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Works\Инвестпрограмма\Согласованные материалы ИПР2020-2024\Отчет 4 квартал\Согласованный вариант\"/>
    </mc:Choice>
  </mc:AlternateContent>
  <bookViews>
    <workbookView xWindow="0" yWindow="0" windowWidth="28215" windowHeight="6945"/>
  </bookViews>
  <sheets>
    <sheet name="ОЭК"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ОЭК!$A$10:$LX$96</definedName>
    <definedName name="a">#REF!</definedName>
    <definedName name="b">#REF!</definedName>
    <definedName name="CG">[4]spisok!$B$108:$B$114</definedName>
    <definedName name="CP">[1]spisok!$B$109:$B$115</definedName>
    <definedName name="d">#REF!</definedName>
    <definedName name="e">#REF!</definedName>
    <definedName name="f">#REF!</definedName>
    <definedName name="g">#REF!</definedName>
    <definedName name="Ist">[1]spisok!$B$71:$B$88</definedName>
    <definedName name="ISz">[4]spisok!$B$71:$B$87</definedName>
    <definedName name="ME">[1]spisok!$B$101:$B$106</definedName>
    <definedName name="mee">[5]spisok!$B$100:$B$105</definedName>
    <definedName name="project" localSheetId="0">ОЭК!$A$11:$A$50</definedName>
    <definedName name="project2" localSheetId="0">ОЭК!$B$11:$B$50</definedName>
    <definedName name="project3" localSheetId="0">ОЭК!$LZ$11:$LZ$50</definedName>
    <definedName name="prpp" localSheetId="0">OFFSET(ОЭК!WSE3,0,0,COUNTA(ОЭК!$A$11:$A$50),1)</definedName>
    <definedName name="prpp">OFFSET([1]СВОД!WSE3,0,0,COUNTA([1]СВОД!$A$11:$A$51),1)</definedName>
    <definedName name="Tip">[1]spisok!$B$118:$B$122</definedName>
    <definedName name="Val">[1]spisok!$B$55:$B$65</definedName>
    <definedName name="year">[1]spisok!$O$2:$O$16</definedName>
    <definedName name="Z_1BB37952_CF31_4914_BE1D_283AE511D686_.wvu.Cols" localSheetId="0" hidden="1">ОЭК!$C:$E,ОЭК!$G:$G,ОЭК!$I:$I,ОЭК!$K:$K,ОЭК!$M:$AA,ОЭК!$AC:$AC,ОЭК!$AE:$AE,ОЭК!$AH:$BY,ОЭК!#REF!,ОЭК!$CF:$CF,ОЭК!$CH:$CH,ОЭК!$CJ:$CJ,ОЭК!$CM:$ED,ОЭК!#REF!,ОЭК!$EK:$EK,ОЭК!$EM:$EM,ОЭК!$EP:$GG,ОЭК!#REF!,ОЭК!$GN:$OH</definedName>
    <definedName name="Z_1BB37952_CF31_4914_BE1D_283AE511D686_.wvu.FilterData" localSheetId="0" hidden="1">ОЭК!$A$10:$LX$96</definedName>
    <definedName name="Z_1BB37952_CF31_4914_BE1D_283AE511D686_.wvu.PrintTitles" localSheetId="0" hidden="1">ОЭК!$6:$10</definedName>
    <definedName name="Z_1BB37952_CF31_4914_BE1D_283AE511D686_.wvu.Rows" localSheetId="0" hidden="1">ОЭК!$14867:$14867,ОЭК!$14869:$14870</definedName>
    <definedName name="Z_35883560_2B44_443C_9DFC_18D5C62CFB92_.wvu.FilterData" localSheetId="0" hidden="1">ОЭК!$A$10:$IE$96</definedName>
    <definedName name="Z_6E4F286C_03A9_4E24_A2DE_D5031859B95A_.wvu.FilterData" localSheetId="0" hidden="1">ОЭК!$A$10:$NU$96</definedName>
    <definedName name="Z_7B0CAB08_A1EA_4901_9D58_11D0434E4DEE_.wvu.FilterData" localSheetId="0" hidden="1">ОЭК!$A$10:$IE$96</definedName>
    <definedName name="Z_9316C143_B4F1_4D39_B4F4_2D0BB41AFD9E_.wvu.FilterData" localSheetId="0" hidden="1">ОЭК!$A$10:$LX$96</definedName>
    <definedName name="Z_9316C143_B4F1_4D39_B4F4_2D0BB41AFD9E_.wvu.Rows" localSheetId="0" hidden="1">ОЭК!$15004:$15005</definedName>
    <definedName name="а">#REF!</definedName>
    <definedName name="аа">#REF!</definedName>
    <definedName name="апр">[6]spisok!$B$71:$B$88</definedName>
    <definedName name="б">#REF!</definedName>
    <definedName name="в">#REF!</definedName>
    <definedName name="ва">#REF!</definedName>
    <definedName name="г">#REF!</definedName>
    <definedName name="Гнездо">[7]Общий!$B$455:$B$475</definedName>
    <definedName name="д">#REF!</definedName>
    <definedName name="ДопКлассиф10">[7]Списки!$B$453:$B$500</definedName>
    <definedName name="ДопКлассиф5">[7]Списки!$B$203:$B$250</definedName>
    <definedName name="ДопКлассиф6">[7]Списки!$B$253:$B$300</definedName>
    <definedName name="ДопКлассиф7">[7]Списки!$B$303:$B$350</definedName>
    <definedName name="ДопКлассиф8">[7]Списки!$B$353:$B$400</definedName>
    <definedName name="ДопКлассиф9">[7]Списки!$B$403:$B$450</definedName>
    <definedName name="ДопКлассифИПКВ">[7]Списки!$B$153:$B$200</definedName>
    <definedName name="ДопустимаяПогрешностьИтога">[7]t!$C$18</definedName>
    <definedName name="е">#REF!</definedName>
    <definedName name="ж">#REF!</definedName>
    <definedName name="и">#REF!</definedName>
    <definedName name="ИМЯ" localSheetId="0">OFFSET(ОЭК!$A$11,0,0,COUNTA(ОЭК!$A$11:$A$50)-COUNTBLANK(ОЭК!$A$11:$A$50))</definedName>
    <definedName name="ИМЯ">OFFSET([1]СВОД!$A$11,0,0,COUNTA([1]СВОД!$A$11:$A$51)-COUNTBLANK([1]СВОД!$A$11:$A$51))</definedName>
    <definedName name="Июнь_Влажность">#REF!</definedName>
    <definedName name="июнь_темп">#REF!</definedName>
    <definedName name="й">#REF!</definedName>
    <definedName name="к">#REF!</definedName>
    <definedName name="Классификатор_ИПКВ">[7]Списки!$B$3:$B$50</definedName>
    <definedName name="Классификатор_МЭ">#REF!</definedName>
    <definedName name="Кураторы">[7]Общий!$B$370:$B$381</definedName>
    <definedName name="Кураторы_ИПКВ_УЭГ">[7]Списки!$B$53:$B$100</definedName>
    <definedName name="Кураторы_КПЭ">[7]Списки!$B$103:$B$150</definedName>
    <definedName name="л">#REF!</definedName>
    <definedName name="м">#REF!</definedName>
    <definedName name="н">#REF!</definedName>
    <definedName name="НС">#REF!</definedName>
    <definedName name="о">#REF!</definedName>
    <definedName name="Обособ">[7]Общий!$B$385:$B$398</definedName>
    <definedName name="Общества">[7]Общий!$B$73:$B$86</definedName>
    <definedName name="олол">[8]spisok!$O$2:$O$16</definedName>
    <definedName name="Отчетный_годN1">[7]Общий!$C$9</definedName>
    <definedName name="Отчетный_годN2">[7]Общий!$E$9</definedName>
    <definedName name="Отчетный_годN3">[7]Общий!$F$9</definedName>
    <definedName name="Отчетный_годN4">[7]Общий!$G$9</definedName>
    <definedName name="Отчетный_годN5">[7]Общий!$H$9</definedName>
    <definedName name="Отчетный_годN6">[7]Общий!$I$9</definedName>
    <definedName name="п">#REF!</definedName>
    <definedName name="Период">[9]список!$B$2:$B$16</definedName>
    <definedName name="проц">[7]t!$K$21</definedName>
    <definedName name="р">#REF!</definedName>
    <definedName name="с">#REF!</definedName>
    <definedName name="список_подразделений">#REF!</definedName>
    <definedName name="СписокКлассификаторовУИ">[7]Общий!$B$478:$B$487</definedName>
    <definedName name="Статус_договора">#REF!</definedName>
    <definedName name="т">#REF!</definedName>
    <definedName name="у">#REF!</definedName>
    <definedName name="ую">#REF!</definedName>
    <definedName name="ф">#REF!</definedName>
    <definedName name="Филиалы_ИРАО_ЭГ">[7]Общий!$B$103:$B$107</definedName>
    <definedName name="Филиалы_ОбъединенныеИРАОЭГ">[7]Общий!$B$89:$B$107</definedName>
    <definedName name="Филиалы_ОГК_1">[7]Общий!$B$89:$B$94</definedName>
    <definedName name="Филиалы_ОГК_3">[7]Общий!$B$95:$B$102</definedName>
    <definedName name="фы">#REF!</definedName>
    <definedName name="ц">#REF!</definedName>
    <definedName name="ч">#REF!</definedName>
    <definedName name="ш">#REF!</definedName>
    <definedName name="щ">#REF!</definedName>
    <definedName name="ы">#REF!</definedName>
    <definedName name="ь">#REF!</definedName>
    <definedName name="э">#REF!</definedName>
    <definedName name="ю">#REF!</definedName>
    <definedName name="я">#REF!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M107" i="1" l="1"/>
  <c r="DL107" i="1"/>
  <c r="DE107" i="1"/>
  <c r="DD107" i="1"/>
  <c r="CY107" i="1"/>
  <c r="DG107" i="1" s="1"/>
  <c r="CX107" i="1"/>
  <c r="DA107" i="1" s="1"/>
  <c r="CW107" i="1"/>
  <c r="CV107" i="1"/>
  <c r="CS107" i="1"/>
  <c r="CR107" i="1"/>
  <c r="CM107" i="1"/>
  <c r="CN107" i="1" s="1"/>
  <c r="CL107" i="1"/>
  <c r="CO107" i="1" s="1"/>
  <c r="BH107" i="1"/>
  <c r="BG107" i="1"/>
  <c r="BD107" i="1"/>
  <c r="BA107" i="1"/>
  <c r="AZ107" i="1"/>
  <c r="AY107" i="1"/>
  <c r="AT107" i="1"/>
  <c r="BB107" i="1" s="1"/>
  <c r="BC107" i="1" s="1"/>
  <c r="AS107" i="1"/>
  <c r="AV107" i="1" s="1"/>
  <c r="AR107" i="1"/>
  <c r="AQ107" i="1"/>
  <c r="AN107" i="1"/>
  <c r="AM107" i="1"/>
  <c r="AH107" i="1"/>
  <c r="AI107" i="1" s="1"/>
  <c r="AG107" i="1"/>
  <c r="AJ107" i="1" s="1"/>
  <c r="DM106" i="1"/>
  <c r="DL106" i="1"/>
  <c r="DG106" i="1"/>
  <c r="DH106" i="1" s="1"/>
  <c r="DF106" i="1"/>
  <c r="DI106" i="1" s="1"/>
  <c r="DE106" i="1"/>
  <c r="DD106" i="1"/>
  <c r="DA106" i="1"/>
  <c r="CZ106" i="1"/>
  <c r="CY106" i="1"/>
  <c r="CX106" i="1"/>
  <c r="CW106" i="1"/>
  <c r="CV106" i="1"/>
  <c r="CS106" i="1"/>
  <c r="CR106" i="1"/>
  <c r="CO106" i="1"/>
  <c r="CN106" i="1"/>
  <c r="CM106" i="1"/>
  <c r="CL106" i="1"/>
  <c r="CK106" i="1"/>
  <c r="BH106" i="1"/>
  <c r="BG106" i="1"/>
  <c r="BB106" i="1"/>
  <c r="BC106" i="1" s="1"/>
  <c r="AZ106" i="1"/>
  <c r="AY106" i="1"/>
  <c r="AV106" i="1"/>
  <c r="AT106" i="1"/>
  <c r="AS106" i="1"/>
  <c r="BA106" i="1" s="1"/>
  <c r="BD106" i="1" s="1"/>
  <c r="AR106" i="1"/>
  <c r="AQ106" i="1"/>
  <c r="AN106" i="1"/>
  <c r="AM106" i="1"/>
  <c r="AJ106" i="1"/>
  <c r="AH106" i="1"/>
  <c r="AG106" i="1"/>
  <c r="AI106" i="1" s="1"/>
  <c r="AF106" i="1"/>
  <c r="DM105" i="1"/>
  <c r="DL105" i="1"/>
  <c r="DE105" i="1"/>
  <c r="DD105" i="1"/>
  <c r="DD103" i="1" s="1"/>
  <c r="CY105" i="1"/>
  <c r="DG105" i="1" s="1"/>
  <c r="CX105" i="1"/>
  <c r="DA105" i="1" s="1"/>
  <c r="CW105" i="1"/>
  <c r="CV105" i="1"/>
  <c r="CS105" i="1"/>
  <c r="CR105" i="1"/>
  <c r="CR103" i="1" s="1"/>
  <c r="CM105" i="1"/>
  <c r="CN105" i="1" s="1"/>
  <c r="CL105" i="1"/>
  <c r="CO105" i="1" s="1"/>
  <c r="BH105" i="1"/>
  <c r="BG105" i="1"/>
  <c r="BD105" i="1"/>
  <c r="BA105" i="1"/>
  <c r="AZ105" i="1"/>
  <c r="AY105" i="1"/>
  <c r="AT105" i="1"/>
  <c r="BB105" i="1" s="1"/>
  <c r="AS105" i="1"/>
  <c r="AV105" i="1" s="1"/>
  <c r="AR105" i="1"/>
  <c r="AQ105" i="1"/>
  <c r="AN105" i="1"/>
  <c r="AM105" i="1"/>
  <c r="AH105" i="1"/>
  <c r="AJ105" i="1" s="1"/>
  <c r="AG105" i="1"/>
  <c r="AF105" i="1"/>
  <c r="DM104" i="1"/>
  <c r="DL104" i="1"/>
  <c r="DL103" i="1" s="1"/>
  <c r="DG104" i="1"/>
  <c r="DH104" i="1" s="1"/>
  <c r="DF104" i="1"/>
  <c r="DI104" i="1" s="1"/>
  <c r="DE104" i="1"/>
  <c r="DD104" i="1"/>
  <c r="DA104" i="1"/>
  <c r="CZ104" i="1"/>
  <c r="CY104" i="1"/>
  <c r="CX104" i="1"/>
  <c r="CW104" i="1"/>
  <c r="CV104" i="1"/>
  <c r="CV103" i="1" s="1"/>
  <c r="CS104" i="1"/>
  <c r="CR104" i="1"/>
  <c r="CO104" i="1"/>
  <c r="CN104" i="1"/>
  <c r="CN103" i="1" s="1"/>
  <c r="CM104" i="1"/>
  <c r="CL104" i="1"/>
  <c r="CK104" i="1"/>
  <c r="BH104" i="1"/>
  <c r="BG104" i="1"/>
  <c r="BB104" i="1"/>
  <c r="BC104" i="1" s="1"/>
  <c r="AZ104" i="1"/>
  <c r="AY104" i="1"/>
  <c r="AV104" i="1"/>
  <c r="AT104" i="1"/>
  <c r="AS104" i="1"/>
  <c r="BA104" i="1" s="1"/>
  <c r="AR104" i="1"/>
  <c r="AQ104" i="1"/>
  <c r="AN104" i="1"/>
  <c r="AM104" i="1"/>
  <c r="AJ104" i="1"/>
  <c r="AH104" i="1"/>
  <c r="AI104" i="1" s="1"/>
  <c r="AG104" i="1"/>
  <c r="AF104" i="1"/>
  <c r="EH103" i="1"/>
  <c r="EG103" i="1"/>
  <c r="EF103" i="1"/>
  <c r="EE103" i="1"/>
  <c r="DK103" i="1"/>
  <c r="DJ103" i="1"/>
  <c r="DM103" i="1" s="1"/>
  <c r="DC103" i="1"/>
  <c r="DB103" i="1"/>
  <c r="DE103" i="1" s="1"/>
  <c r="CY103" i="1"/>
  <c r="CX103" i="1"/>
  <c r="DA103" i="1" s="1"/>
  <c r="CU103" i="1"/>
  <c r="CT103" i="1"/>
  <c r="CW103" i="1" s="1"/>
  <c r="CQ103" i="1"/>
  <c r="CP103" i="1"/>
  <c r="CS103" i="1" s="1"/>
  <c r="CM103" i="1"/>
  <c r="CL103" i="1"/>
  <c r="CO103" i="1" s="1"/>
  <c r="CC103" i="1"/>
  <c r="CB103" i="1"/>
  <c r="CA103" i="1"/>
  <c r="AF103" i="1" s="1"/>
  <c r="BZ103" i="1"/>
  <c r="BG103" i="1"/>
  <c r="BF103" i="1"/>
  <c r="BH103" i="1" s="1"/>
  <c r="BE103" i="1"/>
  <c r="AZ103" i="1"/>
  <c r="AY103" i="1"/>
  <c r="AX103" i="1"/>
  <c r="AW103" i="1"/>
  <c r="AV103" i="1"/>
  <c r="AT103" i="1"/>
  <c r="AS103" i="1"/>
  <c r="AR103" i="1"/>
  <c r="AQ103" i="1"/>
  <c r="AP103" i="1"/>
  <c r="AO103" i="1"/>
  <c r="AN103" i="1"/>
  <c r="AM103" i="1"/>
  <c r="AL103" i="1"/>
  <c r="AK103" i="1"/>
  <c r="AH103" i="1"/>
  <c r="AJ103" i="1" s="1"/>
  <c r="AG103" i="1"/>
  <c r="HG96" i="1"/>
  <c r="HE96" i="1"/>
  <c r="HC96" i="1"/>
  <c r="HA96" i="1"/>
  <c r="GR96" i="1"/>
  <c r="DM96" i="1"/>
  <c r="DL96" i="1"/>
  <c r="DE96" i="1"/>
  <c r="DD96" i="1"/>
  <c r="DA96" i="1"/>
  <c r="CY96" i="1"/>
  <c r="DG96" i="1" s="1"/>
  <c r="DH96" i="1" s="1"/>
  <c r="CX96" i="1"/>
  <c r="DF96" i="1" s="1"/>
  <c r="DI96" i="1" s="1"/>
  <c r="CW96" i="1"/>
  <c r="CV96" i="1"/>
  <c r="CS96" i="1"/>
  <c r="CR96" i="1"/>
  <c r="CO96" i="1"/>
  <c r="CM96" i="1"/>
  <c r="GW96" i="1" s="1"/>
  <c r="GY96" i="1" s="1"/>
  <c r="CL96" i="1"/>
  <c r="GV96" i="1" s="1"/>
  <c r="CK96" i="1"/>
  <c r="BH96" i="1"/>
  <c r="BG96" i="1"/>
  <c r="BA96" i="1"/>
  <c r="BD96" i="1" s="1"/>
  <c r="AZ96" i="1"/>
  <c r="AY96" i="1"/>
  <c r="AU96" i="1"/>
  <c r="AT96" i="1"/>
  <c r="BB96" i="1" s="1"/>
  <c r="BC96" i="1" s="1"/>
  <c r="AS96" i="1"/>
  <c r="AV96" i="1" s="1"/>
  <c r="AR96" i="1"/>
  <c r="AQ96" i="1"/>
  <c r="AN96" i="1"/>
  <c r="AM96" i="1"/>
  <c r="AI96" i="1"/>
  <c r="AH96" i="1"/>
  <c r="AG96" i="1"/>
  <c r="AJ96" i="1" s="1"/>
  <c r="HG95" i="1"/>
  <c r="HE95" i="1"/>
  <c r="HC95" i="1"/>
  <c r="HA95" i="1"/>
  <c r="GV95" i="1"/>
  <c r="GS95" i="1" s="1"/>
  <c r="HH95" i="1" s="1"/>
  <c r="GR95" i="1"/>
  <c r="DM95" i="1"/>
  <c r="DL95" i="1"/>
  <c r="DF95" i="1"/>
  <c r="DI95" i="1" s="1"/>
  <c r="DE95" i="1"/>
  <c r="DD95" i="1"/>
  <c r="CZ95" i="1"/>
  <c r="CY95" i="1"/>
  <c r="DG95" i="1" s="1"/>
  <c r="DH95" i="1" s="1"/>
  <c r="CX95" i="1"/>
  <c r="DA95" i="1" s="1"/>
  <c r="CW95" i="1"/>
  <c r="CV95" i="1"/>
  <c r="CS95" i="1"/>
  <c r="CR95" i="1"/>
  <c r="CN95" i="1"/>
  <c r="CM95" i="1"/>
  <c r="GW95" i="1" s="1"/>
  <c r="GY95" i="1" s="1"/>
  <c r="CL95" i="1"/>
  <c r="CO95" i="1" s="1"/>
  <c r="BH95" i="1"/>
  <c r="BG95" i="1"/>
  <c r="BB95" i="1"/>
  <c r="BC95" i="1" s="1"/>
  <c r="AZ95" i="1"/>
  <c r="AY95" i="1"/>
  <c r="AV95" i="1"/>
  <c r="AT95" i="1"/>
  <c r="AU95" i="1" s="1"/>
  <c r="AS95" i="1"/>
  <c r="BA95" i="1" s="1"/>
  <c r="BD95" i="1" s="1"/>
  <c r="AR95" i="1"/>
  <c r="AQ95" i="1"/>
  <c r="AN95" i="1"/>
  <c r="AM95" i="1"/>
  <c r="AJ95" i="1"/>
  <c r="AH95" i="1"/>
  <c r="AI95" i="1" s="1"/>
  <c r="AG95" i="1"/>
  <c r="AF95" i="1"/>
  <c r="HG94" i="1"/>
  <c r="HE94" i="1"/>
  <c r="HC94" i="1"/>
  <c r="HA94" i="1"/>
  <c r="GW94" i="1"/>
  <c r="GY94" i="1" s="1"/>
  <c r="GR94" i="1"/>
  <c r="DM94" i="1"/>
  <c r="DL94" i="1"/>
  <c r="DG94" i="1"/>
  <c r="DH94" i="1" s="1"/>
  <c r="DE94" i="1"/>
  <c r="DD94" i="1"/>
  <c r="DA94" i="1"/>
  <c r="CY94" i="1"/>
  <c r="CZ94" i="1" s="1"/>
  <c r="CX94" i="1"/>
  <c r="DF94" i="1" s="1"/>
  <c r="DI94" i="1" s="1"/>
  <c r="CW94" i="1"/>
  <c r="CV94" i="1"/>
  <c r="CS94" i="1"/>
  <c r="CR94" i="1"/>
  <c r="CO94" i="1"/>
  <c r="CM94" i="1"/>
  <c r="CN94" i="1" s="1"/>
  <c r="CL94" i="1"/>
  <c r="GV94" i="1" s="1"/>
  <c r="CK94" i="1"/>
  <c r="BH94" i="1"/>
  <c r="BG94" i="1"/>
  <c r="AZ94" i="1"/>
  <c r="AY94" i="1"/>
  <c r="AT94" i="1"/>
  <c r="BB94" i="1" s="1"/>
  <c r="AS94" i="1"/>
  <c r="AV94" i="1" s="1"/>
  <c r="AR94" i="1"/>
  <c r="AQ94" i="1"/>
  <c r="AN94" i="1"/>
  <c r="AM94" i="1"/>
  <c r="AH94" i="1"/>
  <c r="AG94" i="1"/>
  <c r="AJ94" i="1" s="1"/>
  <c r="HG93" i="1"/>
  <c r="HE93" i="1"/>
  <c r="HC93" i="1"/>
  <c r="HA93" i="1"/>
  <c r="GR93" i="1"/>
  <c r="DM93" i="1"/>
  <c r="DL93" i="1"/>
  <c r="DG93" i="1"/>
  <c r="DE93" i="1"/>
  <c r="DD93" i="1"/>
  <c r="CY93" i="1"/>
  <c r="CX93" i="1"/>
  <c r="DA93" i="1" s="1"/>
  <c r="CW93" i="1"/>
  <c r="CV93" i="1"/>
  <c r="CS93" i="1"/>
  <c r="CR93" i="1"/>
  <c r="CM93" i="1"/>
  <c r="GW93" i="1" s="1"/>
  <c r="GY93" i="1" s="1"/>
  <c r="CL93" i="1"/>
  <c r="CO93" i="1" s="1"/>
  <c r="BH93" i="1"/>
  <c r="BG93" i="1"/>
  <c r="AZ93" i="1"/>
  <c r="AY93" i="1"/>
  <c r="AT93" i="1"/>
  <c r="BB93" i="1" s="1"/>
  <c r="AS93" i="1"/>
  <c r="AV93" i="1" s="1"/>
  <c r="AR93" i="1"/>
  <c r="AQ93" i="1"/>
  <c r="AN93" i="1"/>
  <c r="AM93" i="1"/>
  <c r="AH93" i="1"/>
  <c r="AI93" i="1" s="1"/>
  <c r="AG93" i="1"/>
  <c r="AJ93" i="1" s="1"/>
  <c r="AF93" i="1"/>
  <c r="HG92" i="1"/>
  <c r="HE92" i="1"/>
  <c r="HC92" i="1"/>
  <c r="HA92" i="1"/>
  <c r="GR92" i="1"/>
  <c r="DM92" i="1"/>
  <c r="DL92" i="1"/>
  <c r="DE92" i="1"/>
  <c r="DD92" i="1"/>
  <c r="CY92" i="1"/>
  <c r="DG92" i="1" s="1"/>
  <c r="CX92" i="1"/>
  <c r="DA92" i="1" s="1"/>
  <c r="CW92" i="1"/>
  <c r="CV92" i="1"/>
  <c r="CS92" i="1"/>
  <c r="CR92" i="1"/>
  <c r="CM92" i="1"/>
  <c r="GW92" i="1" s="1"/>
  <c r="GY92" i="1" s="1"/>
  <c r="CL92" i="1"/>
  <c r="CO92" i="1" s="1"/>
  <c r="BH92" i="1"/>
  <c r="BG92" i="1"/>
  <c r="BA92" i="1"/>
  <c r="BD92" i="1" s="1"/>
  <c r="AZ92" i="1"/>
  <c r="AY92" i="1"/>
  <c r="AU92" i="1"/>
  <c r="AT92" i="1"/>
  <c r="BB92" i="1" s="1"/>
  <c r="BC92" i="1" s="1"/>
  <c r="AS92" i="1"/>
  <c r="AV92" i="1" s="1"/>
  <c r="AR92" i="1"/>
  <c r="AQ92" i="1"/>
  <c r="AN92" i="1"/>
  <c r="AM92" i="1"/>
  <c r="AH92" i="1"/>
  <c r="AI92" i="1" s="1"/>
  <c r="AG92" i="1"/>
  <c r="AJ92" i="1" s="1"/>
  <c r="HG91" i="1"/>
  <c r="GS91" i="1" s="1"/>
  <c r="HH91" i="1" s="1"/>
  <c r="HE91" i="1"/>
  <c r="HC91" i="1"/>
  <c r="HA91" i="1"/>
  <c r="GV91" i="1"/>
  <c r="GX91" i="1" s="1"/>
  <c r="GR91" i="1"/>
  <c r="DM91" i="1"/>
  <c r="DL91" i="1"/>
  <c r="DI91" i="1"/>
  <c r="DF91" i="1"/>
  <c r="DE91" i="1"/>
  <c r="DD91" i="1"/>
  <c r="CY91" i="1"/>
  <c r="CX91" i="1"/>
  <c r="DA91" i="1" s="1"/>
  <c r="CW91" i="1"/>
  <c r="CV91" i="1"/>
  <c r="CS91" i="1"/>
  <c r="CR91" i="1"/>
  <c r="CM91" i="1"/>
  <c r="CL91" i="1"/>
  <c r="CO91" i="1" s="1"/>
  <c r="BH91" i="1"/>
  <c r="BG91" i="1"/>
  <c r="BB91" i="1"/>
  <c r="BC91" i="1" s="1"/>
  <c r="BA91" i="1"/>
  <c r="BD91" i="1" s="1"/>
  <c r="AZ91" i="1"/>
  <c r="AY91" i="1"/>
  <c r="AV91" i="1"/>
  <c r="AU91" i="1"/>
  <c r="AT91" i="1"/>
  <c r="AS91" i="1"/>
  <c r="AR91" i="1"/>
  <c r="AQ91" i="1"/>
  <c r="AN91" i="1"/>
  <c r="AM91" i="1"/>
  <c r="AJ91" i="1"/>
  <c r="AI91" i="1"/>
  <c r="AH91" i="1"/>
  <c r="AG91" i="1"/>
  <c r="AF91" i="1"/>
  <c r="HF90" i="1"/>
  <c r="HD90" i="1"/>
  <c r="HB90" i="1"/>
  <c r="GZ90" i="1"/>
  <c r="GU90" i="1"/>
  <c r="GT90" i="1"/>
  <c r="GR90" i="1"/>
  <c r="GQ90" i="1"/>
  <c r="GP90" i="1"/>
  <c r="EH90" i="1"/>
  <c r="HG90" i="1" s="1"/>
  <c r="EG90" i="1"/>
  <c r="HE90" i="1" s="1"/>
  <c r="EF90" i="1"/>
  <c r="HC90" i="1" s="1"/>
  <c r="EE90" i="1"/>
  <c r="HA90" i="1" s="1"/>
  <c r="DK90" i="1"/>
  <c r="DL90" i="1" s="1"/>
  <c r="DJ90" i="1"/>
  <c r="DM90" i="1" s="1"/>
  <c r="DC90" i="1"/>
  <c r="DB90" i="1"/>
  <c r="DE90" i="1" s="1"/>
  <c r="CU90" i="1"/>
  <c r="CT90" i="1"/>
  <c r="CW90" i="1" s="1"/>
  <c r="CQ90" i="1"/>
  <c r="CP90" i="1"/>
  <c r="CC90" i="1"/>
  <c r="AF90" i="1" s="1"/>
  <c r="CB90" i="1"/>
  <c r="CA90" i="1"/>
  <c r="BZ90" i="1"/>
  <c r="BH90" i="1"/>
  <c r="BG90" i="1"/>
  <c r="BF90" i="1"/>
  <c r="BE90" i="1"/>
  <c r="BD90" i="1"/>
  <c r="AZ90" i="1"/>
  <c r="AY90" i="1"/>
  <c r="AX90" i="1"/>
  <c r="AW90" i="1"/>
  <c r="AR90" i="1"/>
  <c r="AQ90" i="1"/>
  <c r="AP90" i="1"/>
  <c r="AO90" i="1"/>
  <c r="AN90" i="1"/>
  <c r="AM90" i="1"/>
  <c r="AL90" i="1"/>
  <c r="AT90" i="1" s="1"/>
  <c r="AK90" i="1"/>
  <c r="AS90" i="1" s="1"/>
  <c r="BA90" i="1" s="1"/>
  <c r="AJ90" i="1"/>
  <c r="AI90" i="1"/>
  <c r="AH90" i="1"/>
  <c r="AG90" i="1"/>
  <c r="GR89" i="1"/>
  <c r="EH89" i="1"/>
  <c r="HG89" i="1" s="1"/>
  <c r="EG89" i="1"/>
  <c r="HE89" i="1" s="1"/>
  <c r="EF89" i="1"/>
  <c r="HC89" i="1" s="1"/>
  <c r="EE89" i="1"/>
  <c r="HA89" i="1" s="1"/>
  <c r="DK89" i="1"/>
  <c r="DJ89" i="1"/>
  <c r="DM89" i="1" s="1"/>
  <c r="DC89" i="1"/>
  <c r="DD89" i="1" s="1"/>
  <c r="DB89" i="1"/>
  <c r="DE89" i="1" s="1"/>
  <c r="CU89" i="1"/>
  <c r="CT89" i="1"/>
  <c r="CW89" i="1" s="1"/>
  <c r="CQ89" i="1"/>
  <c r="CP89" i="1"/>
  <c r="BH89" i="1"/>
  <c r="BG89" i="1"/>
  <c r="BB89" i="1"/>
  <c r="AZ89" i="1"/>
  <c r="AY89" i="1"/>
  <c r="AT89" i="1"/>
  <c r="AS89" i="1"/>
  <c r="AR89" i="1"/>
  <c r="AQ89" i="1"/>
  <c r="AN89" i="1"/>
  <c r="AM89" i="1"/>
  <c r="AH89" i="1"/>
  <c r="AG89" i="1"/>
  <c r="GR88" i="1"/>
  <c r="EH88" i="1"/>
  <c r="HG88" i="1" s="1"/>
  <c r="EG88" i="1"/>
  <c r="HE88" i="1" s="1"/>
  <c r="EF88" i="1"/>
  <c r="HC88" i="1" s="1"/>
  <c r="EE88" i="1"/>
  <c r="HA88" i="1" s="1"/>
  <c r="DK88" i="1"/>
  <c r="DJ88" i="1"/>
  <c r="DC88" i="1"/>
  <c r="DB88" i="1"/>
  <c r="CU88" i="1"/>
  <c r="CM88" i="1" s="1"/>
  <c r="GW88" i="1" s="1"/>
  <c r="GY88" i="1" s="1"/>
  <c r="CT88" i="1"/>
  <c r="CQ88" i="1"/>
  <c r="CP88" i="1"/>
  <c r="CS88" i="1" s="1"/>
  <c r="BH88" i="1"/>
  <c r="BG88" i="1"/>
  <c r="BD88" i="1"/>
  <c r="BA88" i="1"/>
  <c r="AZ88" i="1"/>
  <c r="AY88" i="1"/>
  <c r="AT88" i="1"/>
  <c r="AS88" i="1"/>
  <c r="AV88" i="1" s="1"/>
  <c r="AR88" i="1"/>
  <c r="AQ88" i="1"/>
  <c r="AN88" i="1"/>
  <c r="AM88" i="1"/>
  <c r="AH88" i="1"/>
  <c r="AI88" i="1" s="1"/>
  <c r="AG88" i="1"/>
  <c r="AJ88" i="1" s="1"/>
  <c r="GR87" i="1"/>
  <c r="EH87" i="1"/>
  <c r="HG87" i="1" s="1"/>
  <c r="EG87" i="1"/>
  <c r="HE87" i="1" s="1"/>
  <c r="EF87" i="1"/>
  <c r="HC87" i="1" s="1"/>
  <c r="EE87" i="1"/>
  <c r="HA87" i="1" s="1"/>
  <c r="DK87" i="1"/>
  <c r="DJ87" i="1"/>
  <c r="DM87" i="1" s="1"/>
  <c r="DC87" i="1"/>
  <c r="DD87" i="1" s="1"/>
  <c r="DB87" i="1"/>
  <c r="DE87" i="1" s="1"/>
  <c r="CU87" i="1"/>
  <c r="CT87" i="1"/>
  <c r="CW87" i="1" s="1"/>
  <c r="CQ87" i="1"/>
  <c r="CY87" i="1" s="1"/>
  <c r="CP87" i="1"/>
  <c r="BH87" i="1"/>
  <c r="BG87" i="1"/>
  <c r="AZ87" i="1"/>
  <c r="AY87" i="1"/>
  <c r="AT87" i="1"/>
  <c r="AS87" i="1"/>
  <c r="AV87" i="1" s="1"/>
  <c r="AR87" i="1"/>
  <c r="AQ87" i="1"/>
  <c r="AN87" i="1"/>
  <c r="AM87" i="1"/>
  <c r="AH87" i="1"/>
  <c r="AI87" i="1" s="1"/>
  <c r="AG87" i="1"/>
  <c r="AJ87" i="1" s="1"/>
  <c r="GR86" i="1"/>
  <c r="EH86" i="1"/>
  <c r="HG86" i="1" s="1"/>
  <c r="EG86" i="1"/>
  <c r="HE86" i="1" s="1"/>
  <c r="EF86" i="1"/>
  <c r="EE86" i="1"/>
  <c r="DK86" i="1"/>
  <c r="DJ86" i="1"/>
  <c r="DM86" i="1" s="1"/>
  <c r="DC86" i="1"/>
  <c r="DB86" i="1"/>
  <c r="DE86" i="1" s="1"/>
  <c r="CU86" i="1"/>
  <c r="CT86" i="1"/>
  <c r="CW86" i="1" s="1"/>
  <c r="CQ86" i="1"/>
  <c r="CP86" i="1"/>
  <c r="BH86" i="1"/>
  <c r="BG86" i="1"/>
  <c r="BA86" i="1"/>
  <c r="AZ86" i="1"/>
  <c r="AY86" i="1"/>
  <c r="AV86" i="1"/>
  <c r="AU86" i="1"/>
  <c r="AT86" i="1"/>
  <c r="AT85" i="1" s="1"/>
  <c r="AU85" i="1" s="1"/>
  <c r="AS86" i="1"/>
  <c r="AR86" i="1"/>
  <c r="AQ86" i="1"/>
  <c r="AN86" i="1"/>
  <c r="AM86" i="1"/>
  <c r="AJ86" i="1"/>
  <c r="AI86" i="1"/>
  <c r="AH86" i="1"/>
  <c r="AH85" i="1" s="1"/>
  <c r="AG86" i="1"/>
  <c r="AF86" i="1"/>
  <c r="HF85" i="1"/>
  <c r="HD85" i="1"/>
  <c r="HD83" i="1" s="1"/>
  <c r="HB85" i="1"/>
  <c r="GZ85" i="1"/>
  <c r="GZ83" i="1" s="1"/>
  <c r="GU85" i="1"/>
  <c r="GT85" i="1"/>
  <c r="GR85" i="1"/>
  <c r="GR83" i="1" s="1"/>
  <c r="GQ85" i="1"/>
  <c r="GP85" i="1"/>
  <c r="CC85" i="1"/>
  <c r="CC83" i="1" s="1"/>
  <c r="CB85" i="1"/>
  <c r="CA85" i="1"/>
  <c r="BZ85" i="1"/>
  <c r="BH85" i="1"/>
  <c r="BG85" i="1"/>
  <c r="BF85" i="1"/>
  <c r="BE85" i="1"/>
  <c r="AZ85" i="1"/>
  <c r="AY85" i="1"/>
  <c r="AX85" i="1"/>
  <c r="AW85" i="1"/>
  <c r="AV85" i="1"/>
  <c r="AS85" i="1"/>
  <c r="AR85" i="1"/>
  <c r="AQ85" i="1"/>
  <c r="AP85" i="1"/>
  <c r="AO85" i="1"/>
  <c r="AN85" i="1"/>
  <c r="AM85" i="1"/>
  <c r="AL85" i="1"/>
  <c r="AK85" i="1"/>
  <c r="AJ85" i="1"/>
  <c r="AG85" i="1"/>
  <c r="GR84" i="1"/>
  <c r="EH84" i="1"/>
  <c r="HG84" i="1" s="1"/>
  <c r="EG84" i="1"/>
  <c r="EF84" i="1"/>
  <c r="HC84" i="1" s="1"/>
  <c r="EE84" i="1"/>
  <c r="HA84" i="1" s="1"/>
  <c r="DK84" i="1"/>
  <c r="DJ84" i="1"/>
  <c r="DM84" i="1" s="1"/>
  <c r="DC84" i="1"/>
  <c r="DB84" i="1"/>
  <c r="DE84" i="1" s="1"/>
  <c r="CU84" i="1"/>
  <c r="CT84" i="1"/>
  <c r="CW84" i="1" s="1"/>
  <c r="CQ84" i="1"/>
  <c r="CP84" i="1"/>
  <c r="CS84" i="1" s="1"/>
  <c r="BH84" i="1"/>
  <c r="BG84" i="1"/>
  <c r="BD84" i="1"/>
  <c r="AZ84" i="1"/>
  <c r="AY84" i="1"/>
  <c r="AV84" i="1"/>
  <c r="AT84" i="1"/>
  <c r="AU84" i="1" s="1"/>
  <c r="AS84" i="1"/>
  <c r="BA84" i="1" s="1"/>
  <c r="AR84" i="1"/>
  <c r="AQ84" i="1"/>
  <c r="AN84" i="1"/>
  <c r="AM84" i="1"/>
  <c r="AJ84" i="1"/>
  <c r="AH84" i="1"/>
  <c r="AI84" i="1" s="1"/>
  <c r="AG84" i="1"/>
  <c r="AF84" i="1" s="1"/>
  <c r="HF83" i="1"/>
  <c r="HB83" i="1"/>
  <c r="GU83" i="1"/>
  <c r="GT83" i="1"/>
  <c r="GQ83" i="1"/>
  <c r="GP83" i="1"/>
  <c r="CB83" i="1"/>
  <c r="CA83" i="1"/>
  <c r="BZ83" i="1"/>
  <c r="BF83" i="1"/>
  <c r="BE83" i="1"/>
  <c r="AY83" i="1"/>
  <c r="AX83" i="1"/>
  <c r="AW83" i="1"/>
  <c r="AZ83" i="1" s="1"/>
  <c r="AS83" i="1"/>
  <c r="AV83" i="1" s="1"/>
  <c r="AP83" i="1"/>
  <c r="AO83" i="1"/>
  <c r="AM83" i="1"/>
  <c r="AL83" i="1"/>
  <c r="AK83" i="1"/>
  <c r="AN83" i="1" s="1"/>
  <c r="AG83" i="1"/>
  <c r="AJ83" i="1" s="1"/>
  <c r="GR82" i="1"/>
  <c r="EH82" i="1"/>
  <c r="HG82" i="1" s="1"/>
  <c r="EG82" i="1"/>
  <c r="HE82" i="1" s="1"/>
  <c r="EF82" i="1"/>
  <c r="HC82" i="1" s="1"/>
  <c r="EE82" i="1"/>
  <c r="HA82" i="1" s="1"/>
  <c r="DK82" i="1"/>
  <c r="DJ82" i="1"/>
  <c r="DM82" i="1" s="1"/>
  <c r="DC82" i="1"/>
  <c r="DB82" i="1"/>
  <c r="CU82" i="1"/>
  <c r="CT82" i="1"/>
  <c r="CW82" i="1" s="1"/>
  <c r="CQ82" i="1"/>
  <c r="CP82" i="1"/>
  <c r="CS82" i="1" s="1"/>
  <c r="BH82" i="1"/>
  <c r="BG82" i="1"/>
  <c r="BB82" i="1"/>
  <c r="BC82" i="1" s="1"/>
  <c r="BA82" i="1"/>
  <c r="AZ82" i="1"/>
  <c r="AY82" i="1"/>
  <c r="AV82" i="1"/>
  <c r="AU82" i="1"/>
  <c r="AT82" i="1"/>
  <c r="AS82" i="1"/>
  <c r="AR82" i="1"/>
  <c r="AQ82" i="1"/>
  <c r="AN82" i="1"/>
  <c r="AM82" i="1"/>
  <c r="AJ82" i="1"/>
  <c r="AI82" i="1"/>
  <c r="AH82" i="1"/>
  <c r="AG82" i="1"/>
  <c r="AF82" i="1"/>
  <c r="HG81" i="1"/>
  <c r="HE81" i="1"/>
  <c r="HC81" i="1"/>
  <c r="HA81" i="1"/>
  <c r="GV81" i="1"/>
  <c r="GR81" i="1"/>
  <c r="DM81" i="1"/>
  <c r="DL81" i="1"/>
  <c r="DF81" i="1"/>
  <c r="DI81" i="1" s="1"/>
  <c r="DE81" i="1"/>
  <c r="DD81" i="1"/>
  <c r="CZ81" i="1"/>
  <c r="CY81" i="1"/>
  <c r="DG81" i="1" s="1"/>
  <c r="DH81" i="1" s="1"/>
  <c r="CX81" i="1"/>
  <c r="DA81" i="1" s="1"/>
  <c r="CW81" i="1"/>
  <c r="CV81" i="1"/>
  <c r="CS81" i="1"/>
  <c r="CR81" i="1"/>
  <c r="CN81" i="1"/>
  <c r="CM81" i="1"/>
  <c r="GW81" i="1" s="1"/>
  <c r="GY81" i="1" s="1"/>
  <c r="CL81" i="1"/>
  <c r="CO81" i="1" s="1"/>
  <c r="BH81" i="1"/>
  <c r="BG81" i="1"/>
  <c r="BB81" i="1"/>
  <c r="BC81" i="1" s="1"/>
  <c r="BA81" i="1"/>
  <c r="BD81" i="1" s="1"/>
  <c r="AZ81" i="1"/>
  <c r="AY81" i="1"/>
  <c r="AV81" i="1"/>
  <c r="AU81" i="1"/>
  <c r="AT81" i="1"/>
  <c r="AS81" i="1"/>
  <c r="AR81" i="1"/>
  <c r="AQ81" i="1"/>
  <c r="AN81" i="1"/>
  <c r="AM81" i="1"/>
  <c r="AJ81" i="1"/>
  <c r="AI81" i="1"/>
  <c r="AH81" i="1"/>
  <c r="AG81" i="1"/>
  <c r="AF81" i="1"/>
  <c r="HG80" i="1"/>
  <c r="HE80" i="1"/>
  <c r="HC80" i="1"/>
  <c r="HA80" i="1"/>
  <c r="GW80" i="1"/>
  <c r="GY80" i="1" s="1"/>
  <c r="GV80" i="1"/>
  <c r="GR80" i="1"/>
  <c r="DM80" i="1"/>
  <c r="DL80" i="1"/>
  <c r="DG80" i="1"/>
  <c r="DH80" i="1" s="1"/>
  <c r="DF80" i="1"/>
  <c r="DI80" i="1" s="1"/>
  <c r="DE80" i="1"/>
  <c r="DD80" i="1"/>
  <c r="DA80" i="1"/>
  <c r="CZ80" i="1"/>
  <c r="CY80" i="1"/>
  <c r="CX80" i="1"/>
  <c r="CW80" i="1"/>
  <c r="CV80" i="1"/>
  <c r="CS80" i="1"/>
  <c r="CR80" i="1"/>
  <c r="CO80" i="1"/>
  <c r="CN80" i="1"/>
  <c r="CM80" i="1"/>
  <c r="CL80" i="1"/>
  <c r="CK80" i="1"/>
  <c r="BH80" i="1"/>
  <c r="BG80" i="1"/>
  <c r="BB80" i="1"/>
  <c r="AZ80" i="1"/>
  <c r="AY80" i="1"/>
  <c r="AT80" i="1"/>
  <c r="AS80" i="1"/>
  <c r="AR80" i="1"/>
  <c r="AQ80" i="1"/>
  <c r="AN80" i="1"/>
  <c r="AM80" i="1"/>
  <c r="AH80" i="1"/>
  <c r="AG80" i="1"/>
  <c r="HG79" i="1"/>
  <c r="HE79" i="1"/>
  <c r="HC79" i="1"/>
  <c r="HC76" i="1" s="1"/>
  <c r="HA79" i="1"/>
  <c r="GW79" i="1"/>
  <c r="GY79" i="1" s="1"/>
  <c r="GR79" i="1"/>
  <c r="DM79" i="1"/>
  <c r="DL79" i="1"/>
  <c r="DG79" i="1"/>
  <c r="DE79" i="1"/>
  <c r="DD79" i="1"/>
  <c r="CY79" i="1"/>
  <c r="CX79" i="1"/>
  <c r="CW79" i="1"/>
  <c r="CV79" i="1"/>
  <c r="CS79" i="1"/>
  <c r="CR79" i="1"/>
  <c r="CM79" i="1"/>
  <c r="CL79" i="1"/>
  <c r="BH79" i="1"/>
  <c r="BG79" i="1"/>
  <c r="AZ79" i="1"/>
  <c r="AY79" i="1"/>
  <c r="AT79" i="1"/>
  <c r="AS79" i="1"/>
  <c r="AV79" i="1" s="1"/>
  <c r="AR79" i="1"/>
  <c r="AQ79" i="1"/>
  <c r="AN79" i="1"/>
  <c r="AM79" i="1"/>
  <c r="AH79" i="1"/>
  <c r="AI79" i="1" s="1"/>
  <c r="AG79" i="1"/>
  <c r="AJ79" i="1" s="1"/>
  <c r="HG78" i="1"/>
  <c r="HE78" i="1"/>
  <c r="HC78" i="1"/>
  <c r="HA78" i="1"/>
  <c r="GR78" i="1"/>
  <c r="DM78" i="1"/>
  <c r="DL78" i="1"/>
  <c r="DE78" i="1"/>
  <c r="DD78" i="1"/>
  <c r="CY78" i="1"/>
  <c r="CX78" i="1"/>
  <c r="DA78" i="1" s="1"/>
  <c r="CW78" i="1"/>
  <c r="CV78" i="1"/>
  <c r="CS78" i="1"/>
  <c r="CR78" i="1"/>
  <c r="CM78" i="1"/>
  <c r="CL78" i="1"/>
  <c r="CO78" i="1" s="1"/>
  <c r="BH78" i="1"/>
  <c r="BG78" i="1"/>
  <c r="BA78" i="1"/>
  <c r="BD78" i="1" s="1"/>
  <c r="AZ78" i="1"/>
  <c r="AY78" i="1"/>
  <c r="AU78" i="1"/>
  <c r="AT78" i="1"/>
  <c r="BB78" i="1" s="1"/>
  <c r="BC78" i="1" s="1"/>
  <c r="AS78" i="1"/>
  <c r="AV78" i="1" s="1"/>
  <c r="AR78" i="1"/>
  <c r="AQ78" i="1"/>
  <c r="AN78" i="1"/>
  <c r="AM78" i="1"/>
  <c r="AI78" i="1"/>
  <c r="AH78" i="1"/>
  <c r="AG78" i="1"/>
  <c r="AJ78" i="1" s="1"/>
  <c r="HG77" i="1"/>
  <c r="HG76" i="1" s="1"/>
  <c r="HE77" i="1"/>
  <c r="HC77" i="1"/>
  <c r="HA77" i="1"/>
  <c r="GV77" i="1"/>
  <c r="GR77" i="1"/>
  <c r="DM77" i="1"/>
  <c r="DL77" i="1"/>
  <c r="DF77" i="1"/>
  <c r="DE77" i="1"/>
  <c r="DD77" i="1"/>
  <c r="CZ77" i="1"/>
  <c r="CY77" i="1"/>
  <c r="CY76" i="1" s="1"/>
  <c r="CX77" i="1"/>
  <c r="DA77" i="1" s="1"/>
  <c r="CW77" i="1"/>
  <c r="CV77" i="1"/>
  <c r="CS77" i="1"/>
  <c r="CR77" i="1"/>
  <c r="CN77" i="1"/>
  <c r="CM77" i="1"/>
  <c r="CM76" i="1" s="1"/>
  <c r="CL77" i="1"/>
  <c r="CO77" i="1" s="1"/>
  <c r="BH77" i="1"/>
  <c r="BG77" i="1"/>
  <c r="BB77" i="1"/>
  <c r="BA77" i="1"/>
  <c r="BD77" i="1" s="1"/>
  <c r="AZ77" i="1"/>
  <c r="AY77" i="1"/>
  <c r="AV77" i="1"/>
  <c r="AU77" i="1"/>
  <c r="AT77" i="1"/>
  <c r="AT76" i="1" s="1"/>
  <c r="AS77" i="1"/>
  <c r="AR77" i="1"/>
  <c r="AQ77" i="1"/>
  <c r="AN77" i="1"/>
  <c r="AM77" i="1"/>
  <c r="AJ77" i="1"/>
  <c r="AI77" i="1"/>
  <c r="AH77" i="1"/>
  <c r="AH76" i="1" s="1"/>
  <c r="AG77" i="1"/>
  <c r="AF77" i="1"/>
  <c r="HF76" i="1"/>
  <c r="HE76" i="1"/>
  <c r="HD76" i="1"/>
  <c r="HB76" i="1"/>
  <c r="HA76" i="1"/>
  <c r="GZ76" i="1"/>
  <c r="GU76" i="1"/>
  <c r="GT76" i="1"/>
  <c r="GQ76" i="1"/>
  <c r="GP76" i="1"/>
  <c r="EH76" i="1"/>
  <c r="EG76" i="1"/>
  <c r="EF76" i="1"/>
  <c r="EE76" i="1"/>
  <c r="DM76" i="1"/>
  <c r="DL76" i="1"/>
  <c r="DK76" i="1"/>
  <c r="DJ76" i="1"/>
  <c r="DE76" i="1"/>
  <c r="DD76" i="1"/>
  <c r="DC76" i="1"/>
  <c r="DB76" i="1"/>
  <c r="CW76" i="1"/>
  <c r="CV76" i="1"/>
  <c r="CU76" i="1"/>
  <c r="CT76" i="1"/>
  <c r="CS76" i="1"/>
  <c r="CR76" i="1"/>
  <c r="CQ76" i="1"/>
  <c r="CP76" i="1"/>
  <c r="CC76" i="1"/>
  <c r="CB76" i="1"/>
  <c r="CA76" i="1"/>
  <c r="BZ76" i="1"/>
  <c r="BF76" i="1"/>
  <c r="BE76" i="1"/>
  <c r="AX76" i="1"/>
  <c r="AW76" i="1"/>
  <c r="AS76" i="1"/>
  <c r="AV76" i="1" s="1"/>
  <c r="AP76" i="1"/>
  <c r="AO76" i="1"/>
  <c r="AL76" i="1"/>
  <c r="AK76" i="1"/>
  <c r="GR75" i="1"/>
  <c r="EH75" i="1"/>
  <c r="HG75" i="1" s="1"/>
  <c r="EG75" i="1"/>
  <c r="EF75" i="1"/>
  <c r="HC75" i="1" s="1"/>
  <c r="EE75" i="1"/>
  <c r="HA75" i="1" s="1"/>
  <c r="DK75" i="1"/>
  <c r="DJ75" i="1"/>
  <c r="DC75" i="1"/>
  <c r="DB75" i="1"/>
  <c r="DE75" i="1" s="1"/>
  <c r="CU75" i="1"/>
  <c r="CM75" i="1" s="1"/>
  <c r="GW75" i="1" s="1"/>
  <c r="GY75" i="1" s="1"/>
  <c r="CT75" i="1"/>
  <c r="CW75" i="1" s="1"/>
  <c r="CQ75" i="1"/>
  <c r="CP75" i="1"/>
  <c r="CS75" i="1" s="1"/>
  <c r="BH75" i="1"/>
  <c r="BG75" i="1"/>
  <c r="AZ75" i="1"/>
  <c r="AY75" i="1"/>
  <c r="AT75" i="1"/>
  <c r="AS75" i="1"/>
  <c r="AV75" i="1" s="1"/>
  <c r="AR75" i="1"/>
  <c r="AQ75" i="1"/>
  <c r="AN75" i="1"/>
  <c r="AM75" i="1"/>
  <c r="AH75" i="1"/>
  <c r="AI75" i="1" s="1"/>
  <c r="AG75" i="1"/>
  <c r="AJ75" i="1" s="1"/>
  <c r="GR74" i="1"/>
  <c r="EH74" i="1"/>
  <c r="HG74" i="1" s="1"/>
  <c r="EG74" i="1"/>
  <c r="HE74" i="1" s="1"/>
  <c r="EF74" i="1"/>
  <c r="EE74" i="1"/>
  <c r="DK74" i="1"/>
  <c r="DJ74" i="1"/>
  <c r="DM74" i="1" s="1"/>
  <c r="DC74" i="1"/>
  <c r="DB74" i="1"/>
  <c r="DE74" i="1" s="1"/>
  <c r="CU74" i="1"/>
  <c r="CT74" i="1"/>
  <c r="CW74" i="1" s="1"/>
  <c r="CQ74" i="1"/>
  <c r="CP74" i="1"/>
  <c r="BH74" i="1"/>
  <c r="BG74" i="1"/>
  <c r="BA74" i="1"/>
  <c r="BD74" i="1" s="1"/>
  <c r="AZ74" i="1"/>
  <c r="AY74" i="1"/>
  <c r="AV74" i="1"/>
  <c r="AU74" i="1"/>
  <c r="AT74" i="1"/>
  <c r="BB74" i="1" s="1"/>
  <c r="AS74" i="1"/>
  <c r="AR74" i="1"/>
  <c r="AQ74" i="1"/>
  <c r="AN74" i="1"/>
  <c r="AM74" i="1"/>
  <c r="AJ74" i="1"/>
  <c r="AI74" i="1"/>
  <c r="AH74" i="1"/>
  <c r="AG74" i="1"/>
  <c r="AF74" i="1"/>
  <c r="HF73" i="1"/>
  <c r="HD73" i="1"/>
  <c r="GR73" i="1" s="1"/>
  <c r="HB73" i="1"/>
  <c r="GZ73" i="1"/>
  <c r="GU73" i="1"/>
  <c r="GT73" i="1"/>
  <c r="GQ73" i="1"/>
  <c r="GP73" i="1"/>
  <c r="CC73" i="1"/>
  <c r="CB73" i="1"/>
  <c r="CA73" i="1"/>
  <c r="BZ73" i="1"/>
  <c r="BH73" i="1"/>
  <c r="BG73" i="1"/>
  <c r="BF73" i="1"/>
  <c r="BE73" i="1"/>
  <c r="AZ73" i="1"/>
  <c r="AY73" i="1"/>
  <c r="AX73" i="1"/>
  <c r="AW73" i="1"/>
  <c r="AR73" i="1"/>
  <c r="AQ73" i="1"/>
  <c r="AP73" i="1"/>
  <c r="AO73" i="1"/>
  <c r="AN73" i="1"/>
  <c r="AM73" i="1"/>
  <c r="AL73" i="1"/>
  <c r="AT73" i="1" s="1"/>
  <c r="AK73" i="1"/>
  <c r="AS73" i="1" s="1"/>
  <c r="BA73" i="1" s="1"/>
  <c r="BD73" i="1" s="1"/>
  <c r="AJ73" i="1"/>
  <c r="AI73" i="1"/>
  <c r="AH73" i="1"/>
  <c r="AG73" i="1"/>
  <c r="AF73" i="1"/>
  <c r="GR72" i="1"/>
  <c r="EH72" i="1"/>
  <c r="HG72" i="1" s="1"/>
  <c r="EG72" i="1"/>
  <c r="HE72" i="1" s="1"/>
  <c r="EF72" i="1"/>
  <c r="HC72" i="1" s="1"/>
  <c r="EE72" i="1"/>
  <c r="HA72" i="1" s="1"/>
  <c r="DM72" i="1"/>
  <c r="DL72" i="1"/>
  <c r="DB72" i="1"/>
  <c r="CU72" i="1"/>
  <c r="CT72" i="1"/>
  <c r="CW72" i="1" s="1"/>
  <c r="CQ72" i="1"/>
  <c r="CP72" i="1"/>
  <c r="CX72" i="1" s="1"/>
  <c r="BH72" i="1"/>
  <c r="BG72" i="1"/>
  <c r="AV72" i="1"/>
  <c r="AT72" i="1"/>
  <c r="BB72" i="1" s="1"/>
  <c r="AS72" i="1"/>
  <c r="AR72" i="1"/>
  <c r="AQ72" i="1"/>
  <c r="AN72" i="1"/>
  <c r="AM72" i="1"/>
  <c r="AH72" i="1"/>
  <c r="GR71" i="1"/>
  <c r="EH71" i="1"/>
  <c r="HG71" i="1" s="1"/>
  <c r="EG71" i="1"/>
  <c r="HE71" i="1" s="1"/>
  <c r="EF71" i="1"/>
  <c r="HC71" i="1" s="1"/>
  <c r="EE71" i="1"/>
  <c r="HA71" i="1" s="1"/>
  <c r="DK71" i="1"/>
  <c r="DL71" i="1" s="1"/>
  <c r="DJ71" i="1"/>
  <c r="DM71" i="1" s="1"/>
  <c r="DC71" i="1"/>
  <c r="DB71" i="1"/>
  <c r="DE71" i="1" s="1"/>
  <c r="CY71" i="1"/>
  <c r="CU71" i="1"/>
  <c r="CT71" i="1"/>
  <c r="CW71" i="1" s="1"/>
  <c r="CQ71" i="1"/>
  <c r="CP71" i="1"/>
  <c r="CX71" i="1" s="1"/>
  <c r="DF71" i="1" s="1"/>
  <c r="DI71" i="1" s="1"/>
  <c r="BH71" i="1"/>
  <c r="BG71" i="1"/>
  <c r="BB71" i="1"/>
  <c r="BC71" i="1" s="1"/>
  <c r="AZ71" i="1"/>
  <c r="AY71" i="1"/>
  <c r="AV71" i="1"/>
  <c r="AT71" i="1"/>
  <c r="AS71" i="1"/>
  <c r="BA71" i="1" s="1"/>
  <c r="BD71" i="1" s="1"/>
  <c r="AR71" i="1"/>
  <c r="AQ71" i="1"/>
  <c r="AN71" i="1"/>
  <c r="AM71" i="1"/>
  <c r="AJ71" i="1"/>
  <c r="AH71" i="1"/>
  <c r="AG71" i="1"/>
  <c r="AI71" i="1" s="1"/>
  <c r="AF71" i="1"/>
  <c r="GR70" i="1"/>
  <c r="EH70" i="1"/>
  <c r="HG70" i="1" s="1"/>
  <c r="EG70" i="1"/>
  <c r="HE70" i="1" s="1"/>
  <c r="EF70" i="1"/>
  <c r="HC70" i="1" s="1"/>
  <c r="EE70" i="1"/>
  <c r="HA70" i="1" s="1"/>
  <c r="DK70" i="1"/>
  <c r="DJ70" i="1"/>
  <c r="DM70" i="1" s="1"/>
  <c r="DC70" i="1"/>
  <c r="DD70" i="1" s="1"/>
  <c r="DB70" i="1"/>
  <c r="DE70" i="1" s="1"/>
  <c r="CU70" i="1"/>
  <c r="CT70" i="1"/>
  <c r="CW70" i="1" s="1"/>
  <c r="CQ70" i="1"/>
  <c r="CR70" i="1" s="1"/>
  <c r="CP70" i="1"/>
  <c r="CS70" i="1" s="1"/>
  <c r="BH70" i="1"/>
  <c r="BG70" i="1"/>
  <c r="BD70" i="1"/>
  <c r="BA70" i="1"/>
  <c r="AZ70" i="1"/>
  <c r="AY70" i="1"/>
  <c r="AT70" i="1"/>
  <c r="BB70" i="1" s="1"/>
  <c r="BC70" i="1" s="1"/>
  <c r="AS70" i="1"/>
  <c r="AV70" i="1" s="1"/>
  <c r="AR70" i="1"/>
  <c r="AQ70" i="1"/>
  <c r="AN70" i="1"/>
  <c r="AM70" i="1"/>
  <c r="AH70" i="1"/>
  <c r="AI70" i="1" s="1"/>
  <c r="AG70" i="1"/>
  <c r="AJ70" i="1" s="1"/>
  <c r="GR69" i="1"/>
  <c r="EH69" i="1"/>
  <c r="HG69" i="1" s="1"/>
  <c r="EG69" i="1"/>
  <c r="EF69" i="1"/>
  <c r="EE69" i="1"/>
  <c r="EE68" i="1" s="1"/>
  <c r="HA68" i="1" s="1"/>
  <c r="DK69" i="1"/>
  <c r="DJ69" i="1"/>
  <c r="DM69" i="1" s="1"/>
  <c r="DC69" i="1"/>
  <c r="DB69" i="1"/>
  <c r="DE69" i="1" s="1"/>
  <c r="CU69" i="1"/>
  <c r="CT69" i="1"/>
  <c r="CW69" i="1" s="1"/>
  <c r="CQ69" i="1"/>
  <c r="CP69" i="1"/>
  <c r="BH69" i="1"/>
  <c r="BG69" i="1"/>
  <c r="BA69" i="1"/>
  <c r="BD69" i="1" s="1"/>
  <c r="AZ69" i="1"/>
  <c r="AY69" i="1"/>
  <c r="AV69" i="1"/>
  <c r="AU69" i="1"/>
  <c r="AT69" i="1"/>
  <c r="BB69" i="1" s="1"/>
  <c r="BC69" i="1" s="1"/>
  <c r="AS69" i="1"/>
  <c r="AR69" i="1"/>
  <c r="AQ69" i="1"/>
  <c r="AN69" i="1"/>
  <c r="AM69" i="1"/>
  <c r="AJ69" i="1"/>
  <c r="AI69" i="1"/>
  <c r="AH69" i="1"/>
  <c r="AG69" i="1"/>
  <c r="AF69" i="1"/>
  <c r="HF68" i="1"/>
  <c r="HD68" i="1"/>
  <c r="HB68" i="1"/>
  <c r="GZ68" i="1"/>
  <c r="GU68" i="1"/>
  <c r="GT68" i="1"/>
  <c r="GR68" i="1"/>
  <c r="GQ68" i="1"/>
  <c r="GP68" i="1"/>
  <c r="CC68" i="1"/>
  <c r="CB68" i="1"/>
  <c r="CA68" i="1"/>
  <c r="BZ68" i="1"/>
  <c r="BH68" i="1"/>
  <c r="BG68" i="1"/>
  <c r="BF68" i="1"/>
  <c r="BE68" i="1"/>
  <c r="AZ68" i="1"/>
  <c r="AY68" i="1"/>
  <c r="AX68" i="1"/>
  <c r="AW68" i="1"/>
  <c r="AR68" i="1"/>
  <c r="AQ68" i="1"/>
  <c r="AP68" i="1"/>
  <c r="AO68" i="1"/>
  <c r="AN68" i="1"/>
  <c r="AM68" i="1"/>
  <c r="AL68" i="1"/>
  <c r="AT68" i="1" s="1"/>
  <c r="AK68" i="1"/>
  <c r="AS68" i="1" s="1"/>
  <c r="AJ68" i="1"/>
  <c r="AI68" i="1"/>
  <c r="AH68" i="1"/>
  <c r="AG68" i="1"/>
  <c r="AF68" i="1"/>
  <c r="GY67" i="1"/>
  <c r="GX67" i="1"/>
  <c r="GR67" i="1"/>
  <c r="EH67" i="1"/>
  <c r="HG67" i="1" s="1"/>
  <c r="EG67" i="1"/>
  <c r="HE67" i="1" s="1"/>
  <c r="EF67" i="1"/>
  <c r="EE67" i="1"/>
  <c r="HA67" i="1" s="1"/>
  <c r="DM67" i="1"/>
  <c r="DL67" i="1"/>
  <c r="DE67" i="1"/>
  <c r="DD67" i="1"/>
  <c r="CY67" i="1"/>
  <c r="DG67" i="1" s="1"/>
  <c r="CX67" i="1"/>
  <c r="DA67" i="1" s="1"/>
  <c r="CW67" i="1"/>
  <c r="CV67" i="1"/>
  <c r="CS67" i="1"/>
  <c r="CR67" i="1"/>
  <c r="CM67" i="1"/>
  <c r="CN67" i="1" s="1"/>
  <c r="CL67" i="1"/>
  <c r="CO67" i="1" s="1"/>
  <c r="BH67" i="1"/>
  <c r="BG67" i="1"/>
  <c r="BA67" i="1"/>
  <c r="AZ67" i="1"/>
  <c r="AY67" i="1"/>
  <c r="AU67" i="1"/>
  <c r="AT67" i="1"/>
  <c r="BB67" i="1" s="1"/>
  <c r="BC67" i="1" s="1"/>
  <c r="AS67" i="1"/>
  <c r="AR67" i="1"/>
  <c r="AQ67" i="1"/>
  <c r="AN67" i="1"/>
  <c r="AM67" i="1"/>
  <c r="AI67" i="1"/>
  <c r="AH67" i="1"/>
  <c r="AJ67" i="1" s="1"/>
  <c r="AG67" i="1"/>
  <c r="AF67" i="1"/>
  <c r="HG66" i="1"/>
  <c r="HE66" i="1"/>
  <c r="HC66" i="1"/>
  <c r="HA66" i="1"/>
  <c r="GS66" i="1" s="1"/>
  <c r="GY66" i="1"/>
  <c r="GX66" i="1"/>
  <c r="GR66" i="1"/>
  <c r="HH66" i="1" s="1"/>
  <c r="DM66" i="1"/>
  <c r="DL66" i="1"/>
  <c r="DG66" i="1"/>
  <c r="DE66" i="1"/>
  <c r="DD66" i="1"/>
  <c r="CY66" i="1"/>
  <c r="CZ66" i="1" s="1"/>
  <c r="CX66" i="1"/>
  <c r="DA66" i="1" s="1"/>
  <c r="CW66" i="1"/>
  <c r="CV66" i="1"/>
  <c r="CS66" i="1"/>
  <c r="CR66" i="1"/>
  <c r="CM66" i="1"/>
  <c r="CN66" i="1" s="1"/>
  <c r="CL66" i="1"/>
  <c r="CO66" i="1" s="1"/>
  <c r="BH66" i="1"/>
  <c r="BG66" i="1"/>
  <c r="AZ66" i="1"/>
  <c r="AY66" i="1"/>
  <c r="AT66" i="1"/>
  <c r="BB66" i="1" s="1"/>
  <c r="AS66" i="1"/>
  <c r="AV66" i="1" s="1"/>
  <c r="AR66" i="1"/>
  <c r="AQ66" i="1"/>
  <c r="AN66" i="1"/>
  <c r="AM66" i="1"/>
  <c r="AH66" i="1"/>
  <c r="AI66" i="1" s="1"/>
  <c r="AG66" i="1"/>
  <c r="AJ66" i="1" s="1"/>
  <c r="GX65" i="1"/>
  <c r="GR65" i="1"/>
  <c r="EH65" i="1"/>
  <c r="EG65" i="1"/>
  <c r="HE65" i="1" s="1"/>
  <c r="EF65" i="1"/>
  <c r="HC65" i="1" s="1"/>
  <c r="EE65" i="1"/>
  <c r="EE64" i="1" s="1"/>
  <c r="DE65" i="1"/>
  <c r="DD65" i="1"/>
  <c r="CY65" i="1"/>
  <c r="CY64" i="1" s="1"/>
  <c r="CX65" i="1"/>
  <c r="DA65" i="1" s="1"/>
  <c r="CW65" i="1"/>
  <c r="CV65" i="1"/>
  <c r="CS65" i="1"/>
  <c r="CR65" i="1"/>
  <c r="CL65" i="1"/>
  <c r="BH65" i="1"/>
  <c r="BG65" i="1"/>
  <c r="BA65" i="1"/>
  <c r="AZ65" i="1"/>
  <c r="AY65" i="1"/>
  <c r="AU65" i="1"/>
  <c r="AT65" i="1"/>
  <c r="BB65" i="1" s="1"/>
  <c r="BC65" i="1" s="1"/>
  <c r="AS65" i="1"/>
  <c r="AR65" i="1"/>
  <c r="AQ65" i="1"/>
  <c r="AN65" i="1"/>
  <c r="AM65" i="1"/>
  <c r="AI65" i="1"/>
  <c r="AH65" i="1"/>
  <c r="AJ65" i="1" s="1"/>
  <c r="AG65" i="1"/>
  <c r="AF65" i="1"/>
  <c r="HF64" i="1"/>
  <c r="HD64" i="1"/>
  <c r="HD63" i="1" s="1"/>
  <c r="HD62" i="1" s="1"/>
  <c r="HB64" i="1"/>
  <c r="GZ64" i="1"/>
  <c r="GZ63" i="1" s="1"/>
  <c r="GZ62" i="1" s="1"/>
  <c r="GV64" i="1"/>
  <c r="GU64" i="1"/>
  <c r="GU63" i="1" s="1"/>
  <c r="GU62" i="1" s="1"/>
  <c r="GT64" i="1"/>
  <c r="GR64" i="1"/>
  <c r="GQ64" i="1"/>
  <c r="GP64" i="1"/>
  <c r="GX64" i="1" s="1"/>
  <c r="DJ64" i="1"/>
  <c r="DD64" i="1"/>
  <c r="DC64" i="1"/>
  <c r="DB64" i="1"/>
  <c r="CV64" i="1"/>
  <c r="CU64" i="1"/>
  <c r="CT64" i="1"/>
  <c r="CR64" i="1"/>
  <c r="CQ64" i="1"/>
  <c r="CP64" i="1"/>
  <c r="CC64" i="1"/>
  <c r="CC63" i="1" s="1"/>
  <c r="CC62" i="1" s="1"/>
  <c r="CB64" i="1"/>
  <c r="CB63" i="1" s="1"/>
  <c r="CB62" i="1" s="1"/>
  <c r="CA64" i="1"/>
  <c r="BZ64" i="1"/>
  <c r="BH64" i="1"/>
  <c r="BG64" i="1"/>
  <c r="BF64" i="1"/>
  <c r="BE64" i="1"/>
  <c r="AZ64" i="1"/>
  <c r="AY64" i="1"/>
  <c r="AX64" i="1"/>
  <c r="AW64" i="1"/>
  <c r="AR64" i="1"/>
  <c r="AQ64" i="1"/>
  <c r="AP64" i="1"/>
  <c r="AO64" i="1"/>
  <c r="AN64" i="1"/>
  <c r="AM64" i="1"/>
  <c r="AL64" i="1"/>
  <c r="AT64" i="1" s="1"/>
  <c r="AK64" i="1"/>
  <c r="AS64" i="1" s="1"/>
  <c r="AJ64" i="1"/>
  <c r="AI64" i="1"/>
  <c r="AH64" i="1"/>
  <c r="AG64" i="1"/>
  <c r="AF64" i="1"/>
  <c r="HF63" i="1"/>
  <c r="HB63" i="1"/>
  <c r="GT63" i="1"/>
  <c r="GP63" i="1"/>
  <c r="CA63" i="1"/>
  <c r="BZ63" i="1"/>
  <c r="BZ62" i="1" s="1"/>
  <c r="BF63" i="1"/>
  <c r="BG63" i="1" s="1"/>
  <c r="BE63" i="1"/>
  <c r="BH63" i="1" s="1"/>
  <c r="AX63" i="1"/>
  <c r="AP63" i="1"/>
  <c r="AQ63" i="1" s="1"/>
  <c r="AO63" i="1"/>
  <c r="AR63" i="1" s="1"/>
  <c r="AL63" i="1"/>
  <c r="AM63" i="1" s="1"/>
  <c r="AK63" i="1"/>
  <c r="AN63" i="1" s="1"/>
  <c r="HF62" i="1"/>
  <c r="HB62" i="1"/>
  <c r="GT62" i="1"/>
  <c r="GP62" i="1"/>
  <c r="CA62" i="1"/>
  <c r="BF62" i="1"/>
  <c r="AX62" i="1"/>
  <c r="AP62" i="1"/>
  <c r="AL62" i="1"/>
  <c r="GQ61" i="1"/>
  <c r="GR61" i="1" s="1"/>
  <c r="GS61" i="1" s="1"/>
  <c r="GT61" i="1" s="1"/>
  <c r="GU61" i="1" s="1"/>
  <c r="GV61" i="1" s="1"/>
  <c r="GW61" i="1" s="1"/>
  <c r="GX61" i="1" s="1"/>
  <c r="GY61" i="1" s="1"/>
  <c r="GZ61" i="1" s="1"/>
  <c r="HA61" i="1" s="1"/>
  <c r="HB61" i="1" s="1"/>
  <c r="HC61" i="1" s="1"/>
  <c r="HD61" i="1" s="1"/>
  <c r="HE61" i="1" s="1"/>
  <c r="HF61" i="1" s="1"/>
  <c r="HG61" i="1" s="1"/>
  <c r="HH61" i="1" s="1"/>
  <c r="HI61" i="1" s="1"/>
  <c r="HH58" i="1"/>
  <c r="GZ58" i="1"/>
  <c r="HB58" i="1" s="1"/>
  <c r="HD58" i="1" s="1"/>
  <c r="HF58" i="1" s="1"/>
  <c r="GX58" i="1"/>
  <c r="GT58" i="1"/>
  <c r="GR58" i="1"/>
  <c r="GP58" i="1"/>
  <c r="BH57" i="1"/>
  <c r="BG57" i="1"/>
  <c r="BB57" i="1"/>
  <c r="BC57" i="1" s="1"/>
  <c r="AZ57" i="1"/>
  <c r="AY57" i="1"/>
  <c r="AV57" i="1"/>
  <c r="AT57" i="1"/>
  <c r="AS57" i="1"/>
  <c r="BA57" i="1" s="1"/>
  <c r="BD57" i="1" s="1"/>
  <c r="AR57" i="1"/>
  <c r="AQ57" i="1"/>
  <c r="AN57" i="1"/>
  <c r="AM57" i="1"/>
  <c r="AJ57" i="1"/>
  <c r="AH57" i="1"/>
  <c r="AG57" i="1"/>
  <c r="AI57" i="1" s="1"/>
  <c r="AF57" i="1"/>
  <c r="BH56" i="1"/>
  <c r="BG56" i="1"/>
  <c r="AZ56" i="1"/>
  <c r="AY56" i="1"/>
  <c r="AT56" i="1"/>
  <c r="BB56" i="1" s="1"/>
  <c r="AS56" i="1"/>
  <c r="AV56" i="1" s="1"/>
  <c r="AR56" i="1"/>
  <c r="AQ56" i="1"/>
  <c r="AN56" i="1"/>
  <c r="AM56" i="1"/>
  <c r="AH56" i="1"/>
  <c r="AI56" i="1" s="1"/>
  <c r="AG56" i="1"/>
  <c r="AJ56" i="1" s="1"/>
  <c r="BH55" i="1"/>
  <c r="BG55" i="1"/>
  <c r="BD55" i="1"/>
  <c r="BA55" i="1"/>
  <c r="AZ55" i="1"/>
  <c r="AY55" i="1"/>
  <c r="AT55" i="1"/>
  <c r="AU55" i="1" s="1"/>
  <c r="AS55" i="1"/>
  <c r="AV55" i="1" s="1"/>
  <c r="AR55" i="1"/>
  <c r="AQ55" i="1"/>
  <c r="AN55" i="1"/>
  <c r="AM55" i="1"/>
  <c r="AH55" i="1"/>
  <c r="AI55" i="1" s="1"/>
  <c r="AG55" i="1"/>
  <c r="AJ55" i="1" s="1"/>
  <c r="BH54" i="1"/>
  <c r="BG54" i="1"/>
  <c r="BB54" i="1"/>
  <c r="BC54" i="1" s="1"/>
  <c r="BA54" i="1"/>
  <c r="BD54" i="1" s="1"/>
  <c r="AZ54" i="1"/>
  <c r="AY54" i="1"/>
  <c r="AV54" i="1"/>
  <c r="AU54" i="1"/>
  <c r="AT54" i="1"/>
  <c r="AS54" i="1"/>
  <c r="AR54" i="1"/>
  <c r="AQ54" i="1"/>
  <c r="AN54" i="1"/>
  <c r="AM54" i="1"/>
  <c r="AJ54" i="1"/>
  <c r="AI54" i="1"/>
  <c r="AH54" i="1"/>
  <c r="AG54" i="1"/>
  <c r="AF54" i="1"/>
  <c r="CC53" i="1"/>
  <c r="CB53" i="1"/>
  <c r="CA53" i="1"/>
  <c r="BZ53" i="1"/>
  <c r="BF53" i="1"/>
  <c r="BE53" i="1"/>
  <c r="BH53" i="1" s="1"/>
  <c r="AX53" i="1"/>
  <c r="AW53" i="1"/>
  <c r="AZ53" i="1" s="1"/>
  <c r="AP53" i="1"/>
  <c r="AO53" i="1"/>
  <c r="AR53" i="1" s="1"/>
  <c r="AL53" i="1"/>
  <c r="AT53" i="1" s="1"/>
  <c r="AK53" i="1"/>
  <c r="AS53" i="1" s="1"/>
  <c r="AH53" i="1"/>
  <c r="AG53" i="1"/>
  <c r="AJ53" i="1" s="1"/>
  <c r="JF49" i="1"/>
  <c r="JE49" i="1"/>
  <c r="JD49" i="1"/>
  <c r="JC49" i="1"/>
  <c r="JB49" i="1"/>
  <c r="JA49" i="1"/>
  <c r="IZ49" i="1"/>
  <c r="IY49" i="1"/>
  <c r="HR49" i="1"/>
  <c r="HQ49" i="1"/>
  <c r="HP49" i="1"/>
  <c r="HO49" i="1"/>
  <c r="HN49" i="1"/>
  <c r="HM49" i="1"/>
  <c r="HL49" i="1"/>
  <c r="HK49" i="1"/>
  <c r="FP49" i="1"/>
  <c r="FO49" i="1"/>
  <c r="FH49" i="1"/>
  <c r="FG49" i="1"/>
  <c r="FB49" i="1"/>
  <c r="FJ49" i="1" s="1"/>
  <c r="FA49" i="1"/>
  <c r="FD49" i="1" s="1"/>
  <c r="EZ49" i="1"/>
  <c r="EY49" i="1"/>
  <c r="EV49" i="1"/>
  <c r="EU49" i="1"/>
  <c r="EP49" i="1"/>
  <c r="FR49" i="1" s="1"/>
  <c r="EO49" i="1"/>
  <c r="EN49" i="1"/>
  <c r="DM49" i="1"/>
  <c r="DL49" i="1"/>
  <c r="DF49" i="1"/>
  <c r="DI49" i="1" s="1"/>
  <c r="DE49" i="1"/>
  <c r="DD49" i="1"/>
  <c r="CZ49" i="1"/>
  <c r="CY49" i="1"/>
  <c r="DG49" i="1" s="1"/>
  <c r="DH49" i="1" s="1"/>
  <c r="CX49" i="1"/>
  <c r="DA49" i="1" s="1"/>
  <c r="CW49" i="1"/>
  <c r="CV49" i="1"/>
  <c r="CS49" i="1"/>
  <c r="CR49" i="1"/>
  <c r="CN49" i="1"/>
  <c r="ED49" i="1" s="1"/>
  <c r="CM49" i="1"/>
  <c r="DO49" i="1" s="1"/>
  <c r="CL49" i="1"/>
  <c r="CO49" i="1" s="1"/>
  <c r="BH49" i="1"/>
  <c r="BG49" i="1"/>
  <c r="BC49" i="1"/>
  <c r="BA49" i="1"/>
  <c r="BD49" i="1" s="1"/>
  <c r="AZ49" i="1"/>
  <c r="AV49" i="1"/>
  <c r="AU49" i="1"/>
  <c r="AT49" i="1"/>
  <c r="AR49" i="1"/>
  <c r="AQ49" i="1"/>
  <c r="AN49" i="1"/>
  <c r="AM49" i="1"/>
  <c r="AH49" i="1"/>
  <c r="BJ49" i="1" s="1"/>
  <c r="AG49" i="1"/>
  <c r="JF48" i="1"/>
  <c r="JF47" i="1" s="1"/>
  <c r="JE48" i="1"/>
  <c r="JD48" i="1"/>
  <c r="JD47" i="1" s="1"/>
  <c r="JC48" i="1"/>
  <c r="JB48" i="1"/>
  <c r="JB47" i="1" s="1"/>
  <c r="JA48" i="1"/>
  <c r="IZ48" i="1"/>
  <c r="IZ47" i="1" s="1"/>
  <c r="IY48" i="1"/>
  <c r="HR48" i="1"/>
  <c r="HR47" i="1" s="1"/>
  <c r="HQ48" i="1"/>
  <c r="HP48" i="1"/>
  <c r="HP47" i="1" s="1"/>
  <c r="HO48" i="1"/>
  <c r="HN48" i="1"/>
  <c r="HN47" i="1" s="1"/>
  <c r="HM48" i="1"/>
  <c r="HL48" i="1"/>
  <c r="HL47" i="1" s="1"/>
  <c r="HK48" i="1"/>
  <c r="GM48" i="1"/>
  <c r="FP48" i="1"/>
  <c r="FO48" i="1"/>
  <c r="FH48" i="1"/>
  <c r="FG48" i="1"/>
  <c r="FB48" i="1"/>
  <c r="FJ48" i="1" s="1"/>
  <c r="FA48" i="1"/>
  <c r="FD48" i="1" s="1"/>
  <c r="EZ48" i="1"/>
  <c r="EY48" i="1"/>
  <c r="EV48" i="1"/>
  <c r="EU48" i="1"/>
  <c r="EU47" i="1" s="1"/>
  <c r="EP48" i="1"/>
  <c r="FR48" i="1" s="1"/>
  <c r="EO48" i="1"/>
  <c r="FQ48" i="1" s="1"/>
  <c r="DM48" i="1"/>
  <c r="DL48" i="1"/>
  <c r="DF48" i="1"/>
  <c r="DI48" i="1" s="1"/>
  <c r="DE48" i="1"/>
  <c r="DD48" i="1"/>
  <c r="DA48" i="1"/>
  <c r="DA47" i="1" s="1"/>
  <c r="CY48" i="1"/>
  <c r="DG48" i="1" s="1"/>
  <c r="CW48" i="1"/>
  <c r="CV48" i="1"/>
  <c r="CS48" i="1"/>
  <c r="CR48" i="1"/>
  <c r="CM48" i="1"/>
  <c r="DO48" i="1" s="1"/>
  <c r="DO47" i="1" s="1"/>
  <c r="CL48" i="1"/>
  <c r="DN48" i="1" s="1"/>
  <c r="BH48" i="1"/>
  <c r="BG48" i="1"/>
  <c r="BG47" i="1" s="1"/>
  <c r="AZ48" i="1"/>
  <c r="AY48" i="1"/>
  <c r="AV48" i="1"/>
  <c r="AT48" i="1"/>
  <c r="BB48" i="1" s="1"/>
  <c r="AS48" i="1"/>
  <c r="BA48" i="1" s="1"/>
  <c r="AR48" i="1"/>
  <c r="AQ48" i="1"/>
  <c r="AN48" i="1"/>
  <c r="AM48" i="1"/>
  <c r="AJ48" i="1"/>
  <c r="AH48" i="1"/>
  <c r="BJ48" i="1" s="1"/>
  <c r="BJ47" i="1" s="1"/>
  <c r="AG48" i="1"/>
  <c r="BI48" i="1" s="1"/>
  <c r="AF48" i="1"/>
  <c r="CD48" i="1" s="1"/>
  <c r="LX47" i="1"/>
  <c r="LW47" i="1"/>
  <c r="LV47" i="1"/>
  <c r="LU47" i="1"/>
  <c r="LT47" i="1"/>
  <c r="LS47" i="1"/>
  <c r="LR47" i="1"/>
  <c r="LQ47" i="1"/>
  <c r="LP47" i="1"/>
  <c r="LO47" i="1"/>
  <c r="LN47" i="1"/>
  <c r="LM47" i="1"/>
  <c r="LL47" i="1"/>
  <c r="LK47" i="1"/>
  <c r="LJ47" i="1"/>
  <c r="LI47" i="1"/>
  <c r="LH47" i="1"/>
  <c r="LG47" i="1"/>
  <c r="LF47" i="1"/>
  <c r="LE47" i="1"/>
  <c r="LD47" i="1"/>
  <c r="LC47" i="1"/>
  <c r="LB47" i="1"/>
  <c r="LA47" i="1"/>
  <c r="KZ47" i="1"/>
  <c r="KY47" i="1"/>
  <c r="KX47" i="1"/>
  <c r="KW47" i="1"/>
  <c r="KV47" i="1"/>
  <c r="KU47" i="1"/>
  <c r="KT47" i="1"/>
  <c r="KS47" i="1"/>
  <c r="KR47" i="1"/>
  <c r="KQ47" i="1"/>
  <c r="KP47" i="1"/>
  <c r="KO47" i="1"/>
  <c r="KN47" i="1"/>
  <c r="KM47" i="1"/>
  <c r="KL47" i="1"/>
  <c r="KK47" i="1"/>
  <c r="KJ47" i="1"/>
  <c r="KI47" i="1"/>
  <c r="KH47" i="1"/>
  <c r="KG47" i="1"/>
  <c r="KF47" i="1"/>
  <c r="KE47" i="1"/>
  <c r="KD47" i="1"/>
  <c r="KC47" i="1"/>
  <c r="KB47" i="1"/>
  <c r="KA47" i="1"/>
  <c r="JZ47" i="1"/>
  <c r="JY47" i="1"/>
  <c r="JX47" i="1"/>
  <c r="JW47" i="1"/>
  <c r="JV47" i="1"/>
  <c r="JU47" i="1"/>
  <c r="JT47" i="1"/>
  <c r="JS47" i="1"/>
  <c r="JR47" i="1"/>
  <c r="JQ47" i="1"/>
  <c r="JP47" i="1"/>
  <c r="JO47" i="1"/>
  <c r="JN47" i="1"/>
  <c r="JM47" i="1"/>
  <c r="JL47" i="1"/>
  <c r="JK47" i="1"/>
  <c r="JJ47" i="1"/>
  <c r="JI47" i="1"/>
  <c r="JH47" i="1"/>
  <c r="JG47" i="1"/>
  <c r="JE47" i="1"/>
  <c r="JC47" i="1"/>
  <c r="JA47" i="1"/>
  <c r="IY47" i="1"/>
  <c r="IX47" i="1"/>
  <c r="IW47" i="1"/>
  <c r="IV47" i="1"/>
  <c r="IU47" i="1"/>
  <c r="IT47" i="1"/>
  <c r="IS47" i="1"/>
  <c r="IR47" i="1"/>
  <c r="IQ47" i="1"/>
  <c r="IP47" i="1"/>
  <c r="IO47" i="1"/>
  <c r="IN47" i="1"/>
  <c r="IM47" i="1"/>
  <c r="IL47" i="1"/>
  <c r="IK47" i="1"/>
  <c r="IJ47" i="1"/>
  <c r="II47" i="1"/>
  <c r="IH47" i="1"/>
  <c r="IG47" i="1"/>
  <c r="IF47" i="1"/>
  <c r="IE47" i="1"/>
  <c r="ID47" i="1"/>
  <c r="IC47" i="1"/>
  <c r="IB47" i="1"/>
  <c r="IA47" i="1"/>
  <c r="HZ47" i="1"/>
  <c r="HY47" i="1"/>
  <c r="HX47" i="1"/>
  <c r="HW47" i="1"/>
  <c r="HV47" i="1"/>
  <c r="HU47" i="1"/>
  <c r="HT47" i="1"/>
  <c r="HS47" i="1"/>
  <c r="HQ47" i="1"/>
  <c r="HO47" i="1"/>
  <c r="HM47" i="1"/>
  <c r="HK47" i="1"/>
  <c r="GK47" i="1"/>
  <c r="GJ47" i="1"/>
  <c r="GI47" i="1"/>
  <c r="GH47" i="1"/>
  <c r="GF47" i="1"/>
  <c r="GE47" i="1"/>
  <c r="GD47" i="1"/>
  <c r="GC47" i="1"/>
  <c r="GB47" i="1"/>
  <c r="GA47" i="1"/>
  <c r="FZ47" i="1"/>
  <c r="FY47" i="1"/>
  <c r="FX47" i="1"/>
  <c r="FW47" i="1"/>
  <c r="FV47" i="1"/>
  <c r="FU47" i="1"/>
  <c r="FT47" i="1"/>
  <c r="FS47" i="1"/>
  <c r="FO47" i="1"/>
  <c r="FN47" i="1"/>
  <c r="FM47" i="1"/>
  <c r="FP47" i="1" s="1"/>
  <c r="FG47" i="1"/>
  <c r="FF47" i="1"/>
  <c r="FE47" i="1"/>
  <c r="FH47" i="1" s="1"/>
  <c r="FB47" i="1"/>
  <c r="FA47" i="1"/>
  <c r="EZ47" i="1"/>
  <c r="EY47" i="1"/>
  <c r="EX47" i="1"/>
  <c r="EW47" i="1"/>
  <c r="EV47" i="1"/>
  <c r="ET47" i="1"/>
  <c r="ES47" i="1"/>
  <c r="EP47" i="1"/>
  <c r="EM47" i="1"/>
  <c r="EL47" i="1"/>
  <c r="EH47" i="1"/>
  <c r="EG47" i="1"/>
  <c r="EF47" i="1"/>
  <c r="EE47" i="1"/>
  <c r="EC47" i="1"/>
  <c r="EB47" i="1"/>
  <c r="EA47" i="1"/>
  <c r="DZ47" i="1"/>
  <c r="DY47" i="1"/>
  <c r="DX47" i="1"/>
  <c r="DW47" i="1"/>
  <c r="DV47" i="1"/>
  <c r="DU47" i="1"/>
  <c r="DT47" i="1"/>
  <c r="DS47" i="1"/>
  <c r="DR47" i="1"/>
  <c r="DQ47" i="1"/>
  <c r="DP47" i="1"/>
  <c r="DL47" i="1"/>
  <c r="DK47" i="1"/>
  <c r="DJ47" i="1"/>
  <c r="DM47" i="1" s="1"/>
  <c r="DD47" i="1"/>
  <c r="DC47" i="1"/>
  <c r="DB47" i="1"/>
  <c r="DE47" i="1" s="1"/>
  <c r="CX47" i="1"/>
  <c r="CW47" i="1"/>
  <c r="CV47" i="1"/>
  <c r="CU47" i="1"/>
  <c r="CT47" i="1"/>
  <c r="CS47" i="1"/>
  <c r="CR47" i="1"/>
  <c r="CQ47" i="1"/>
  <c r="CP47" i="1"/>
  <c r="CM47" i="1"/>
  <c r="CL47" i="1"/>
  <c r="CO47" i="1" s="1"/>
  <c r="CH47" i="1"/>
  <c r="CG47" i="1"/>
  <c r="CC47" i="1"/>
  <c r="CB47" i="1"/>
  <c r="CA47" i="1"/>
  <c r="BZ47" i="1"/>
  <c r="BX47" i="1"/>
  <c r="BW47" i="1"/>
  <c r="BV47" i="1"/>
  <c r="BU47" i="1"/>
  <c r="BT47" i="1"/>
  <c r="BS47" i="1"/>
  <c r="BR47" i="1"/>
  <c r="BQ47" i="1"/>
  <c r="BP47" i="1"/>
  <c r="BO47" i="1"/>
  <c r="BN47" i="1"/>
  <c r="BM47" i="1"/>
  <c r="BL47" i="1"/>
  <c r="BK47" i="1"/>
  <c r="BF47" i="1"/>
  <c r="BE47" i="1"/>
  <c r="AY47" i="1"/>
  <c r="AX47" i="1"/>
  <c r="AW47" i="1"/>
  <c r="AV47" i="1"/>
  <c r="AS47" i="1"/>
  <c r="AR47" i="1"/>
  <c r="AQ47" i="1"/>
  <c r="AP47" i="1"/>
  <c r="AO47" i="1"/>
  <c r="AN47" i="1"/>
  <c r="AM47" i="1"/>
  <c r="AL47" i="1"/>
  <c r="AK47" i="1"/>
  <c r="AH47" i="1"/>
  <c r="AG47" i="1"/>
  <c r="AC47" i="1"/>
  <c r="AB47" i="1"/>
  <c r="Y47" i="1"/>
  <c r="W47" i="1"/>
  <c r="V47" i="1"/>
  <c r="I47" i="1"/>
  <c r="G47" i="1"/>
  <c r="LI43" i="1"/>
  <c r="LH43" i="1"/>
  <c r="LG43" i="1"/>
  <c r="LF43" i="1"/>
  <c r="LE43" i="1"/>
  <c r="LD43" i="1"/>
  <c r="LC43" i="1"/>
  <c r="LB43" i="1"/>
  <c r="LA43" i="1"/>
  <c r="KZ43" i="1"/>
  <c r="KY43" i="1"/>
  <c r="KX43" i="1"/>
  <c r="KW43" i="1"/>
  <c r="KV43" i="1"/>
  <c r="KU43" i="1"/>
  <c r="KT43" i="1"/>
  <c r="KS43" i="1"/>
  <c r="KR43" i="1"/>
  <c r="KL43" i="1"/>
  <c r="KL13" i="1" s="1"/>
  <c r="KL50" i="1" s="1"/>
  <c r="KK43" i="1"/>
  <c r="KJ43" i="1"/>
  <c r="KI43" i="1"/>
  <c r="KH43" i="1"/>
  <c r="KH13" i="1" s="1"/>
  <c r="KH50" i="1" s="1"/>
  <c r="KG43" i="1"/>
  <c r="KF43" i="1"/>
  <c r="KE43" i="1"/>
  <c r="KD43" i="1"/>
  <c r="KD13" i="1" s="1"/>
  <c r="KD50" i="1" s="1"/>
  <c r="KC43" i="1"/>
  <c r="KB43" i="1"/>
  <c r="KA43" i="1"/>
  <c r="JZ43" i="1"/>
  <c r="JZ13" i="1" s="1"/>
  <c r="JZ50" i="1" s="1"/>
  <c r="JY43" i="1"/>
  <c r="JX43" i="1"/>
  <c r="JW43" i="1"/>
  <c r="JV43" i="1"/>
  <c r="JV13" i="1" s="1"/>
  <c r="JV50" i="1" s="1"/>
  <c r="JU43" i="1"/>
  <c r="JT43" i="1"/>
  <c r="JS43" i="1"/>
  <c r="JR43" i="1"/>
  <c r="JR13" i="1" s="1"/>
  <c r="JR50" i="1" s="1"/>
  <c r="JQ43" i="1"/>
  <c r="JP43" i="1"/>
  <c r="JO43" i="1"/>
  <c r="JN43" i="1"/>
  <c r="JN13" i="1" s="1"/>
  <c r="JN50" i="1" s="1"/>
  <c r="JM43" i="1"/>
  <c r="JL43" i="1"/>
  <c r="JK43" i="1"/>
  <c r="JJ43" i="1"/>
  <c r="JJ13" i="1" s="1"/>
  <c r="JJ50" i="1" s="1"/>
  <c r="JI43" i="1"/>
  <c r="JH43" i="1"/>
  <c r="JG43" i="1"/>
  <c r="JF43" i="1"/>
  <c r="JE43" i="1"/>
  <c r="JD43" i="1"/>
  <c r="JC43" i="1"/>
  <c r="JB43" i="1"/>
  <c r="JA43" i="1"/>
  <c r="IZ43" i="1"/>
  <c r="IY43" i="1"/>
  <c r="IX43" i="1"/>
  <c r="IW43" i="1"/>
  <c r="IV43" i="1"/>
  <c r="IU43" i="1"/>
  <c r="IT43" i="1"/>
  <c r="IS43" i="1"/>
  <c r="IR43" i="1"/>
  <c r="IQ43" i="1"/>
  <c r="IP43" i="1"/>
  <c r="IO43" i="1"/>
  <c r="IN43" i="1"/>
  <c r="IM43" i="1"/>
  <c r="IL43" i="1"/>
  <c r="IK43" i="1"/>
  <c r="IJ43" i="1"/>
  <c r="II43" i="1"/>
  <c r="IH43" i="1"/>
  <c r="IG43" i="1"/>
  <c r="IF43" i="1"/>
  <c r="IE43" i="1"/>
  <c r="ID43" i="1"/>
  <c r="IC43" i="1"/>
  <c r="IB43" i="1"/>
  <c r="IA43" i="1"/>
  <c r="HZ43" i="1"/>
  <c r="HY43" i="1"/>
  <c r="HX43" i="1"/>
  <c r="HW43" i="1"/>
  <c r="HV43" i="1"/>
  <c r="HU43" i="1"/>
  <c r="HT43" i="1"/>
  <c r="HS43" i="1"/>
  <c r="HR43" i="1"/>
  <c r="HQ43" i="1"/>
  <c r="HP43" i="1"/>
  <c r="HO43" i="1"/>
  <c r="HN43" i="1"/>
  <c r="HM43" i="1"/>
  <c r="HL43" i="1"/>
  <c r="HK43" i="1"/>
  <c r="GK43" i="1"/>
  <c r="GJ43" i="1"/>
  <c r="GI43" i="1"/>
  <c r="GH43" i="1"/>
  <c r="GG43" i="1"/>
  <c r="GF43" i="1"/>
  <c r="GE43" i="1"/>
  <c r="GD43" i="1"/>
  <c r="GC43" i="1"/>
  <c r="GB43" i="1"/>
  <c r="GA43" i="1"/>
  <c r="FZ43" i="1"/>
  <c r="FY43" i="1"/>
  <c r="FX43" i="1"/>
  <c r="FW43" i="1"/>
  <c r="FV43" i="1"/>
  <c r="FU43" i="1"/>
  <c r="FT43" i="1"/>
  <c r="FS43" i="1"/>
  <c r="FR43" i="1"/>
  <c r="FQ43" i="1"/>
  <c r="FO43" i="1"/>
  <c r="FN43" i="1"/>
  <c r="FM43" i="1"/>
  <c r="FP43" i="1" s="1"/>
  <c r="FK43" i="1"/>
  <c r="FJ43" i="1"/>
  <c r="FI43" i="1"/>
  <c r="FL43" i="1" s="1"/>
  <c r="FG43" i="1"/>
  <c r="FF43" i="1"/>
  <c r="FE43" i="1"/>
  <c r="FH43" i="1" s="1"/>
  <c r="FC43" i="1"/>
  <c r="FB43" i="1"/>
  <c r="FA43" i="1"/>
  <c r="FD43" i="1" s="1"/>
  <c r="EY43" i="1"/>
  <c r="EX43" i="1"/>
  <c r="EW43" i="1"/>
  <c r="EZ43" i="1" s="1"/>
  <c r="EU43" i="1"/>
  <c r="ET43" i="1"/>
  <c r="ES43" i="1"/>
  <c r="EV43" i="1" s="1"/>
  <c r="EQ43" i="1"/>
  <c r="EP43" i="1"/>
  <c r="EO43" i="1"/>
  <c r="ER43" i="1" s="1"/>
  <c r="EN43" i="1"/>
  <c r="EM43" i="1"/>
  <c r="EL43" i="1"/>
  <c r="EH43" i="1"/>
  <c r="EG43" i="1"/>
  <c r="EF43" i="1"/>
  <c r="EE43" i="1"/>
  <c r="ED43" i="1"/>
  <c r="EC43" i="1"/>
  <c r="EB43" i="1"/>
  <c r="EA43" i="1"/>
  <c r="DZ43" i="1"/>
  <c r="DY43" i="1"/>
  <c r="DX43" i="1"/>
  <c r="DW43" i="1"/>
  <c r="DV43" i="1"/>
  <c r="DU43" i="1"/>
  <c r="DT43" i="1"/>
  <c r="DS43" i="1"/>
  <c r="DR43" i="1"/>
  <c r="DQ43" i="1"/>
  <c r="DP43" i="1"/>
  <c r="DO43" i="1"/>
  <c r="DN43" i="1"/>
  <c r="DL43" i="1"/>
  <c r="DK43" i="1"/>
  <c r="DJ43" i="1"/>
  <c r="DM43" i="1" s="1"/>
  <c r="DH43" i="1"/>
  <c r="DG43" i="1"/>
  <c r="DF43" i="1"/>
  <c r="DI43" i="1" s="1"/>
  <c r="DD43" i="1"/>
  <c r="DC43" i="1"/>
  <c r="DB43" i="1"/>
  <c r="DE43" i="1" s="1"/>
  <c r="CZ43" i="1"/>
  <c r="CY43" i="1"/>
  <c r="CX43" i="1"/>
  <c r="DA43" i="1" s="1"/>
  <c r="CV43" i="1"/>
  <c r="CU43" i="1"/>
  <c r="CT43" i="1"/>
  <c r="CW43" i="1" s="1"/>
  <c r="CR43" i="1"/>
  <c r="CQ43" i="1"/>
  <c r="CP43" i="1"/>
  <c r="CS43" i="1" s="1"/>
  <c r="CN43" i="1"/>
  <c r="CM43" i="1"/>
  <c r="CL43" i="1"/>
  <c r="CO43" i="1" s="1"/>
  <c r="CK43" i="1"/>
  <c r="CH43" i="1"/>
  <c r="CG43" i="1"/>
  <c r="CC43" i="1"/>
  <c r="CB43" i="1"/>
  <c r="CA43" i="1"/>
  <c r="BZ43" i="1"/>
  <c r="BY43" i="1"/>
  <c r="BX43" i="1"/>
  <c r="BW43" i="1"/>
  <c r="BV43" i="1"/>
  <c r="BU43" i="1"/>
  <c r="BT43" i="1"/>
  <c r="BS43" i="1"/>
  <c r="BR43" i="1"/>
  <c r="BQ43" i="1"/>
  <c r="BP43" i="1"/>
  <c r="BO43" i="1"/>
  <c r="BN43" i="1"/>
  <c r="BM43" i="1"/>
  <c r="BL43" i="1"/>
  <c r="BK43" i="1"/>
  <c r="BJ43" i="1"/>
  <c r="BI43" i="1"/>
  <c r="BG43" i="1"/>
  <c r="BF43" i="1"/>
  <c r="BE43" i="1"/>
  <c r="BH43" i="1" s="1"/>
  <c r="BC43" i="1"/>
  <c r="BB43" i="1"/>
  <c r="BA43" i="1"/>
  <c r="BD43" i="1" s="1"/>
  <c r="AY43" i="1"/>
  <c r="AX43" i="1"/>
  <c r="AW43" i="1"/>
  <c r="AZ43" i="1" s="1"/>
  <c r="AU43" i="1"/>
  <c r="AT43" i="1"/>
  <c r="AS43" i="1"/>
  <c r="AV43" i="1" s="1"/>
  <c r="AQ43" i="1"/>
  <c r="AP43" i="1"/>
  <c r="AO43" i="1"/>
  <c r="AR43" i="1" s="1"/>
  <c r="AM43" i="1"/>
  <c r="AL43" i="1"/>
  <c r="AK43" i="1"/>
  <c r="AN43" i="1" s="1"/>
  <c r="AI43" i="1"/>
  <c r="AH43" i="1"/>
  <c r="AG43" i="1"/>
  <c r="AJ43" i="1" s="1"/>
  <c r="AF43" i="1"/>
  <c r="AC43" i="1"/>
  <c r="AB43" i="1"/>
  <c r="CD43" i="1" s="1"/>
  <c r="Y43" i="1"/>
  <c r="W43" i="1"/>
  <c r="V43" i="1"/>
  <c r="I43" i="1"/>
  <c r="H43" i="1"/>
  <c r="G43" i="1"/>
  <c r="F43" i="1"/>
  <c r="JF41" i="1"/>
  <c r="JE41" i="1"/>
  <c r="JD41" i="1"/>
  <c r="JC41" i="1"/>
  <c r="JB41" i="1"/>
  <c r="JA41" i="1"/>
  <c r="IZ41" i="1"/>
  <c r="IY41" i="1"/>
  <c r="HR41" i="1"/>
  <c r="HQ41" i="1"/>
  <c r="HP41" i="1"/>
  <c r="HO41" i="1"/>
  <c r="HN41" i="1"/>
  <c r="HM41" i="1"/>
  <c r="HL41" i="1"/>
  <c r="HK41" i="1"/>
  <c r="GM41" i="1"/>
  <c r="FP41" i="1"/>
  <c r="FO41" i="1"/>
  <c r="FH41" i="1"/>
  <c r="FG41" i="1"/>
  <c r="FB41" i="1"/>
  <c r="FC41" i="1" s="1"/>
  <c r="FA41" i="1"/>
  <c r="FI41" i="1" s="1"/>
  <c r="FL41" i="1" s="1"/>
  <c r="EZ41" i="1"/>
  <c r="EY41" i="1"/>
  <c r="EV41" i="1"/>
  <c r="EU41" i="1"/>
  <c r="ER41" i="1"/>
  <c r="EP41" i="1"/>
  <c r="EO41" i="1"/>
  <c r="FQ41" i="1" s="1"/>
  <c r="DO41" i="1"/>
  <c r="DM41" i="1"/>
  <c r="DL41" i="1"/>
  <c r="DF41" i="1"/>
  <c r="DI41" i="1" s="1"/>
  <c r="DE41" i="1"/>
  <c r="DD41" i="1"/>
  <c r="DA41" i="1"/>
  <c r="CY41" i="1"/>
  <c r="CW41" i="1"/>
  <c r="CV41" i="1"/>
  <c r="CS41" i="1"/>
  <c r="CR41" i="1"/>
  <c r="CM41" i="1"/>
  <c r="CL41" i="1"/>
  <c r="BH41" i="1"/>
  <c r="BG41" i="1"/>
  <c r="AZ41" i="1"/>
  <c r="AY41" i="1"/>
  <c r="AT41" i="1"/>
  <c r="AS41" i="1"/>
  <c r="AR41" i="1"/>
  <c r="AQ41" i="1"/>
  <c r="AN41" i="1"/>
  <c r="AM41" i="1"/>
  <c r="AH41" i="1"/>
  <c r="AI41" i="1" s="1"/>
  <c r="BY41" i="1" s="1"/>
  <c r="AG41" i="1"/>
  <c r="BI41" i="1" s="1"/>
  <c r="JF40" i="1"/>
  <c r="JE40" i="1"/>
  <c r="JD40" i="1"/>
  <c r="JC40" i="1"/>
  <c r="JB40" i="1"/>
  <c r="JA40" i="1"/>
  <c r="IZ40" i="1"/>
  <c r="IY40" i="1"/>
  <c r="HR40" i="1"/>
  <c r="HQ40" i="1"/>
  <c r="HP40" i="1"/>
  <c r="HO40" i="1"/>
  <c r="HN40" i="1"/>
  <c r="HM40" i="1"/>
  <c r="HL40" i="1"/>
  <c r="HK40" i="1"/>
  <c r="GM40" i="1"/>
  <c r="FP40" i="1"/>
  <c r="FO40" i="1"/>
  <c r="FO16" i="1" s="1"/>
  <c r="FI40" i="1"/>
  <c r="FH40" i="1"/>
  <c r="FG40" i="1"/>
  <c r="FB40" i="1"/>
  <c r="FJ40" i="1" s="1"/>
  <c r="FA40" i="1"/>
  <c r="FD40" i="1" s="1"/>
  <c r="EZ40" i="1"/>
  <c r="EY40" i="1"/>
  <c r="EV40" i="1"/>
  <c r="EU40" i="1"/>
  <c r="EQ40" i="1"/>
  <c r="GG40" i="1" s="1"/>
  <c r="EP40" i="1"/>
  <c r="FR40" i="1" s="1"/>
  <c r="EO40" i="1"/>
  <c r="FQ40" i="1" s="1"/>
  <c r="DM40" i="1"/>
  <c r="DL40" i="1"/>
  <c r="DE40" i="1"/>
  <c r="DD40" i="1"/>
  <c r="CY40" i="1"/>
  <c r="CX40" i="1"/>
  <c r="CW40" i="1"/>
  <c r="CV40" i="1"/>
  <c r="CS40" i="1"/>
  <c r="CR40" i="1"/>
  <c r="CM40" i="1"/>
  <c r="DO40" i="1" s="1"/>
  <c r="CL40" i="1"/>
  <c r="BH40" i="1"/>
  <c r="BG40" i="1"/>
  <c r="BD40" i="1"/>
  <c r="AZ40" i="1"/>
  <c r="AY40" i="1"/>
  <c r="AT40" i="1"/>
  <c r="AS40" i="1"/>
  <c r="BA40" i="1" s="1"/>
  <c r="AR40" i="1"/>
  <c r="AQ40" i="1"/>
  <c r="AN40" i="1"/>
  <c r="AM40" i="1"/>
  <c r="AJ40" i="1"/>
  <c r="AH40" i="1"/>
  <c r="AG40" i="1"/>
  <c r="BI40" i="1" s="1"/>
  <c r="JF38" i="1"/>
  <c r="JE38" i="1"/>
  <c r="JD38" i="1"/>
  <c r="JC38" i="1"/>
  <c r="JB38" i="1"/>
  <c r="JA38" i="1"/>
  <c r="IZ38" i="1"/>
  <c r="IY38" i="1"/>
  <c r="HR38" i="1"/>
  <c r="HQ38" i="1"/>
  <c r="HP38" i="1"/>
  <c r="HO38" i="1"/>
  <c r="HN38" i="1"/>
  <c r="HM38" i="1"/>
  <c r="HL38" i="1"/>
  <c r="HK38" i="1"/>
  <c r="FP38" i="1"/>
  <c r="FO38" i="1"/>
  <c r="FH38" i="1"/>
  <c r="FG38" i="1"/>
  <c r="FB38" i="1"/>
  <c r="FJ38" i="1" s="1"/>
  <c r="FA38" i="1"/>
  <c r="EZ38" i="1"/>
  <c r="EY38" i="1"/>
  <c r="EV38" i="1"/>
  <c r="EU38" i="1"/>
  <c r="EP38" i="1"/>
  <c r="FR38" i="1" s="1"/>
  <c r="EO38" i="1"/>
  <c r="FQ38" i="1" s="1"/>
  <c r="DO38" i="1"/>
  <c r="DM38" i="1"/>
  <c r="DL38" i="1"/>
  <c r="DI38" i="1"/>
  <c r="DG38" i="1"/>
  <c r="DH38" i="1" s="1"/>
  <c r="DF38" i="1"/>
  <c r="DE38" i="1"/>
  <c r="DD38" i="1"/>
  <c r="DA38" i="1"/>
  <c r="CY38" i="1"/>
  <c r="CZ38" i="1" s="1"/>
  <c r="CW38" i="1"/>
  <c r="CV38" i="1"/>
  <c r="CS38" i="1"/>
  <c r="CR38" i="1"/>
  <c r="CM38" i="1"/>
  <c r="CL38" i="1"/>
  <c r="BH38" i="1"/>
  <c r="BG38" i="1"/>
  <c r="BB38" i="1"/>
  <c r="AZ38" i="1"/>
  <c r="AY38" i="1"/>
  <c r="AV38" i="1"/>
  <c r="AT38" i="1"/>
  <c r="AS38" i="1"/>
  <c r="BA38" i="1" s="1"/>
  <c r="BD38" i="1" s="1"/>
  <c r="AR38" i="1"/>
  <c r="AQ38" i="1"/>
  <c r="AN38" i="1"/>
  <c r="AM38" i="1"/>
  <c r="AJ38" i="1"/>
  <c r="AH38" i="1"/>
  <c r="AI38" i="1" s="1"/>
  <c r="BY38" i="1" s="1"/>
  <c r="AG38" i="1"/>
  <c r="BI38" i="1" s="1"/>
  <c r="AF38" i="1"/>
  <c r="CD38" i="1" s="1"/>
  <c r="JF37" i="1"/>
  <c r="JE37" i="1"/>
  <c r="JD37" i="1"/>
  <c r="JC37" i="1"/>
  <c r="JB37" i="1"/>
  <c r="JA37" i="1"/>
  <c r="IZ37" i="1"/>
  <c r="IY37" i="1"/>
  <c r="HR37" i="1"/>
  <c r="HQ37" i="1"/>
  <c r="HP37" i="1"/>
  <c r="HO37" i="1"/>
  <c r="HN37" i="1"/>
  <c r="HM37" i="1"/>
  <c r="HL37" i="1"/>
  <c r="HK37" i="1"/>
  <c r="FP37" i="1"/>
  <c r="FO37" i="1"/>
  <c r="FH37" i="1"/>
  <c r="FG37" i="1"/>
  <c r="FB37" i="1"/>
  <c r="FJ37" i="1" s="1"/>
  <c r="FA37" i="1"/>
  <c r="EZ37" i="1"/>
  <c r="EY37" i="1"/>
  <c r="EV37" i="1"/>
  <c r="EU37" i="1"/>
  <c r="EP37" i="1"/>
  <c r="FR37" i="1" s="1"/>
  <c r="EO37" i="1"/>
  <c r="DO37" i="1"/>
  <c r="DM37" i="1"/>
  <c r="DL37" i="1"/>
  <c r="DF37" i="1"/>
  <c r="DI37" i="1" s="1"/>
  <c r="DE37" i="1"/>
  <c r="DD37" i="1"/>
  <c r="DA37" i="1"/>
  <c r="CY37" i="1"/>
  <c r="CW37" i="1"/>
  <c r="CV37" i="1"/>
  <c r="CS37" i="1"/>
  <c r="CR37" i="1"/>
  <c r="CM37" i="1"/>
  <c r="CL37" i="1"/>
  <c r="BH37" i="1"/>
  <c r="BG37" i="1"/>
  <c r="AZ37" i="1"/>
  <c r="AY37" i="1"/>
  <c r="AV37" i="1"/>
  <c r="AT37" i="1"/>
  <c r="AS37" i="1"/>
  <c r="BA37" i="1" s="1"/>
  <c r="BD37" i="1" s="1"/>
  <c r="AR37" i="1"/>
  <c r="AQ37" i="1"/>
  <c r="AN37" i="1"/>
  <c r="AM37" i="1"/>
  <c r="AJ37" i="1"/>
  <c r="AH37" i="1"/>
  <c r="AI37" i="1" s="1"/>
  <c r="BY37" i="1" s="1"/>
  <c r="AG37" i="1"/>
  <c r="BI37" i="1" s="1"/>
  <c r="AF37" i="1"/>
  <c r="CD37" i="1" s="1"/>
  <c r="JF36" i="1"/>
  <c r="JE36" i="1"/>
  <c r="JD36" i="1"/>
  <c r="JC36" i="1"/>
  <c r="JB36" i="1"/>
  <c r="JA36" i="1"/>
  <c r="IZ36" i="1"/>
  <c r="IY36" i="1"/>
  <c r="HR36" i="1"/>
  <c r="HQ36" i="1"/>
  <c r="HP36" i="1"/>
  <c r="HO36" i="1"/>
  <c r="HN36" i="1"/>
  <c r="HM36" i="1"/>
  <c r="HL36" i="1"/>
  <c r="HK36" i="1"/>
  <c r="FP36" i="1"/>
  <c r="FO36" i="1"/>
  <c r="FI36" i="1"/>
  <c r="FL36" i="1" s="1"/>
  <c r="FH36" i="1"/>
  <c r="FG36" i="1"/>
  <c r="FB36" i="1"/>
  <c r="FJ36" i="1" s="1"/>
  <c r="FK36" i="1" s="1"/>
  <c r="FA36" i="1"/>
  <c r="FD36" i="1" s="1"/>
  <c r="EZ36" i="1"/>
  <c r="EY36" i="1"/>
  <c r="EV36" i="1"/>
  <c r="EU36" i="1"/>
  <c r="EQ36" i="1"/>
  <c r="GG36" i="1" s="1"/>
  <c r="EP36" i="1"/>
  <c r="FR36" i="1" s="1"/>
  <c r="EO36" i="1"/>
  <c r="FQ36" i="1" s="1"/>
  <c r="DM36" i="1"/>
  <c r="DL36" i="1"/>
  <c r="DF36" i="1"/>
  <c r="DI36" i="1" s="1"/>
  <c r="DE36" i="1"/>
  <c r="DD36" i="1"/>
  <c r="DA36" i="1"/>
  <c r="CY36" i="1"/>
  <c r="CW36" i="1"/>
  <c r="CV36" i="1"/>
  <c r="CS36" i="1"/>
  <c r="CR36" i="1"/>
  <c r="CM36" i="1"/>
  <c r="CN36" i="1" s="1"/>
  <c r="ED36" i="1" s="1"/>
  <c r="CL36" i="1"/>
  <c r="DN36" i="1" s="1"/>
  <c r="BH36" i="1"/>
  <c r="BG36" i="1"/>
  <c r="BA36" i="1"/>
  <c r="BD36" i="1" s="1"/>
  <c r="AZ36" i="1"/>
  <c r="AY36" i="1"/>
  <c r="AV36" i="1"/>
  <c r="AT36" i="1"/>
  <c r="AS36" i="1"/>
  <c r="AR36" i="1"/>
  <c r="AQ36" i="1"/>
  <c r="AN36" i="1"/>
  <c r="AM36" i="1"/>
  <c r="AH36" i="1"/>
  <c r="AG36" i="1"/>
  <c r="JF35" i="1"/>
  <c r="JE35" i="1"/>
  <c r="JD35" i="1"/>
  <c r="JC35" i="1"/>
  <c r="JB35" i="1"/>
  <c r="JA35" i="1"/>
  <c r="IZ35" i="1"/>
  <c r="IY35" i="1"/>
  <c r="HR35" i="1"/>
  <c r="HQ35" i="1"/>
  <c r="HP35" i="1"/>
  <c r="HO35" i="1"/>
  <c r="HN35" i="1"/>
  <c r="HM35" i="1"/>
  <c r="HL35" i="1"/>
  <c r="HL16" i="1" s="1"/>
  <c r="HL13" i="1" s="1"/>
  <c r="HK35" i="1"/>
  <c r="FP35" i="1"/>
  <c r="FL35" i="1"/>
  <c r="FI35" i="1"/>
  <c r="FH35" i="1"/>
  <c r="FG35" i="1"/>
  <c r="FB35" i="1"/>
  <c r="FC35" i="1" s="1"/>
  <c r="FA35" i="1"/>
  <c r="FD35" i="1" s="1"/>
  <c r="EZ35" i="1"/>
  <c r="EY35" i="1"/>
  <c r="EV35" i="1"/>
  <c r="EU35" i="1"/>
  <c r="ER35" i="1"/>
  <c r="EP35" i="1"/>
  <c r="EO35" i="1"/>
  <c r="FQ35" i="1" s="1"/>
  <c r="DN35" i="1"/>
  <c r="DM35" i="1"/>
  <c r="DL35" i="1"/>
  <c r="DG35" i="1"/>
  <c r="DH35" i="1" s="1"/>
  <c r="DF35" i="1"/>
  <c r="DI35" i="1" s="1"/>
  <c r="DE35" i="1"/>
  <c r="DD35" i="1"/>
  <c r="DA35" i="1"/>
  <c r="CY35" i="1"/>
  <c r="CZ35" i="1" s="1"/>
  <c r="CW35" i="1"/>
  <c r="CV35" i="1"/>
  <c r="CS35" i="1"/>
  <c r="CR35" i="1"/>
  <c r="CO35" i="1"/>
  <c r="CM35" i="1"/>
  <c r="CN35" i="1" s="1"/>
  <c r="ED35" i="1" s="1"/>
  <c r="CL35" i="1"/>
  <c r="CK35" i="1"/>
  <c r="EI35" i="1" s="1"/>
  <c r="BH35" i="1"/>
  <c r="BG35" i="1"/>
  <c r="AZ35" i="1"/>
  <c r="AY35" i="1"/>
  <c r="AT35" i="1"/>
  <c r="BB35" i="1" s="1"/>
  <c r="AS35" i="1"/>
  <c r="AR35" i="1"/>
  <c r="AQ35" i="1"/>
  <c r="AN35" i="1"/>
  <c r="AM35" i="1"/>
  <c r="AH35" i="1"/>
  <c r="BJ35" i="1" s="1"/>
  <c r="AG35" i="1"/>
  <c r="JF34" i="1"/>
  <c r="JE34" i="1"/>
  <c r="JD34" i="1"/>
  <c r="JC34" i="1"/>
  <c r="JB34" i="1"/>
  <c r="JA34" i="1"/>
  <c r="IZ34" i="1"/>
  <c r="IY34" i="1"/>
  <c r="HR34" i="1"/>
  <c r="HQ34" i="1"/>
  <c r="HP34" i="1"/>
  <c r="HO34" i="1"/>
  <c r="HN34" i="1"/>
  <c r="HM34" i="1"/>
  <c r="HL34" i="1"/>
  <c r="HK34" i="1"/>
  <c r="GN34" i="1"/>
  <c r="FP34" i="1"/>
  <c r="FO34" i="1"/>
  <c r="FH34" i="1"/>
  <c r="FG34" i="1"/>
  <c r="FB34" i="1"/>
  <c r="FJ34" i="1" s="1"/>
  <c r="FA34" i="1"/>
  <c r="EZ34" i="1"/>
  <c r="EY34" i="1"/>
  <c r="EV34" i="1"/>
  <c r="EU34" i="1"/>
  <c r="EP34" i="1"/>
  <c r="FR34" i="1" s="1"/>
  <c r="EO34" i="1"/>
  <c r="FQ34" i="1" s="1"/>
  <c r="DM34" i="1"/>
  <c r="DL34" i="1"/>
  <c r="DF34" i="1"/>
  <c r="DI34" i="1" s="1"/>
  <c r="DE34" i="1"/>
  <c r="DD34" i="1"/>
  <c r="DA34" i="1"/>
  <c r="CY34" i="1"/>
  <c r="CX34" i="1"/>
  <c r="CW34" i="1"/>
  <c r="CV34" i="1"/>
  <c r="CS34" i="1"/>
  <c r="CR34" i="1"/>
  <c r="CM34" i="1"/>
  <c r="CL34" i="1"/>
  <c r="BH34" i="1"/>
  <c r="BG34" i="1"/>
  <c r="BB34" i="1"/>
  <c r="AZ34" i="1"/>
  <c r="AY34" i="1"/>
  <c r="AT34" i="1"/>
  <c r="AS34" i="1"/>
  <c r="AR34" i="1"/>
  <c r="AQ34" i="1"/>
  <c r="AN34" i="1"/>
  <c r="AM34" i="1"/>
  <c r="AH34" i="1"/>
  <c r="BJ34" i="1" s="1"/>
  <c r="AG34" i="1"/>
  <c r="JF33" i="1"/>
  <c r="JE33" i="1"/>
  <c r="JD33" i="1"/>
  <c r="JC33" i="1"/>
  <c r="JB33" i="1"/>
  <c r="JA33" i="1"/>
  <c r="IZ33" i="1"/>
  <c r="IY33" i="1"/>
  <c r="HR33" i="1"/>
  <c r="HQ33" i="1"/>
  <c r="HP33" i="1"/>
  <c r="HO33" i="1"/>
  <c r="HN33" i="1"/>
  <c r="HM33" i="1"/>
  <c r="HL33" i="1"/>
  <c r="HK33" i="1"/>
  <c r="FP33" i="1"/>
  <c r="FO33" i="1"/>
  <c r="FH33" i="1"/>
  <c r="FG33" i="1"/>
  <c r="FD33" i="1"/>
  <c r="FB33" i="1"/>
  <c r="FA33" i="1"/>
  <c r="FI33" i="1" s="1"/>
  <c r="FL33" i="1" s="1"/>
  <c r="EZ33" i="1"/>
  <c r="EY33" i="1"/>
  <c r="EV33" i="1"/>
  <c r="EU33" i="1"/>
  <c r="EP33" i="1"/>
  <c r="FR33" i="1" s="1"/>
  <c r="EO33" i="1"/>
  <c r="DM33" i="1"/>
  <c r="DL33" i="1"/>
  <c r="DE33" i="1"/>
  <c r="DD33" i="1"/>
  <c r="CZ33" i="1"/>
  <c r="CY33" i="1"/>
  <c r="DG33" i="1" s="1"/>
  <c r="CX33" i="1"/>
  <c r="DA33" i="1" s="1"/>
  <c r="CW33" i="1"/>
  <c r="CV33" i="1"/>
  <c r="CS33" i="1"/>
  <c r="CR33" i="1"/>
  <c r="CM33" i="1"/>
  <c r="CL33" i="1"/>
  <c r="DN33" i="1" s="1"/>
  <c r="BH33" i="1"/>
  <c r="BG33" i="1"/>
  <c r="BB33" i="1"/>
  <c r="AZ33" i="1"/>
  <c r="AY33" i="1"/>
  <c r="AT33" i="1"/>
  <c r="AS33" i="1"/>
  <c r="AR33" i="1"/>
  <c r="AQ33" i="1"/>
  <c r="AN33" i="1"/>
  <c r="AM33" i="1"/>
  <c r="AH33" i="1"/>
  <c r="AI33" i="1" s="1"/>
  <c r="BY33" i="1" s="1"/>
  <c r="AG33" i="1"/>
  <c r="BI33" i="1" s="1"/>
  <c r="AF33" i="1"/>
  <c r="CD33" i="1" s="1"/>
  <c r="JF32" i="1"/>
  <c r="JE32" i="1"/>
  <c r="JD32" i="1"/>
  <c r="JC32" i="1"/>
  <c r="JB32" i="1"/>
  <c r="JA32" i="1"/>
  <c r="IZ32" i="1"/>
  <c r="IY32" i="1"/>
  <c r="HR32" i="1"/>
  <c r="HQ32" i="1"/>
  <c r="HP32" i="1"/>
  <c r="HO32" i="1"/>
  <c r="HN32" i="1"/>
  <c r="HM32" i="1"/>
  <c r="HL32" i="1"/>
  <c r="HK32" i="1"/>
  <c r="FP32" i="1"/>
  <c r="FO32" i="1"/>
  <c r="FJ32" i="1"/>
  <c r="FH32" i="1"/>
  <c r="FG32" i="1"/>
  <c r="FB32" i="1"/>
  <c r="FA32" i="1"/>
  <c r="EZ32" i="1"/>
  <c r="EY32" i="1"/>
  <c r="EV32" i="1"/>
  <c r="EU32" i="1"/>
  <c r="EP32" i="1"/>
  <c r="FR32" i="1" s="1"/>
  <c r="EO32" i="1"/>
  <c r="FQ32" i="1" s="1"/>
  <c r="DM32" i="1"/>
  <c r="DL32" i="1"/>
  <c r="DE32" i="1"/>
  <c r="DD32" i="1"/>
  <c r="CY32" i="1"/>
  <c r="CX32" i="1"/>
  <c r="DF32" i="1" s="1"/>
  <c r="DI32" i="1" s="1"/>
  <c r="CW32" i="1"/>
  <c r="CV32" i="1"/>
  <c r="CS32" i="1"/>
  <c r="CR32" i="1"/>
  <c r="CM32" i="1"/>
  <c r="CL32" i="1"/>
  <c r="DN32" i="1" s="1"/>
  <c r="CK32" i="1"/>
  <c r="EI32" i="1" s="1"/>
  <c r="BH32" i="1"/>
  <c r="BG32" i="1"/>
  <c r="AZ32" i="1"/>
  <c r="AY32" i="1"/>
  <c r="AT32" i="1"/>
  <c r="BB32" i="1" s="1"/>
  <c r="AS32" i="1"/>
  <c r="AR32" i="1"/>
  <c r="AQ32" i="1"/>
  <c r="AN32" i="1"/>
  <c r="AM32" i="1"/>
  <c r="AH32" i="1"/>
  <c r="BJ32" i="1" s="1"/>
  <c r="AG32" i="1"/>
  <c r="BI32" i="1" s="1"/>
  <c r="JF31" i="1"/>
  <c r="JE31" i="1"/>
  <c r="JD31" i="1"/>
  <c r="JC31" i="1"/>
  <c r="JB31" i="1"/>
  <c r="JA31" i="1"/>
  <c r="IZ31" i="1"/>
  <c r="IY31" i="1"/>
  <c r="HR31" i="1"/>
  <c r="HQ31" i="1"/>
  <c r="HP31" i="1"/>
  <c r="HO31" i="1"/>
  <c r="HN31" i="1"/>
  <c r="HM31" i="1"/>
  <c r="HL31" i="1"/>
  <c r="HK31" i="1"/>
  <c r="GN31" i="1"/>
  <c r="FP31" i="1"/>
  <c r="FO31" i="1"/>
  <c r="FH31" i="1"/>
  <c r="FG31" i="1"/>
  <c r="FB31" i="1"/>
  <c r="FJ31" i="1" s="1"/>
  <c r="FA31" i="1"/>
  <c r="EZ31" i="1"/>
  <c r="EY31" i="1"/>
  <c r="EV31" i="1"/>
  <c r="EU31" i="1"/>
  <c r="EP31" i="1"/>
  <c r="FR31" i="1" s="1"/>
  <c r="EO31" i="1"/>
  <c r="FQ31" i="1" s="1"/>
  <c r="DM31" i="1"/>
  <c r="DL31" i="1"/>
  <c r="DE31" i="1"/>
  <c r="DD31" i="1"/>
  <c r="CY31" i="1"/>
  <c r="CX31" i="1"/>
  <c r="DF31" i="1" s="1"/>
  <c r="DI31" i="1" s="1"/>
  <c r="CW31" i="1"/>
  <c r="CV31" i="1"/>
  <c r="CS31" i="1"/>
  <c r="CR31" i="1"/>
  <c r="CM31" i="1"/>
  <c r="DO31" i="1" s="1"/>
  <c r="CL31" i="1"/>
  <c r="DN31" i="1" s="1"/>
  <c r="CK31" i="1"/>
  <c r="EI31" i="1" s="1"/>
  <c r="BH31" i="1"/>
  <c r="BG31" i="1"/>
  <c r="BA31" i="1"/>
  <c r="BD31" i="1" s="1"/>
  <c r="AZ31" i="1"/>
  <c r="AY31" i="1"/>
  <c r="AT31" i="1"/>
  <c r="AS31" i="1"/>
  <c r="AV31" i="1" s="1"/>
  <c r="AR31" i="1"/>
  <c r="AQ31" i="1"/>
  <c r="AN31" i="1"/>
  <c r="AM31" i="1"/>
  <c r="AH31" i="1"/>
  <c r="BJ31" i="1" s="1"/>
  <c r="AG31" i="1"/>
  <c r="JF30" i="1"/>
  <c r="JE30" i="1"/>
  <c r="JD30" i="1"/>
  <c r="JC30" i="1"/>
  <c r="JB30" i="1"/>
  <c r="JA30" i="1"/>
  <c r="IZ30" i="1"/>
  <c r="IY30" i="1"/>
  <c r="HR30" i="1"/>
  <c r="HQ30" i="1"/>
  <c r="HP30" i="1"/>
  <c r="HO30" i="1"/>
  <c r="HN30" i="1"/>
  <c r="HM30" i="1"/>
  <c r="HL30" i="1"/>
  <c r="HK30" i="1"/>
  <c r="FP30" i="1"/>
  <c r="FO30" i="1"/>
  <c r="FJ30" i="1"/>
  <c r="FK30" i="1" s="1"/>
  <c r="FH30" i="1"/>
  <c r="FG30" i="1"/>
  <c r="FD30" i="1"/>
  <c r="FB30" i="1"/>
  <c r="FA30" i="1"/>
  <c r="FI30" i="1" s="1"/>
  <c r="FL30" i="1" s="1"/>
  <c r="EZ30" i="1"/>
  <c r="EY30" i="1"/>
  <c r="EV30" i="1"/>
  <c r="EU30" i="1"/>
  <c r="EP30" i="1"/>
  <c r="EQ30" i="1" s="1"/>
  <c r="GG30" i="1" s="1"/>
  <c r="EO30" i="1"/>
  <c r="FQ30" i="1" s="1"/>
  <c r="EN30" i="1"/>
  <c r="GL30" i="1" s="1"/>
  <c r="DM30" i="1"/>
  <c r="DL30" i="1"/>
  <c r="DE30" i="1"/>
  <c r="DD30" i="1"/>
  <c r="CY30" i="1"/>
  <c r="DG30" i="1" s="1"/>
  <c r="CX30" i="1"/>
  <c r="CW30" i="1"/>
  <c r="CV30" i="1"/>
  <c r="CS30" i="1"/>
  <c r="CR30" i="1"/>
  <c r="CM30" i="1"/>
  <c r="DO30" i="1" s="1"/>
  <c r="CL30" i="1"/>
  <c r="BH30" i="1"/>
  <c r="BG30" i="1"/>
  <c r="AZ30" i="1"/>
  <c r="AY30" i="1"/>
  <c r="AT30" i="1"/>
  <c r="AS30" i="1"/>
  <c r="BA30" i="1" s="1"/>
  <c r="BD30" i="1" s="1"/>
  <c r="AR30" i="1"/>
  <c r="AQ30" i="1"/>
  <c r="AN30" i="1"/>
  <c r="AM30" i="1"/>
  <c r="AH30" i="1"/>
  <c r="BJ30" i="1" s="1"/>
  <c r="AG30" i="1"/>
  <c r="AF30" i="1"/>
  <c r="CD30" i="1" s="1"/>
  <c r="F30" i="1"/>
  <c r="BI30" i="1" s="1"/>
  <c r="JF29" i="1"/>
  <c r="JE29" i="1"/>
  <c r="JD29" i="1"/>
  <c r="JC29" i="1"/>
  <c r="JB29" i="1"/>
  <c r="JA29" i="1"/>
  <c r="IZ29" i="1"/>
  <c r="IY29" i="1"/>
  <c r="HR29" i="1"/>
  <c r="HQ29" i="1"/>
  <c r="HP29" i="1"/>
  <c r="HO29" i="1"/>
  <c r="HN29" i="1"/>
  <c r="HM29" i="1"/>
  <c r="HL29" i="1"/>
  <c r="HK29" i="1"/>
  <c r="GN29" i="1"/>
  <c r="FP29" i="1"/>
  <c r="FO29" i="1"/>
  <c r="FH29" i="1"/>
  <c r="FG29" i="1"/>
  <c r="FB29" i="1"/>
  <c r="FJ29" i="1" s="1"/>
  <c r="FA29" i="1"/>
  <c r="EZ29" i="1"/>
  <c r="EY29" i="1"/>
  <c r="EV29" i="1"/>
  <c r="EU29" i="1"/>
  <c r="EP29" i="1"/>
  <c r="FR29" i="1" s="1"/>
  <c r="EO29" i="1"/>
  <c r="FQ29" i="1" s="1"/>
  <c r="DM29" i="1"/>
  <c r="DL29" i="1"/>
  <c r="DE29" i="1"/>
  <c r="DD29" i="1"/>
  <c r="DA29" i="1"/>
  <c r="CY29" i="1"/>
  <c r="CX29" i="1"/>
  <c r="DF29" i="1" s="1"/>
  <c r="DI29" i="1" s="1"/>
  <c r="CW29" i="1"/>
  <c r="CV29" i="1"/>
  <c r="CS29" i="1"/>
  <c r="CR29" i="1"/>
  <c r="CM29" i="1"/>
  <c r="DO29" i="1" s="1"/>
  <c r="CL29" i="1"/>
  <c r="DN29" i="1" s="1"/>
  <c r="CK29" i="1"/>
  <c r="EI29" i="1" s="1"/>
  <c r="BH29" i="1"/>
  <c r="BG29" i="1"/>
  <c r="BA29" i="1"/>
  <c r="BD29" i="1" s="1"/>
  <c r="AZ29" i="1"/>
  <c r="AY29" i="1"/>
  <c r="AT29" i="1"/>
  <c r="AS29" i="1"/>
  <c r="AV29" i="1" s="1"/>
  <c r="AR29" i="1"/>
  <c r="AQ29" i="1"/>
  <c r="AN29" i="1"/>
  <c r="AM29" i="1"/>
  <c r="AH29" i="1"/>
  <c r="BJ29" i="1" s="1"/>
  <c r="AG29" i="1"/>
  <c r="JF28" i="1"/>
  <c r="JE28" i="1"/>
  <c r="JD28" i="1"/>
  <c r="JC28" i="1"/>
  <c r="JB28" i="1"/>
  <c r="JA28" i="1"/>
  <c r="IZ28" i="1"/>
  <c r="IY28" i="1"/>
  <c r="HR28" i="1"/>
  <c r="HQ28" i="1"/>
  <c r="HP28" i="1"/>
  <c r="HO28" i="1"/>
  <c r="HN28" i="1"/>
  <c r="HM28" i="1"/>
  <c r="HL28" i="1"/>
  <c r="HK28" i="1"/>
  <c r="GN28" i="1"/>
  <c r="FP28" i="1"/>
  <c r="FO28" i="1"/>
  <c r="FH28" i="1"/>
  <c r="FG28" i="1"/>
  <c r="FB28" i="1"/>
  <c r="FJ28" i="1" s="1"/>
  <c r="FA28" i="1"/>
  <c r="EZ28" i="1"/>
  <c r="EY28" i="1"/>
  <c r="EV28" i="1"/>
  <c r="EU28" i="1"/>
  <c r="EP28" i="1"/>
  <c r="FR28" i="1" s="1"/>
  <c r="EO28" i="1"/>
  <c r="DM28" i="1"/>
  <c r="DL28" i="1"/>
  <c r="DF28" i="1"/>
  <c r="DE28" i="1"/>
  <c r="DD28" i="1"/>
  <c r="CY28" i="1"/>
  <c r="CX28" i="1"/>
  <c r="DA28" i="1" s="1"/>
  <c r="CW28" i="1"/>
  <c r="CV28" i="1"/>
  <c r="CS28" i="1"/>
  <c r="CR28" i="1"/>
  <c r="CM28" i="1"/>
  <c r="DO28" i="1" s="1"/>
  <c r="CL28" i="1"/>
  <c r="DN28" i="1" s="1"/>
  <c r="CK28" i="1"/>
  <c r="EI28" i="1" s="1"/>
  <c r="BH28" i="1"/>
  <c r="BG28" i="1"/>
  <c r="BB28" i="1"/>
  <c r="AZ28" i="1"/>
  <c r="AY28" i="1"/>
  <c r="AU28" i="1"/>
  <c r="AT28" i="1"/>
  <c r="AS28" i="1"/>
  <c r="AV28" i="1" s="1"/>
  <c r="AR28" i="1"/>
  <c r="AQ28" i="1"/>
  <c r="AN28" i="1"/>
  <c r="AM28" i="1"/>
  <c r="AH28" i="1"/>
  <c r="AG28" i="1"/>
  <c r="BI28" i="1" s="1"/>
  <c r="JF27" i="1"/>
  <c r="JE27" i="1"/>
  <c r="JD27" i="1"/>
  <c r="JC27" i="1"/>
  <c r="JB27" i="1"/>
  <c r="JA27" i="1"/>
  <c r="IZ27" i="1"/>
  <c r="IY27" i="1"/>
  <c r="HR27" i="1"/>
  <c r="HQ27" i="1"/>
  <c r="HP27" i="1"/>
  <c r="HP16" i="1" s="1"/>
  <c r="HP13" i="1" s="1"/>
  <c r="HO27" i="1"/>
  <c r="HN27" i="1"/>
  <c r="HM27" i="1"/>
  <c r="HL27" i="1"/>
  <c r="HK27" i="1"/>
  <c r="FP27" i="1"/>
  <c r="FO27" i="1"/>
  <c r="FJ27" i="1"/>
  <c r="FK27" i="1" s="1"/>
  <c r="FH27" i="1"/>
  <c r="FG27" i="1"/>
  <c r="FB27" i="1"/>
  <c r="FC27" i="1" s="1"/>
  <c r="FA27" i="1"/>
  <c r="FI27" i="1" s="1"/>
  <c r="EZ27" i="1"/>
  <c r="EY27" i="1"/>
  <c r="EV27" i="1"/>
  <c r="EU27" i="1"/>
  <c r="EP27" i="1"/>
  <c r="EO27" i="1"/>
  <c r="DM27" i="1"/>
  <c r="DL27" i="1"/>
  <c r="DE27" i="1"/>
  <c r="DD27" i="1"/>
  <c r="CY27" i="1"/>
  <c r="DG27" i="1" s="1"/>
  <c r="CX27" i="1"/>
  <c r="CW27" i="1"/>
  <c r="CV27" i="1"/>
  <c r="CS27" i="1"/>
  <c r="CR27" i="1"/>
  <c r="CM27" i="1"/>
  <c r="CL27" i="1"/>
  <c r="DN27" i="1" s="1"/>
  <c r="BH27" i="1"/>
  <c r="BG27" i="1"/>
  <c r="AZ27" i="1"/>
  <c r="AY27" i="1"/>
  <c r="AT27" i="1"/>
  <c r="AS27" i="1"/>
  <c r="BA27" i="1" s="1"/>
  <c r="AR27" i="1"/>
  <c r="AQ27" i="1"/>
  <c r="AN27" i="1"/>
  <c r="AM27" i="1"/>
  <c r="AH27" i="1"/>
  <c r="AG27" i="1"/>
  <c r="I27" i="1"/>
  <c r="DO27" i="1" s="1"/>
  <c r="G27" i="1"/>
  <c r="BJ27" i="1" s="1"/>
  <c r="JF26" i="1"/>
  <c r="JF16" i="1" s="1"/>
  <c r="JF13" i="1" s="1"/>
  <c r="JE26" i="1"/>
  <c r="JD26" i="1"/>
  <c r="JC26" i="1"/>
  <c r="JB26" i="1"/>
  <c r="JB16" i="1" s="1"/>
  <c r="JB13" i="1" s="1"/>
  <c r="JA26" i="1"/>
  <c r="IZ26" i="1"/>
  <c r="IY26" i="1"/>
  <c r="HR26" i="1"/>
  <c r="HQ26" i="1"/>
  <c r="HP26" i="1"/>
  <c r="HO26" i="1"/>
  <c r="HN26" i="1"/>
  <c r="HN16" i="1" s="1"/>
  <c r="HN13" i="1" s="1"/>
  <c r="HM26" i="1"/>
  <c r="HL26" i="1"/>
  <c r="HK26" i="1"/>
  <c r="GM26" i="1"/>
  <c r="FP26" i="1"/>
  <c r="FO26" i="1"/>
  <c r="FH26" i="1"/>
  <c r="FG26" i="1"/>
  <c r="FB26" i="1"/>
  <c r="FA26" i="1"/>
  <c r="FI26" i="1" s="1"/>
  <c r="EZ26" i="1"/>
  <c r="EY26" i="1"/>
  <c r="EV26" i="1"/>
  <c r="EU26" i="1"/>
  <c r="EP26" i="1"/>
  <c r="EO26" i="1"/>
  <c r="FQ26" i="1" s="1"/>
  <c r="EN26" i="1"/>
  <c r="GL26" i="1" s="1"/>
  <c r="DM26" i="1"/>
  <c r="DL26" i="1"/>
  <c r="DE26" i="1"/>
  <c r="DD26" i="1"/>
  <c r="CZ26" i="1"/>
  <c r="CY26" i="1"/>
  <c r="DG26" i="1" s="1"/>
  <c r="CX26" i="1"/>
  <c r="DA26" i="1" s="1"/>
  <c r="CW26" i="1"/>
  <c r="CV26" i="1"/>
  <c r="CS26" i="1"/>
  <c r="CR26" i="1"/>
  <c r="CM26" i="1"/>
  <c r="CL26" i="1"/>
  <c r="DN26" i="1" s="1"/>
  <c r="BH26" i="1"/>
  <c r="BG26" i="1"/>
  <c r="AZ26" i="1"/>
  <c r="AY26" i="1"/>
  <c r="AT26" i="1"/>
  <c r="AU26" i="1" s="1"/>
  <c r="AS26" i="1"/>
  <c r="BA26" i="1" s="1"/>
  <c r="AR26" i="1"/>
  <c r="AQ26" i="1"/>
  <c r="AN26" i="1"/>
  <c r="AM26" i="1"/>
  <c r="AH26" i="1"/>
  <c r="AG26" i="1"/>
  <c r="JF25" i="1"/>
  <c r="JE25" i="1"/>
  <c r="JD25" i="1"/>
  <c r="JC25" i="1"/>
  <c r="JB25" i="1"/>
  <c r="JA25" i="1"/>
  <c r="IZ25" i="1"/>
  <c r="IY25" i="1"/>
  <c r="HR25" i="1"/>
  <c r="HQ25" i="1"/>
  <c r="HP25" i="1"/>
  <c r="HO25" i="1"/>
  <c r="HN25" i="1"/>
  <c r="HM25" i="1"/>
  <c r="HL25" i="1"/>
  <c r="HK25" i="1"/>
  <c r="FP25" i="1"/>
  <c r="FO25" i="1"/>
  <c r="FH25" i="1"/>
  <c r="FG25" i="1"/>
  <c r="FB25" i="1"/>
  <c r="FJ25" i="1" s="1"/>
  <c r="FA25" i="1"/>
  <c r="EZ25" i="1"/>
  <c r="EY25" i="1"/>
  <c r="EV25" i="1"/>
  <c r="EU25" i="1"/>
  <c r="EP25" i="1"/>
  <c r="FR25" i="1" s="1"/>
  <c r="EO25" i="1"/>
  <c r="FQ25" i="1" s="1"/>
  <c r="DM25" i="1"/>
  <c r="DL25" i="1"/>
  <c r="DE25" i="1"/>
  <c r="DD25" i="1"/>
  <c r="CY25" i="1"/>
  <c r="CX25" i="1"/>
  <c r="DF25" i="1" s="1"/>
  <c r="CW25" i="1"/>
  <c r="CV25" i="1"/>
  <c r="CS25" i="1"/>
  <c r="CR25" i="1"/>
  <c r="CM25" i="1"/>
  <c r="CL25" i="1"/>
  <c r="DN25" i="1" s="1"/>
  <c r="CK25" i="1"/>
  <c r="EI25" i="1" s="1"/>
  <c r="BH25" i="1"/>
  <c r="BG25" i="1"/>
  <c r="AZ25" i="1"/>
  <c r="AY25" i="1"/>
  <c r="AT25" i="1"/>
  <c r="BB25" i="1" s="1"/>
  <c r="AS25" i="1"/>
  <c r="AV25" i="1" s="1"/>
  <c r="AR25" i="1"/>
  <c r="AQ25" i="1"/>
  <c r="AN25" i="1"/>
  <c r="AM25" i="1"/>
  <c r="AH25" i="1"/>
  <c r="AG25" i="1"/>
  <c r="F25" i="1"/>
  <c r="JF24" i="1"/>
  <c r="JE24" i="1"/>
  <c r="JD24" i="1"/>
  <c r="JC24" i="1"/>
  <c r="JB24" i="1"/>
  <c r="JA24" i="1"/>
  <c r="IZ24" i="1"/>
  <c r="IY24" i="1"/>
  <c r="HR24" i="1"/>
  <c r="HQ24" i="1"/>
  <c r="HP24" i="1"/>
  <c r="HO24" i="1"/>
  <c r="HN24" i="1"/>
  <c r="HM24" i="1"/>
  <c r="HL24" i="1"/>
  <c r="HK24" i="1"/>
  <c r="GM24" i="1"/>
  <c r="FP24" i="1"/>
  <c r="FO24" i="1"/>
  <c r="FH24" i="1"/>
  <c r="FG24" i="1"/>
  <c r="FD24" i="1"/>
  <c r="FB24" i="1"/>
  <c r="FA24" i="1"/>
  <c r="FI24" i="1" s="1"/>
  <c r="EZ24" i="1"/>
  <c r="EY24" i="1"/>
  <c r="EV24" i="1"/>
  <c r="EU24" i="1"/>
  <c r="EP24" i="1"/>
  <c r="EO24" i="1"/>
  <c r="DM24" i="1"/>
  <c r="DL24" i="1"/>
  <c r="DE24" i="1"/>
  <c r="DD24" i="1"/>
  <c r="CY24" i="1"/>
  <c r="DG24" i="1" s="1"/>
  <c r="CX24" i="1"/>
  <c r="DA24" i="1" s="1"/>
  <c r="CW24" i="1"/>
  <c r="CV24" i="1"/>
  <c r="CS24" i="1"/>
  <c r="CR24" i="1"/>
  <c r="CM24" i="1"/>
  <c r="DO24" i="1" s="1"/>
  <c r="CL24" i="1"/>
  <c r="BH24" i="1"/>
  <c r="BG24" i="1"/>
  <c r="BB24" i="1"/>
  <c r="AZ24" i="1"/>
  <c r="AY24" i="1"/>
  <c r="AT24" i="1"/>
  <c r="AS24" i="1"/>
  <c r="AR24" i="1"/>
  <c r="AQ24" i="1"/>
  <c r="AN24" i="1"/>
  <c r="AM24" i="1"/>
  <c r="AM16" i="1" s="1"/>
  <c r="AH24" i="1"/>
  <c r="AG24" i="1"/>
  <c r="BI24" i="1" s="1"/>
  <c r="JF23" i="1"/>
  <c r="JE23" i="1"/>
  <c r="JD23" i="1"/>
  <c r="JC23" i="1"/>
  <c r="JB23" i="1"/>
  <c r="JA23" i="1"/>
  <c r="IZ23" i="1"/>
  <c r="IY23" i="1"/>
  <c r="HR23" i="1"/>
  <c r="HQ23" i="1"/>
  <c r="HP23" i="1"/>
  <c r="HO23" i="1"/>
  <c r="HN23" i="1"/>
  <c r="HM23" i="1"/>
  <c r="HL23" i="1"/>
  <c r="HK23" i="1"/>
  <c r="GM23" i="1"/>
  <c r="FP23" i="1"/>
  <c r="FO23" i="1"/>
  <c r="FH23" i="1"/>
  <c r="FG23" i="1"/>
  <c r="FB23" i="1"/>
  <c r="FA23" i="1"/>
  <c r="FI23" i="1" s="1"/>
  <c r="EZ23" i="1"/>
  <c r="EY23" i="1"/>
  <c r="EV23" i="1"/>
  <c r="EU23" i="1"/>
  <c r="EP23" i="1"/>
  <c r="EO23" i="1"/>
  <c r="FQ23" i="1" s="1"/>
  <c r="DM23" i="1"/>
  <c r="DL23" i="1"/>
  <c r="DF23" i="1"/>
  <c r="DE23" i="1"/>
  <c r="DD23" i="1"/>
  <c r="CY23" i="1"/>
  <c r="CX23" i="1"/>
  <c r="CW23" i="1"/>
  <c r="CV23" i="1"/>
  <c r="CS23" i="1"/>
  <c r="CR23" i="1"/>
  <c r="CM23" i="1"/>
  <c r="DO23" i="1" s="1"/>
  <c r="CL23" i="1"/>
  <c r="BH23" i="1"/>
  <c r="BG23" i="1"/>
  <c r="AZ23" i="1"/>
  <c r="AY23" i="1"/>
  <c r="AT23" i="1"/>
  <c r="AS23" i="1"/>
  <c r="AR23" i="1"/>
  <c r="AQ23" i="1"/>
  <c r="AN23" i="1"/>
  <c r="AM23" i="1"/>
  <c r="AH23" i="1"/>
  <c r="AI23" i="1" s="1"/>
  <c r="BY23" i="1" s="1"/>
  <c r="AG23" i="1"/>
  <c r="BI23" i="1" s="1"/>
  <c r="AF23" i="1"/>
  <c r="CD23" i="1" s="1"/>
  <c r="JF22" i="1"/>
  <c r="JE22" i="1"/>
  <c r="JD22" i="1"/>
  <c r="JC22" i="1"/>
  <c r="JB22" i="1"/>
  <c r="JA22" i="1"/>
  <c r="IZ22" i="1"/>
  <c r="IY22" i="1"/>
  <c r="HR22" i="1"/>
  <c r="HQ22" i="1"/>
  <c r="HP22" i="1"/>
  <c r="HO22" i="1"/>
  <c r="HN22" i="1"/>
  <c r="HM22" i="1"/>
  <c r="HL22" i="1"/>
  <c r="HK22" i="1"/>
  <c r="GM22" i="1"/>
  <c r="FP22" i="1"/>
  <c r="FO22" i="1"/>
  <c r="FH22" i="1"/>
  <c r="FG22" i="1"/>
  <c r="FB22" i="1"/>
  <c r="FJ22" i="1" s="1"/>
  <c r="FA22" i="1"/>
  <c r="EZ22" i="1"/>
  <c r="EY22" i="1"/>
  <c r="EV22" i="1"/>
  <c r="EU22" i="1"/>
  <c r="EP22" i="1"/>
  <c r="EQ22" i="1" s="1"/>
  <c r="GG22" i="1" s="1"/>
  <c r="EO22" i="1"/>
  <c r="FQ22" i="1" s="1"/>
  <c r="DM22" i="1"/>
  <c r="DL22" i="1"/>
  <c r="DF22" i="1"/>
  <c r="DE22" i="1"/>
  <c r="DD22" i="1"/>
  <c r="CY22" i="1"/>
  <c r="CX22" i="1"/>
  <c r="CW22" i="1"/>
  <c r="CV22" i="1"/>
  <c r="CS22" i="1"/>
  <c r="CR22" i="1"/>
  <c r="CM22" i="1"/>
  <c r="DO22" i="1" s="1"/>
  <c r="CL22" i="1"/>
  <c r="BH22" i="1"/>
  <c r="BG22" i="1"/>
  <c r="BA22" i="1"/>
  <c r="AZ22" i="1"/>
  <c r="AY22" i="1"/>
  <c r="AU22" i="1"/>
  <c r="AT22" i="1"/>
  <c r="BB22" i="1" s="1"/>
  <c r="BC22" i="1" s="1"/>
  <c r="AS22" i="1"/>
  <c r="AV22" i="1" s="1"/>
  <c r="AR22" i="1"/>
  <c r="AQ22" i="1"/>
  <c r="AQ16" i="1" s="1"/>
  <c r="AN22" i="1"/>
  <c r="AM22" i="1"/>
  <c r="AI22" i="1"/>
  <c r="BY22" i="1" s="1"/>
  <c r="AH22" i="1"/>
  <c r="BJ22" i="1" s="1"/>
  <c r="AG22" i="1"/>
  <c r="BI22" i="1" s="1"/>
  <c r="JF21" i="1"/>
  <c r="JE21" i="1"/>
  <c r="JD21" i="1"/>
  <c r="JC21" i="1"/>
  <c r="JB21" i="1"/>
  <c r="JA21" i="1"/>
  <c r="IZ21" i="1"/>
  <c r="IY21" i="1"/>
  <c r="HR21" i="1"/>
  <c r="HQ21" i="1"/>
  <c r="HP21" i="1"/>
  <c r="HO21" i="1"/>
  <c r="HN21" i="1"/>
  <c r="HM21" i="1"/>
  <c r="HL21" i="1"/>
  <c r="HK21" i="1"/>
  <c r="GM21" i="1"/>
  <c r="FP21" i="1"/>
  <c r="FO21" i="1"/>
  <c r="FH21" i="1"/>
  <c r="FG21" i="1"/>
  <c r="FB21" i="1"/>
  <c r="FJ21" i="1" s="1"/>
  <c r="FA21" i="1"/>
  <c r="FD21" i="1" s="1"/>
  <c r="EZ21" i="1"/>
  <c r="EY21" i="1"/>
  <c r="EV21" i="1"/>
  <c r="EU21" i="1"/>
  <c r="EP21" i="1"/>
  <c r="EO21" i="1"/>
  <c r="FQ21" i="1" s="1"/>
  <c r="DM21" i="1"/>
  <c r="DL21" i="1"/>
  <c r="DE21" i="1"/>
  <c r="DD21" i="1"/>
  <c r="CY21" i="1"/>
  <c r="DG21" i="1" s="1"/>
  <c r="CX21" i="1"/>
  <c r="CW21" i="1"/>
  <c r="CV21" i="1"/>
  <c r="CS21" i="1"/>
  <c r="CR21" i="1"/>
  <c r="CR16" i="1" s="1"/>
  <c r="CM21" i="1"/>
  <c r="DO21" i="1" s="1"/>
  <c r="CL21" i="1"/>
  <c r="DN21" i="1" s="1"/>
  <c r="BH21" i="1"/>
  <c r="BG21" i="1"/>
  <c r="AZ21" i="1"/>
  <c r="AY21" i="1"/>
  <c r="AT21" i="1"/>
  <c r="AS21" i="1"/>
  <c r="BA21" i="1" s="1"/>
  <c r="AR21" i="1"/>
  <c r="AQ21" i="1"/>
  <c r="AN21" i="1"/>
  <c r="AM21" i="1"/>
  <c r="AH21" i="1"/>
  <c r="AG21" i="1"/>
  <c r="BI21" i="1" s="1"/>
  <c r="AF21" i="1"/>
  <c r="CD21" i="1" s="1"/>
  <c r="JF20" i="1"/>
  <c r="JE20" i="1"/>
  <c r="JD20" i="1"/>
  <c r="JC20" i="1"/>
  <c r="JB20" i="1"/>
  <c r="JA20" i="1"/>
  <c r="IZ20" i="1"/>
  <c r="IY20" i="1"/>
  <c r="HR20" i="1"/>
  <c r="HQ20" i="1"/>
  <c r="HP20" i="1"/>
  <c r="HO20" i="1"/>
  <c r="HN20" i="1"/>
  <c r="HM20" i="1"/>
  <c r="HL20" i="1"/>
  <c r="HK20" i="1"/>
  <c r="GM20" i="1"/>
  <c r="FP20" i="1"/>
  <c r="FO20" i="1"/>
  <c r="FH20" i="1"/>
  <c r="FG20" i="1"/>
  <c r="FB20" i="1"/>
  <c r="FJ20" i="1" s="1"/>
  <c r="FA20" i="1"/>
  <c r="FD20" i="1" s="1"/>
  <c r="EZ20" i="1"/>
  <c r="EY20" i="1"/>
  <c r="EV20" i="1"/>
  <c r="EU20" i="1"/>
  <c r="EP20" i="1"/>
  <c r="EQ20" i="1" s="1"/>
  <c r="GG20" i="1" s="1"/>
  <c r="EO20" i="1"/>
  <c r="DM20" i="1"/>
  <c r="DL20" i="1"/>
  <c r="DF20" i="1"/>
  <c r="DI20" i="1" s="1"/>
  <c r="DE20" i="1"/>
  <c r="DD20" i="1"/>
  <c r="CY20" i="1"/>
  <c r="DG20" i="1" s="1"/>
  <c r="DH20" i="1" s="1"/>
  <c r="CX20" i="1"/>
  <c r="DA20" i="1" s="1"/>
  <c r="CW20" i="1"/>
  <c r="CV20" i="1"/>
  <c r="CS20" i="1"/>
  <c r="CR20" i="1"/>
  <c r="CN20" i="1"/>
  <c r="ED20" i="1" s="1"/>
  <c r="CM20" i="1"/>
  <c r="DO20" i="1" s="1"/>
  <c r="CL20" i="1"/>
  <c r="CO20" i="1" s="1"/>
  <c r="BH20" i="1"/>
  <c r="BG20" i="1"/>
  <c r="BB20" i="1"/>
  <c r="AZ20" i="1"/>
  <c r="AY20" i="1"/>
  <c r="AT20" i="1"/>
  <c r="AS20" i="1"/>
  <c r="AR20" i="1"/>
  <c r="AQ20" i="1"/>
  <c r="AN20" i="1"/>
  <c r="AM20" i="1"/>
  <c r="AH20" i="1"/>
  <c r="BJ20" i="1" s="1"/>
  <c r="AG20" i="1"/>
  <c r="H20" i="1"/>
  <c r="FQ20" i="1" s="1"/>
  <c r="JF19" i="1"/>
  <c r="JE19" i="1"/>
  <c r="JD19" i="1"/>
  <c r="JC19" i="1"/>
  <c r="JB19" i="1"/>
  <c r="JA19" i="1"/>
  <c r="IZ19" i="1"/>
  <c r="IY19" i="1"/>
  <c r="GM19" i="1"/>
  <c r="FP19" i="1"/>
  <c r="FO19" i="1"/>
  <c r="FI19" i="1"/>
  <c r="FL19" i="1" s="1"/>
  <c r="FH19" i="1"/>
  <c r="FG19" i="1"/>
  <c r="FC19" i="1"/>
  <c r="FB19" i="1"/>
  <c r="FJ19" i="1" s="1"/>
  <c r="FK19" i="1" s="1"/>
  <c r="FA19" i="1"/>
  <c r="FD19" i="1" s="1"/>
  <c r="EZ19" i="1"/>
  <c r="EY19" i="1"/>
  <c r="EV19" i="1"/>
  <c r="EU19" i="1"/>
  <c r="EQ19" i="1"/>
  <c r="GG19" i="1" s="1"/>
  <c r="EP19" i="1"/>
  <c r="FR19" i="1" s="1"/>
  <c r="EO19" i="1"/>
  <c r="FQ19" i="1" s="1"/>
  <c r="DM19" i="1"/>
  <c r="DL19" i="1"/>
  <c r="DE19" i="1"/>
  <c r="DD19" i="1"/>
  <c r="CY19" i="1"/>
  <c r="DG19" i="1" s="1"/>
  <c r="CX19" i="1"/>
  <c r="DA19" i="1" s="1"/>
  <c r="CW19" i="1"/>
  <c r="CV19" i="1"/>
  <c r="CS19" i="1"/>
  <c r="CR19" i="1"/>
  <c r="CM19" i="1"/>
  <c r="CN19" i="1" s="1"/>
  <c r="ED19" i="1" s="1"/>
  <c r="CL19" i="1"/>
  <c r="BH19" i="1"/>
  <c r="BG19" i="1"/>
  <c r="AZ19" i="1"/>
  <c r="AY19" i="1"/>
  <c r="AT19" i="1"/>
  <c r="BB19" i="1" s="1"/>
  <c r="AS19" i="1"/>
  <c r="AV19" i="1" s="1"/>
  <c r="AR19" i="1"/>
  <c r="AQ19" i="1"/>
  <c r="AN19" i="1"/>
  <c r="AM19" i="1"/>
  <c r="AH19" i="1"/>
  <c r="AI19" i="1" s="1"/>
  <c r="AG19" i="1"/>
  <c r="F19" i="1"/>
  <c r="BI19" i="1" s="1"/>
  <c r="JF18" i="1"/>
  <c r="JE18" i="1"/>
  <c r="JD18" i="1"/>
  <c r="JC18" i="1"/>
  <c r="JB18" i="1"/>
  <c r="JA18" i="1"/>
  <c r="IZ18" i="1"/>
  <c r="IY18" i="1"/>
  <c r="HR18" i="1"/>
  <c r="HQ18" i="1"/>
  <c r="HP18" i="1"/>
  <c r="HO18" i="1"/>
  <c r="HN18" i="1"/>
  <c r="HM18" i="1"/>
  <c r="HL18" i="1"/>
  <c r="HK18" i="1"/>
  <c r="GM18" i="1"/>
  <c r="FP18" i="1"/>
  <c r="FO18" i="1"/>
  <c r="FH18" i="1"/>
  <c r="FG18" i="1"/>
  <c r="FB18" i="1"/>
  <c r="FJ18" i="1" s="1"/>
  <c r="FA18" i="1"/>
  <c r="FD18" i="1" s="1"/>
  <c r="EZ18" i="1"/>
  <c r="EY18" i="1"/>
  <c r="EV18" i="1"/>
  <c r="EU18" i="1"/>
  <c r="EP18" i="1"/>
  <c r="EQ18" i="1" s="1"/>
  <c r="EO18" i="1"/>
  <c r="ER18" i="1" s="1"/>
  <c r="DM18" i="1"/>
  <c r="DL18" i="1"/>
  <c r="DE18" i="1"/>
  <c r="DD18" i="1"/>
  <c r="CY18" i="1"/>
  <c r="DG18" i="1" s="1"/>
  <c r="CX18" i="1"/>
  <c r="DA18" i="1" s="1"/>
  <c r="CW18" i="1"/>
  <c r="CV18" i="1"/>
  <c r="CS18" i="1"/>
  <c r="CR18" i="1"/>
  <c r="CM18" i="1"/>
  <c r="CN18" i="1" s="1"/>
  <c r="CL18" i="1"/>
  <c r="DN18" i="1" s="1"/>
  <c r="BH18" i="1"/>
  <c r="BG18" i="1"/>
  <c r="AZ18" i="1"/>
  <c r="AY18" i="1"/>
  <c r="AT18" i="1"/>
  <c r="BB18" i="1" s="1"/>
  <c r="AS18" i="1"/>
  <c r="AR18" i="1"/>
  <c r="AQ18" i="1"/>
  <c r="AN18" i="1"/>
  <c r="AM18" i="1"/>
  <c r="AH18" i="1"/>
  <c r="BJ18" i="1" s="1"/>
  <c r="AG18" i="1"/>
  <c r="LI16" i="1"/>
  <c r="LH16" i="1"/>
  <c r="LG16" i="1"/>
  <c r="LF16" i="1"/>
  <c r="LE16" i="1"/>
  <c r="LD16" i="1"/>
  <c r="LC16" i="1"/>
  <c r="LB16" i="1"/>
  <c r="LA16" i="1"/>
  <c r="KZ16" i="1"/>
  <c r="KY16" i="1"/>
  <c r="KX16" i="1"/>
  <c r="KW16" i="1"/>
  <c r="KV16" i="1"/>
  <c r="KU16" i="1"/>
  <c r="KT16" i="1"/>
  <c r="KS16" i="1"/>
  <c r="KR16" i="1"/>
  <c r="KL16" i="1"/>
  <c r="KK16" i="1"/>
  <c r="KJ16" i="1"/>
  <c r="KI16" i="1"/>
  <c r="KH16" i="1"/>
  <c r="KG16" i="1"/>
  <c r="KF16" i="1"/>
  <c r="KE16" i="1"/>
  <c r="KD16" i="1"/>
  <c r="KC16" i="1"/>
  <c r="KB16" i="1"/>
  <c r="KA16" i="1"/>
  <c r="JZ16" i="1"/>
  <c r="JY16" i="1"/>
  <c r="JX16" i="1"/>
  <c r="JW16" i="1"/>
  <c r="JV16" i="1"/>
  <c r="JU16" i="1"/>
  <c r="JT16" i="1"/>
  <c r="JS16" i="1"/>
  <c r="JR16" i="1"/>
  <c r="JQ16" i="1"/>
  <c r="JP16" i="1"/>
  <c r="JO16" i="1"/>
  <c r="JN16" i="1"/>
  <c r="JM16" i="1"/>
  <c r="JL16" i="1"/>
  <c r="JK16" i="1"/>
  <c r="JJ16" i="1"/>
  <c r="JI16" i="1"/>
  <c r="JH16" i="1"/>
  <c r="JG16" i="1"/>
  <c r="IX16" i="1"/>
  <c r="IW16" i="1"/>
  <c r="IV16" i="1"/>
  <c r="IU16" i="1"/>
  <c r="IT16" i="1"/>
  <c r="IS16" i="1"/>
  <c r="IR16" i="1"/>
  <c r="IQ16" i="1"/>
  <c r="IP16" i="1"/>
  <c r="IO16" i="1"/>
  <c r="IN16" i="1"/>
  <c r="IM16" i="1"/>
  <c r="IL16" i="1"/>
  <c r="IK16" i="1"/>
  <c r="IJ16" i="1"/>
  <c r="II16" i="1"/>
  <c r="IH16" i="1"/>
  <c r="IG16" i="1"/>
  <c r="IF16" i="1"/>
  <c r="IE16" i="1"/>
  <c r="ID16" i="1"/>
  <c r="IC16" i="1"/>
  <c r="IB16" i="1"/>
  <c r="IA16" i="1"/>
  <c r="HZ16" i="1"/>
  <c r="HY16" i="1"/>
  <c r="HX16" i="1"/>
  <c r="HW16" i="1"/>
  <c r="HV16" i="1"/>
  <c r="HU16" i="1"/>
  <c r="HT16" i="1"/>
  <c r="HS16" i="1"/>
  <c r="HR16" i="1"/>
  <c r="GK16" i="1"/>
  <c r="GJ16" i="1"/>
  <c r="GI16" i="1"/>
  <c r="GH16" i="1"/>
  <c r="GF16" i="1"/>
  <c r="GE16" i="1"/>
  <c r="GD16" i="1"/>
  <c r="GC16" i="1"/>
  <c r="GB16" i="1"/>
  <c r="GA16" i="1"/>
  <c r="FZ16" i="1"/>
  <c r="FY16" i="1"/>
  <c r="FX16" i="1"/>
  <c r="FW16" i="1"/>
  <c r="FV16" i="1"/>
  <c r="FU16" i="1"/>
  <c r="FT16" i="1"/>
  <c r="FS16" i="1"/>
  <c r="FN16" i="1"/>
  <c r="FM16" i="1"/>
  <c r="FP16" i="1" s="1"/>
  <c r="FF16" i="1"/>
  <c r="FE16" i="1"/>
  <c r="EY16" i="1"/>
  <c r="EX16" i="1"/>
  <c r="EW16" i="1"/>
  <c r="ET16" i="1"/>
  <c r="ES16" i="1"/>
  <c r="EV16" i="1" s="1"/>
  <c r="EM16" i="1"/>
  <c r="EL16" i="1"/>
  <c r="EH16" i="1"/>
  <c r="EG16" i="1"/>
  <c r="EF16" i="1"/>
  <c r="EE16" i="1"/>
  <c r="EC16" i="1"/>
  <c r="EB16" i="1"/>
  <c r="EA16" i="1"/>
  <c r="DZ16" i="1"/>
  <c r="DY16" i="1"/>
  <c r="DX16" i="1"/>
  <c r="DW16" i="1"/>
  <c r="DV16" i="1"/>
  <c r="DU16" i="1"/>
  <c r="DT16" i="1"/>
  <c r="DS16" i="1"/>
  <c r="DR16" i="1"/>
  <c r="DQ16" i="1"/>
  <c r="DP16" i="1"/>
  <c r="DL16" i="1"/>
  <c r="DK16" i="1"/>
  <c r="DJ16" i="1"/>
  <c r="DD16" i="1"/>
  <c r="DC16" i="1"/>
  <c r="DB16" i="1"/>
  <c r="DE16" i="1" s="1"/>
  <c r="CV16" i="1"/>
  <c r="CU16" i="1"/>
  <c r="CT16" i="1"/>
  <c r="CQ16" i="1"/>
  <c r="CP16" i="1"/>
  <c r="CS16" i="1" s="1"/>
  <c r="CM16" i="1"/>
  <c r="CH16" i="1"/>
  <c r="CG16" i="1"/>
  <c r="CC16" i="1"/>
  <c r="CB16" i="1"/>
  <c r="CA16" i="1"/>
  <c r="BZ16" i="1"/>
  <c r="BX16" i="1"/>
  <c r="BW16" i="1"/>
  <c r="BV16" i="1"/>
  <c r="BU16" i="1"/>
  <c r="BT16" i="1"/>
  <c r="BS16" i="1"/>
  <c r="BR16" i="1"/>
  <c r="BQ16" i="1"/>
  <c r="BP16" i="1"/>
  <c r="BO16" i="1"/>
  <c r="BN16" i="1"/>
  <c r="BM16" i="1"/>
  <c r="BL16" i="1"/>
  <c r="BK16" i="1"/>
  <c r="BH16" i="1"/>
  <c r="BG16" i="1"/>
  <c r="BF16" i="1"/>
  <c r="BE16" i="1"/>
  <c r="AZ16" i="1"/>
  <c r="AY16" i="1"/>
  <c r="AX16" i="1"/>
  <c r="AW16" i="1"/>
  <c r="AT16" i="1"/>
  <c r="AP16" i="1"/>
  <c r="AO16" i="1"/>
  <c r="AR16" i="1" s="1"/>
  <c r="AL16" i="1"/>
  <c r="AK16" i="1"/>
  <c r="AC16" i="1"/>
  <c r="AB16" i="1"/>
  <c r="Y16" i="1"/>
  <c r="W16" i="1"/>
  <c r="V16" i="1"/>
  <c r="I16" i="1"/>
  <c r="H16" i="1"/>
  <c r="G16" i="1"/>
  <c r="JF15" i="1"/>
  <c r="JE15" i="1"/>
  <c r="JD15" i="1"/>
  <c r="JC15" i="1"/>
  <c r="JB15" i="1"/>
  <c r="JA15" i="1"/>
  <c r="IZ15" i="1"/>
  <c r="IY15" i="1"/>
  <c r="HR15" i="1"/>
  <c r="HQ15" i="1"/>
  <c r="HP15" i="1"/>
  <c r="HO15" i="1"/>
  <c r="HN15" i="1"/>
  <c r="HM15" i="1"/>
  <c r="HL15" i="1"/>
  <c r="HK15" i="1"/>
  <c r="GM15" i="1"/>
  <c r="FP15" i="1"/>
  <c r="FO15" i="1"/>
  <c r="FH15" i="1"/>
  <c r="FG15" i="1"/>
  <c r="FG14" i="1" s="1"/>
  <c r="FB15" i="1"/>
  <c r="FJ15" i="1" s="1"/>
  <c r="FA15" i="1"/>
  <c r="FD15" i="1" s="1"/>
  <c r="EZ15" i="1"/>
  <c r="EY15" i="1"/>
  <c r="EY14" i="1" s="1"/>
  <c r="EV15" i="1"/>
  <c r="EU15" i="1"/>
  <c r="EU14" i="1" s="1"/>
  <c r="EP15" i="1"/>
  <c r="EO15" i="1"/>
  <c r="ER15" i="1" s="1"/>
  <c r="DM15" i="1"/>
  <c r="DL15" i="1"/>
  <c r="DE15" i="1"/>
  <c r="DD15" i="1"/>
  <c r="CY15" i="1"/>
  <c r="DG15" i="1" s="1"/>
  <c r="CX15" i="1"/>
  <c r="CX14" i="1" s="1"/>
  <c r="CW15" i="1"/>
  <c r="CV15" i="1"/>
  <c r="CS15" i="1"/>
  <c r="CR15" i="1"/>
  <c r="CR14" i="1" s="1"/>
  <c r="CM15" i="1"/>
  <c r="CL15" i="1"/>
  <c r="DN15" i="1" s="1"/>
  <c r="DN14" i="1" s="1"/>
  <c r="CK15" i="1"/>
  <c r="EI15" i="1" s="1"/>
  <c r="BH15" i="1"/>
  <c r="BG15" i="1"/>
  <c r="AZ15" i="1"/>
  <c r="AY15" i="1"/>
  <c r="AT15" i="1"/>
  <c r="AT14" i="1" s="1"/>
  <c r="AV14" i="1" s="1"/>
  <c r="AS15" i="1"/>
  <c r="BA15" i="1" s="1"/>
  <c r="AR15" i="1"/>
  <c r="AQ15" i="1"/>
  <c r="AN15" i="1"/>
  <c r="AM15" i="1"/>
  <c r="AH15" i="1"/>
  <c r="BJ15" i="1" s="1"/>
  <c r="BJ14" i="1" s="1"/>
  <c r="AG15" i="1"/>
  <c r="BI15" i="1" s="1"/>
  <c r="BI14" i="1" s="1"/>
  <c r="LI14" i="1"/>
  <c r="LH14" i="1"/>
  <c r="LG14" i="1"/>
  <c r="LF14" i="1"/>
  <c r="LE14" i="1"/>
  <c r="LD14" i="1"/>
  <c r="LC14" i="1"/>
  <c r="LB14" i="1"/>
  <c r="LA14" i="1"/>
  <c r="KZ14" i="1"/>
  <c r="KY14" i="1"/>
  <c r="KX14" i="1"/>
  <c r="KW14" i="1"/>
  <c r="KV14" i="1"/>
  <c r="KU14" i="1"/>
  <c r="KT14" i="1"/>
  <c r="KS14" i="1"/>
  <c r="KR14" i="1"/>
  <c r="KL14" i="1"/>
  <c r="KK14" i="1"/>
  <c r="KJ14" i="1"/>
  <c r="KI14" i="1"/>
  <c r="KH14" i="1"/>
  <c r="KG14" i="1"/>
  <c r="KF14" i="1"/>
  <c r="KE14" i="1"/>
  <c r="KD14" i="1"/>
  <c r="KC14" i="1"/>
  <c r="KB14" i="1"/>
  <c r="KA14" i="1"/>
  <c r="JZ14" i="1"/>
  <c r="JY14" i="1"/>
  <c r="JX14" i="1"/>
  <c r="JW14" i="1"/>
  <c r="JV14" i="1"/>
  <c r="JU14" i="1"/>
  <c r="JT14" i="1"/>
  <c r="JS14" i="1"/>
  <c r="JR14" i="1"/>
  <c r="JQ14" i="1"/>
  <c r="JP14" i="1"/>
  <c r="JO14" i="1"/>
  <c r="JN14" i="1"/>
  <c r="JM14" i="1"/>
  <c r="JL14" i="1"/>
  <c r="JK14" i="1"/>
  <c r="JJ14" i="1"/>
  <c r="JI14" i="1"/>
  <c r="JH14" i="1"/>
  <c r="JG14" i="1"/>
  <c r="JF14" i="1"/>
  <c r="JE14" i="1"/>
  <c r="JD14" i="1"/>
  <c r="JC14" i="1"/>
  <c r="JB14" i="1"/>
  <c r="JA14" i="1"/>
  <c r="IZ14" i="1"/>
  <c r="IY14" i="1"/>
  <c r="IX14" i="1"/>
  <c r="IW14" i="1"/>
  <c r="IV14" i="1"/>
  <c r="IU14" i="1"/>
  <c r="IT14" i="1"/>
  <c r="IS14" i="1"/>
  <c r="IR14" i="1"/>
  <c r="IQ14" i="1"/>
  <c r="IP14" i="1"/>
  <c r="IO14" i="1"/>
  <c r="IN14" i="1"/>
  <c r="IM14" i="1"/>
  <c r="IL14" i="1"/>
  <c r="IK14" i="1"/>
  <c r="IJ14" i="1"/>
  <c r="II14" i="1"/>
  <c r="IH14" i="1"/>
  <c r="IG14" i="1"/>
  <c r="IF14" i="1"/>
  <c r="IE14" i="1"/>
  <c r="ID14" i="1"/>
  <c r="IC14" i="1"/>
  <c r="IB14" i="1"/>
  <c r="IA14" i="1"/>
  <c r="HZ14" i="1"/>
  <c r="HY14" i="1"/>
  <c r="HX14" i="1"/>
  <c r="HW14" i="1"/>
  <c r="HV14" i="1"/>
  <c r="HU14" i="1"/>
  <c r="HT14" i="1"/>
  <c r="HS14" i="1"/>
  <c r="HR14" i="1"/>
  <c r="HQ14" i="1"/>
  <c r="HP14" i="1"/>
  <c r="HO14" i="1"/>
  <c r="HN14" i="1"/>
  <c r="HM14" i="1"/>
  <c r="HL14" i="1"/>
  <c r="HK14" i="1"/>
  <c r="GK14" i="1"/>
  <c r="GJ14" i="1"/>
  <c r="GI14" i="1"/>
  <c r="GH14" i="1"/>
  <c r="GF14" i="1"/>
  <c r="GE14" i="1"/>
  <c r="GD14" i="1"/>
  <c r="GC14" i="1"/>
  <c r="GB14" i="1"/>
  <c r="GA14" i="1"/>
  <c r="FZ14" i="1"/>
  <c r="FY14" i="1"/>
  <c r="FX14" i="1"/>
  <c r="FW14" i="1"/>
  <c r="FV14" i="1"/>
  <c r="FU14" i="1"/>
  <c r="FT14" i="1"/>
  <c r="FS14" i="1"/>
  <c r="FO14" i="1"/>
  <c r="FN14" i="1"/>
  <c r="FM14" i="1"/>
  <c r="FP14" i="1" s="1"/>
  <c r="FF14" i="1"/>
  <c r="FE14" i="1"/>
  <c r="FH14" i="1" s="1"/>
  <c r="FB14" i="1"/>
  <c r="EX14" i="1"/>
  <c r="EW14" i="1"/>
  <c r="EZ14" i="1" s="1"/>
  <c r="ET14" i="1"/>
  <c r="ES14" i="1"/>
  <c r="EV14" i="1" s="1"/>
  <c r="EP14" i="1"/>
  <c r="EM14" i="1"/>
  <c r="EL14" i="1"/>
  <c r="EH14" i="1"/>
  <c r="EG14" i="1"/>
  <c r="EF14" i="1"/>
  <c r="EE14" i="1"/>
  <c r="EC14" i="1"/>
  <c r="EB14" i="1"/>
  <c r="EA14" i="1"/>
  <c r="DZ14" i="1"/>
  <c r="DY14" i="1"/>
  <c r="DX14" i="1"/>
  <c r="DW14" i="1"/>
  <c r="DV14" i="1"/>
  <c r="DU14" i="1"/>
  <c r="DT14" i="1"/>
  <c r="DS14" i="1"/>
  <c r="DR14" i="1"/>
  <c r="DQ14" i="1"/>
  <c r="DP14" i="1"/>
  <c r="DL14" i="1"/>
  <c r="DK14" i="1"/>
  <c r="DJ14" i="1"/>
  <c r="DM14" i="1" s="1"/>
  <c r="DD14" i="1"/>
  <c r="DC14" i="1"/>
  <c r="DB14" i="1"/>
  <c r="DE14" i="1" s="1"/>
  <c r="CV14" i="1"/>
  <c r="CU14" i="1"/>
  <c r="CT14" i="1"/>
  <c r="CW14" i="1" s="1"/>
  <c r="CQ14" i="1"/>
  <c r="CP14" i="1"/>
  <c r="CM14" i="1"/>
  <c r="CL14" i="1"/>
  <c r="CO14" i="1" s="1"/>
  <c r="CH14" i="1"/>
  <c r="CG14" i="1"/>
  <c r="CC14" i="1"/>
  <c r="CB14" i="1"/>
  <c r="CA14" i="1"/>
  <c r="BZ14" i="1"/>
  <c r="BX14" i="1"/>
  <c r="BW14" i="1"/>
  <c r="BV14" i="1"/>
  <c r="BU14" i="1"/>
  <c r="BT14" i="1"/>
  <c r="BS14" i="1"/>
  <c r="BR14" i="1"/>
  <c r="BQ14" i="1"/>
  <c r="BP14" i="1"/>
  <c r="BO14" i="1"/>
  <c r="BN14" i="1"/>
  <c r="BM14" i="1"/>
  <c r="BL14" i="1"/>
  <c r="BK14" i="1"/>
  <c r="BH14" i="1"/>
  <c r="BG14" i="1"/>
  <c r="BF14" i="1"/>
  <c r="BE14" i="1"/>
  <c r="AZ14" i="1"/>
  <c r="AY14" i="1"/>
  <c r="AX14" i="1"/>
  <c r="AW14" i="1"/>
  <c r="AS14" i="1"/>
  <c r="AR14" i="1"/>
  <c r="AQ14" i="1"/>
  <c r="AP14" i="1"/>
  <c r="AO14" i="1"/>
  <c r="AN14" i="1"/>
  <c r="AM14" i="1"/>
  <c r="AL14" i="1"/>
  <c r="AK14" i="1"/>
  <c r="AH14" i="1"/>
  <c r="AC14" i="1"/>
  <c r="AB14" i="1"/>
  <c r="Y14" i="1"/>
  <c r="W14" i="1"/>
  <c r="V14" i="1"/>
  <c r="I14" i="1"/>
  <c r="H14" i="1"/>
  <c r="G14" i="1"/>
  <c r="F14" i="1"/>
  <c r="KK13" i="1"/>
  <c r="KK50" i="1" s="1"/>
  <c r="KJ13" i="1"/>
  <c r="KJ50" i="1" s="1"/>
  <c r="KI13" i="1"/>
  <c r="KI50" i="1" s="1"/>
  <c r="KG13" i="1"/>
  <c r="KG50" i="1" s="1"/>
  <c r="KF13" i="1"/>
  <c r="KF50" i="1" s="1"/>
  <c r="KE13" i="1"/>
  <c r="KC13" i="1"/>
  <c r="KC50" i="1" s="1"/>
  <c r="KB13" i="1"/>
  <c r="KB50" i="1" s="1"/>
  <c r="KA13" i="1"/>
  <c r="JY13" i="1"/>
  <c r="JY50" i="1" s="1"/>
  <c r="JX13" i="1"/>
  <c r="JX50" i="1" s="1"/>
  <c r="JW13" i="1"/>
  <c r="JU13" i="1"/>
  <c r="JU50" i="1" s="1"/>
  <c r="JT13" i="1"/>
  <c r="JT50" i="1" s="1"/>
  <c r="JS13" i="1"/>
  <c r="JS50" i="1" s="1"/>
  <c r="JQ13" i="1"/>
  <c r="JQ50" i="1" s="1"/>
  <c r="JP13" i="1"/>
  <c r="JP50" i="1" s="1"/>
  <c r="JO13" i="1"/>
  <c r="JM13" i="1"/>
  <c r="JM50" i="1" s="1"/>
  <c r="JL13" i="1"/>
  <c r="JL50" i="1" s="1"/>
  <c r="JK13" i="1"/>
  <c r="JI13" i="1"/>
  <c r="JI50" i="1" s="1"/>
  <c r="JH13" i="1"/>
  <c r="JH50" i="1" s="1"/>
  <c r="JG13" i="1"/>
  <c r="IW13" i="1"/>
  <c r="IW50" i="1" s="1"/>
  <c r="IV13" i="1"/>
  <c r="IV50" i="1" s="1"/>
  <c r="IU13" i="1"/>
  <c r="IU50" i="1" s="1"/>
  <c r="IS13" i="1"/>
  <c r="IS50" i="1" s="1"/>
  <c r="IR13" i="1"/>
  <c r="IR50" i="1" s="1"/>
  <c r="IQ13" i="1"/>
  <c r="IO13" i="1"/>
  <c r="IO50" i="1" s="1"/>
  <c r="IN13" i="1"/>
  <c r="IN50" i="1" s="1"/>
  <c r="IM13" i="1"/>
  <c r="IK13" i="1"/>
  <c r="IK50" i="1" s="1"/>
  <c r="IJ13" i="1"/>
  <c r="IJ50" i="1" s="1"/>
  <c r="II13" i="1"/>
  <c r="IG13" i="1"/>
  <c r="IG50" i="1" s="1"/>
  <c r="IF13" i="1"/>
  <c r="IF50" i="1" s="1"/>
  <c r="IE13" i="1"/>
  <c r="IE50" i="1" s="1"/>
  <c r="IC13" i="1"/>
  <c r="IC50" i="1" s="1"/>
  <c r="IB13" i="1"/>
  <c r="IB50" i="1" s="1"/>
  <c r="IA13" i="1"/>
  <c r="HY13" i="1"/>
  <c r="HY50" i="1" s="1"/>
  <c r="HX13" i="1"/>
  <c r="HX50" i="1" s="1"/>
  <c r="HW13" i="1"/>
  <c r="HU13" i="1"/>
  <c r="HU50" i="1" s="1"/>
  <c r="HT13" i="1"/>
  <c r="HT50" i="1" s="1"/>
  <c r="HS13" i="1"/>
  <c r="GL13" i="1"/>
  <c r="FP13" i="1"/>
  <c r="FL13" i="1"/>
  <c r="FH13" i="1"/>
  <c r="FD13" i="1"/>
  <c r="EZ13" i="1"/>
  <c r="EV13" i="1"/>
  <c r="ER13" i="1"/>
  <c r="EI13" i="1"/>
  <c r="DM13" i="1"/>
  <c r="DI13" i="1"/>
  <c r="DE13" i="1"/>
  <c r="DA13" i="1"/>
  <c r="CW13" i="1"/>
  <c r="CS13" i="1"/>
  <c r="CO13" i="1"/>
  <c r="CD13" i="1"/>
  <c r="BH13" i="1"/>
  <c r="BD13" i="1"/>
  <c r="AZ13" i="1"/>
  <c r="AV13" i="1"/>
  <c r="AR13" i="1"/>
  <c r="AN13" i="1"/>
  <c r="AJ13" i="1"/>
  <c r="GL12" i="1"/>
  <c r="FP12" i="1"/>
  <c r="FL12" i="1"/>
  <c r="FH12" i="1"/>
  <c r="FD12" i="1"/>
  <c r="EZ12" i="1"/>
  <c r="EV12" i="1"/>
  <c r="ER12" i="1"/>
  <c r="EI12" i="1"/>
  <c r="DM12" i="1"/>
  <c r="DI12" i="1"/>
  <c r="DE12" i="1"/>
  <c r="DA12" i="1"/>
  <c r="CW12" i="1"/>
  <c r="CS12" i="1"/>
  <c r="CO12" i="1"/>
  <c r="CD12" i="1"/>
  <c r="BH12" i="1"/>
  <c r="BD12" i="1"/>
  <c r="AZ12" i="1"/>
  <c r="AV12" i="1"/>
  <c r="AR12" i="1"/>
  <c r="AN12" i="1"/>
  <c r="AJ12" i="1"/>
  <c r="GL11" i="1"/>
  <c r="FP11" i="1"/>
  <c r="FL11" i="1"/>
  <c r="FH11" i="1"/>
  <c r="FD11" i="1"/>
  <c r="EZ11" i="1"/>
  <c r="EV11" i="1"/>
  <c r="ER11" i="1"/>
  <c r="EI11" i="1"/>
  <c r="DM11" i="1"/>
  <c r="DI11" i="1"/>
  <c r="DE11" i="1"/>
  <c r="DA11" i="1"/>
  <c r="CW11" i="1"/>
  <c r="CS11" i="1"/>
  <c r="CO11" i="1"/>
  <c r="CD11" i="1"/>
  <c r="BH11" i="1"/>
  <c r="BD11" i="1"/>
  <c r="AZ11" i="1"/>
  <c r="AV11" i="1"/>
  <c r="AR11" i="1"/>
  <c r="AN11" i="1"/>
  <c r="AJ11" i="1"/>
  <c r="KO10" i="1"/>
  <c r="KP10" i="1" s="1"/>
  <c r="KQ10" i="1" s="1"/>
  <c r="KR10" i="1" s="1"/>
  <c r="KS10" i="1" s="1"/>
  <c r="KT10" i="1" s="1"/>
  <c r="KU10" i="1" s="1"/>
  <c r="KV10" i="1" s="1"/>
  <c r="KW10" i="1" s="1"/>
  <c r="KX10" i="1" s="1"/>
  <c r="KY10" i="1" s="1"/>
  <c r="KZ10" i="1" s="1"/>
  <c r="LA10" i="1" s="1"/>
  <c r="LB10" i="1" s="1"/>
  <c r="LC10" i="1" s="1"/>
  <c r="LD10" i="1" s="1"/>
  <c r="LE10" i="1" s="1"/>
  <c r="LF10" i="1" s="1"/>
  <c r="LG10" i="1" s="1"/>
  <c r="LH10" i="1" s="1"/>
  <c r="LI10" i="1" s="1"/>
  <c r="LJ10" i="1" s="1"/>
  <c r="LK10" i="1" s="1"/>
  <c r="LL10" i="1" s="1"/>
  <c r="LM10" i="1" s="1"/>
  <c r="LN10" i="1" s="1"/>
  <c r="LO10" i="1" s="1"/>
  <c r="LP10" i="1" s="1"/>
  <c r="LQ10" i="1" s="1"/>
  <c r="LR10" i="1" s="1"/>
  <c r="LS10" i="1" s="1"/>
  <c r="LT10" i="1" s="1"/>
  <c r="LU10" i="1" s="1"/>
  <c r="LV10" i="1" s="1"/>
  <c r="LW10" i="1" s="1"/>
  <c r="LX10" i="1" s="1"/>
  <c r="IZ10" i="1"/>
  <c r="JA10" i="1" s="1"/>
  <c r="JB10" i="1" s="1"/>
  <c r="JC10" i="1" s="1"/>
  <c r="JD10" i="1" s="1"/>
  <c r="JE10" i="1" s="1"/>
  <c r="JF10" i="1" s="1"/>
  <c r="JG10" i="1" s="1"/>
  <c r="JH10" i="1" s="1"/>
  <c r="JI10" i="1" s="1"/>
  <c r="JJ10" i="1" s="1"/>
  <c r="JK10" i="1" s="1"/>
  <c r="JL10" i="1" s="1"/>
  <c r="JM10" i="1" s="1"/>
  <c r="JN10" i="1" s="1"/>
  <c r="JO10" i="1" s="1"/>
  <c r="JP10" i="1" s="1"/>
  <c r="JQ10" i="1" s="1"/>
  <c r="JR10" i="1" s="1"/>
  <c r="JS10" i="1" s="1"/>
  <c r="JT10" i="1" s="1"/>
  <c r="JU10" i="1" s="1"/>
  <c r="JV10" i="1" s="1"/>
  <c r="JW10" i="1" s="1"/>
  <c r="JX10" i="1" s="1"/>
  <c r="JY10" i="1" s="1"/>
  <c r="JZ10" i="1" s="1"/>
  <c r="KA10" i="1" s="1"/>
  <c r="KB10" i="1" s="1"/>
  <c r="KC10" i="1" s="1"/>
  <c r="KD10" i="1" s="1"/>
  <c r="KE10" i="1" s="1"/>
  <c r="KF10" i="1" s="1"/>
  <c r="KG10" i="1" s="1"/>
  <c r="KH10" i="1" s="1"/>
  <c r="KI10" i="1" s="1"/>
  <c r="KJ10" i="1" s="1"/>
  <c r="KK10" i="1" s="1"/>
  <c r="KL10" i="1" s="1"/>
  <c r="HL10" i="1"/>
  <c r="HM10" i="1" s="1"/>
  <c r="HN10" i="1" s="1"/>
  <c r="HO10" i="1" s="1"/>
  <c r="HP10" i="1" s="1"/>
  <c r="HQ10" i="1" s="1"/>
  <c r="HR10" i="1" s="1"/>
  <c r="HS10" i="1" s="1"/>
  <c r="HT10" i="1" s="1"/>
  <c r="HU10" i="1" s="1"/>
  <c r="HV10" i="1" s="1"/>
  <c r="HW10" i="1" s="1"/>
  <c r="HX10" i="1" s="1"/>
  <c r="HY10" i="1" s="1"/>
  <c r="HZ10" i="1" s="1"/>
  <c r="IA10" i="1" s="1"/>
  <c r="IB10" i="1" s="1"/>
  <c r="IC10" i="1" s="1"/>
  <c r="ID10" i="1" s="1"/>
  <c r="IE10" i="1" s="1"/>
  <c r="IF10" i="1" s="1"/>
  <c r="IG10" i="1" s="1"/>
  <c r="IH10" i="1" s="1"/>
  <c r="II10" i="1" s="1"/>
  <c r="IJ10" i="1" s="1"/>
  <c r="IK10" i="1" s="1"/>
  <c r="IL10" i="1" s="1"/>
  <c r="IM10" i="1" s="1"/>
  <c r="IN10" i="1" s="1"/>
  <c r="IO10" i="1" s="1"/>
  <c r="IP10" i="1" s="1"/>
  <c r="IQ10" i="1" s="1"/>
  <c r="IR10" i="1" s="1"/>
  <c r="IS10" i="1" s="1"/>
  <c r="IT10" i="1" s="1"/>
  <c r="IU10" i="1" s="1"/>
  <c r="IV10" i="1" s="1"/>
  <c r="IW10" i="1" s="1"/>
  <c r="IX10" i="1" s="1"/>
  <c r="C10" i="1"/>
  <c r="D10" i="1" s="1"/>
  <c r="E10" i="1" s="1"/>
  <c r="F10" i="1" s="1"/>
  <c r="G10" i="1" s="1"/>
  <c r="H10" i="1" s="1"/>
  <c r="I10" i="1" s="1"/>
  <c r="J10" i="1" s="1"/>
  <c r="K10" i="1" s="1"/>
  <c r="L10" i="1" s="1"/>
  <c r="M10" i="1" s="1"/>
  <c r="N10" i="1" s="1"/>
  <c r="O10" i="1" s="1"/>
  <c r="P10" i="1" s="1"/>
  <c r="Q10" i="1" s="1"/>
  <c r="R10" i="1" s="1"/>
  <c r="S10" i="1" s="1"/>
  <c r="T10" i="1" s="1"/>
  <c r="U10" i="1" s="1"/>
  <c r="V10" i="1" s="1"/>
  <c r="W10" i="1" s="1"/>
  <c r="X10" i="1" s="1"/>
  <c r="Y10" i="1" s="1"/>
  <c r="Z10" i="1" s="1"/>
  <c r="AA10" i="1" s="1"/>
  <c r="AB10" i="1" s="1"/>
  <c r="AC10" i="1" s="1"/>
  <c r="AD10" i="1" s="1"/>
  <c r="AE10" i="1" s="1"/>
  <c r="AF10" i="1" s="1"/>
  <c r="AG10" i="1" s="1"/>
  <c r="AH10" i="1" s="1"/>
  <c r="AI10" i="1" s="1"/>
  <c r="AJ10" i="1" s="1"/>
  <c r="AK10" i="1" s="1"/>
  <c r="AL10" i="1" s="1"/>
  <c r="AM10" i="1" s="1"/>
  <c r="AN10" i="1" s="1"/>
  <c r="AO10" i="1" s="1"/>
  <c r="AP10" i="1" s="1"/>
  <c r="AQ10" i="1" s="1"/>
  <c r="AR10" i="1" s="1"/>
  <c r="AS10" i="1" s="1"/>
  <c r="AT10" i="1" s="1"/>
  <c r="AU10" i="1" s="1"/>
  <c r="AV10" i="1" s="1"/>
  <c r="AW10" i="1" s="1"/>
  <c r="AX10" i="1" s="1"/>
  <c r="AY10" i="1" s="1"/>
  <c r="AZ10" i="1" s="1"/>
  <c r="BA10" i="1" s="1"/>
  <c r="BB10" i="1" s="1"/>
  <c r="BC10" i="1" s="1"/>
  <c r="BD10" i="1" s="1"/>
  <c r="BE10" i="1" s="1"/>
  <c r="BF10" i="1" s="1"/>
  <c r="BG10" i="1" s="1"/>
  <c r="BH10" i="1" s="1"/>
  <c r="BI10" i="1" s="1"/>
  <c r="BJ10" i="1" s="1"/>
  <c r="BK10" i="1" s="1"/>
  <c r="BL10" i="1" s="1"/>
  <c r="BM10" i="1" s="1"/>
  <c r="BN10" i="1" s="1"/>
  <c r="BO10" i="1" s="1"/>
  <c r="BP10" i="1" s="1"/>
  <c r="BQ10" i="1" s="1"/>
  <c r="BR10" i="1" s="1"/>
  <c r="BS10" i="1" s="1"/>
  <c r="BT10" i="1" s="1"/>
  <c r="BU10" i="1" s="1"/>
  <c r="BV10" i="1" s="1"/>
  <c r="BW10" i="1" s="1"/>
  <c r="BX10" i="1" s="1"/>
  <c r="BY10" i="1" s="1"/>
  <c r="BZ10" i="1" s="1"/>
  <c r="CA10" i="1" s="1"/>
  <c r="CB10" i="1" s="1"/>
  <c r="CC10" i="1" s="1"/>
  <c r="CD10" i="1" s="1"/>
  <c r="CE10" i="1" s="1"/>
  <c r="CF10" i="1" s="1"/>
  <c r="CG10" i="1" s="1"/>
  <c r="CH10" i="1" s="1"/>
  <c r="CI10" i="1" s="1"/>
  <c r="CJ10" i="1" s="1"/>
  <c r="CK10" i="1" s="1"/>
  <c r="CL10" i="1" s="1"/>
  <c r="CM10" i="1" s="1"/>
  <c r="CN10" i="1" s="1"/>
  <c r="CO10" i="1" s="1"/>
  <c r="CP10" i="1" s="1"/>
  <c r="CQ10" i="1" s="1"/>
  <c r="CR10" i="1" s="1"/>
  <c r="CS10" i="1" s="1"/>
  <c r="CT10" i="1" s="1"/>
  <c r="CU10" i="1" s="1"/>
  <c r="CV10" i="1" s="1"/>
  <c r="CW10" i="1" s="1"/>
  <c r="CX10" i="1" s="1"/>
  <c r="CY10" i="1" s="1"/>
  <c r="CZ10" i="1" s="1"/>
  <c r="DA10" i="1" s="1"/>
  <c r="DB10" i="1" s="1"/>
  <c r="DC10" i="1" s="1"/>
  <c r="DD10" i="1" s="1"/>
  <c r="DE10" i="1" s="1"/>
  <c r="DF10" i="1" s="1"/>
  <c r="DG10" i="1" s="1"/>
  <c r="DH10" i="1" s="1"/>
  <c r="DI10" i="1" s="1"/>
  <c r="DJ10" i="1" s="1"/>
  <c r="DK10" i="1" s="1"/>
  <c r="DL10" i="1" s="1"/>
  <c r="DM10" i="1" s="1"/>
  <c r="DN10" i="1" s="1"/>
  <c r="DO10" i="1" s="1"/>
  <c r="DP10" i="1" s="1"/>
  <c r="DQ10" i="1" s="1"/>
  <c r="DR10" i="1" s="1"/>
  <c r="DS10" i="1" s="1"/>
  <c r="DT10" i="1" s="1"/>
  <c r="DU10" i="1" s="1"/>
  <c r="DV10" i="1" s="1"/>
  <c r="DW10" i="1" s="1"/>
  <c r="DX10" i="1" s="1"/>
  <c r="DY10" i="1" s="1"/>
  <c r="DZ10" i="1" s="1"/>
  <c r="EA10" i="1" s="1"/>
  <c r="EB10" i="1" s="1"/>
  <c r="EC10" i="1" s="1"/>
  <c r="ED10" i="1" s="1"/>
  <c r="EE10" i="1" s="1"/>
  <c r="EF10" i="1" s="1"/>
  <c r="EG10" i="1" s="1"/>
  <c r="EH10" i="1" s="1"/>
  <c r="EI10" i="1" s="1"/>
  <c r="EJ10" i="1" s="1"/>
  <c r="EK10" i="1" s="1"/>
  <c r="EL10" i="1" s="1"/>
  <c r="EM10" i="1" s="1"/>
  <c r="EN10" i="1" s="1"/>
  <c r="EO10" i="1" s="1"/>
  <c r="EP10" i="1" s="1"/>
  <c r="EQ10" i="1" s="1"/>
  <c r="ER10" i="1" s="1"/>
  <c r="ES10" i="1" s="1"/>
  <c r="ET10" i="1" s="1"/>
  <c r="EU10" i="1" s="1"/>
  <c r="EV10" i="1" s="1"/>
  <c r="EW10" i="1" s="1"/>
  <c r="EX10" i="1" s="1"/>
  <c r="EY10" i="1" s="1"/>
  <c r="EZ10" i="1" s="1"/>
  <c r="FA10" i="1" s="1"/>
  <c r="FB10" i="1" s="1"/>
  <c r="FC10" i="1" s="1"/>
  <c r="FD10" i="1" s="1"/>
  <c r="FE10" i="1" s="1"/>
  <c r="FF10" i="1" s="1"/>
  <c r="FG10" i="1" s="1"/>
  <c r="FH10" i="1" s="1"/>
  <c r="FI10" i="1" s="1"/>
  <c r="FJ10" i="1" s="1"/>
  <c r="FK10" i="1" s="1"/>
  <c r="FL10" i="1" s="1"/>
  <c r="FM10" i="1" s="1"/>
  <c r="FN10" i="1" s="1"/>
  <c r="FO10" i="1" s="1"/>
  <c r="FP10" i="1" s="1"/>
  <c r="FQ10" i="1" s="1"/>
  <c r="FR10" i="1" s="1"/>
  <c r="FS10" i="1" s="1"/>
  <c r="FT10" i="1" s="1"/>
  <c r="FU10" i="1" s="1"/>
  <c r="FV10" i="1" s="1"/>
  <c r="FW10" i="1" s="1"/>
  <c r="FX10" i="1" s="1"/>
  <c r="FY10" i="1" s="1"/>
  <c r="FZ10" i="1" s="1"/>
  <c r="GA10" i="1" s="1"/>
  <c r="GB10" i="1" s="1"/>
  <c r="GC10" i="1" s="1"/>
  <c r="GD10" i="1" s="1"/>
  <c r="GE10" i="1" s="1"/>
  <c r="GF10" i="1" s="1"/>
  <c r="GG10" i="1" s="1"/>
  <c r="GH10" i="1" s="1"/>
  <c r="GI10" i="1" s="1"/>
  <c r="GJ10" i="1" s="1"/>
  <c r="GK10" i="1" s="1"/>
  <c r="GL10" i="1" s="1"/>
  <c r="GM10" i="1" s="1"/>
  <c r="GN10" i="1" s="1"/>
  <c r="EO8" i="1"/>
  <c r="CL8" i="1"/>
  <c r="AG8" i="1"/>
  <c r="IY7" i="1"/>
  <c r="HK7" i="1"/>
  <c r="LV6" i="1"/>
  <c r="LS6" i="1"/>
  <c r="LP6" i="1"/>
  <c r="KO6" i="1"/>
  <c r="GL6" i="1"/>
  <c r="GK6" i="1"/>
  <c r="GJ6" i="1"/>
  <c r="GI6" i="1"/>
  <c r="GH6" i="1"/>
  <c r="FQ6" i="1"/>
  <c r="EO6" i="1"/>
  <c r="EN6" i="1"/>
  <c r="EL6" i="1"/>
  <c r="EI6" i="1"/>
  <c r="EH6" i="1"/>
  <c r="EG6" i="1"/>
  <c r="EF6" i="1"/>
  <c r="EE6" i="1"/>
  <c r="DN6" i="1"/>
  <c r="CL6" i="1"/>
  <c r="CK6" i="1"/>
  <c r="CG6" i="1"/>
  <c r="CD6" i="1"/>
  <c r="CC6" i="1"/>
  <c r="CB6" i="1"/>
  <c r="CA6" i="1"/>
  <c r="BZ6" i="1"/>
  <c r="BI6" i="1"/>
  <c r="AG6" i="1"/>
  <c r="AF6" i="1"/>
  <c r="AB6" i="1"/>
  <c r="A1" i="1"/>
  <c r="BD48" i="1" l="1"/>
  <c r="BA47" i="1"/>
  <c r="IA50" i="1"/>
  <c r="IQ50" i="1"/>
  <c r="JO50" i="1"/>
  <c r="KE50" i="1"/>
  <c r="DF47" i="1"/>
  <c r="DI47" i="1" s="1"/>
  <c r="EO47" i="1"/>
  <c r="ER47" i="1" s="1"/>
  <c r="AI48" i="1"/>
  <c r="BY48" i="1" s="1"/>
  <c r="AU48" i="1"/>
  <c r="AU47" i="1" s="1"/>
  <c r="CK49" i="1"/>
  <c r="H49" i="1" s="1"/>
  <c r="FK49" i="1"/>
  <c r="CV82" i="1"/>
  <c r="DL82" i="1"/>
  <c r="EH85" i="1"/>
  <c r="HP50" i="1"/>
  <c r="FD47" i="1"/>
  <c r="HW50" i="1"/>
  <c r="IM50" i="1"/>
  <c r="JK50" i="1"/>
  <c r="KA50" i="1"/>
  <c r="HL50" i="1"/>
  <c r="AT47" i="1"/>
  <c r="FC49" i="1"/>
  <c r="FI49" i="1"/>
  <c r="FL49" i="1" s="1"/>
  <c r="HS50" i="1"/>
  <c r="II50" i="1"/>
  <c r="JG50" i="1"/>
  <c r="JW50" i="1"/>
  <c r="HN50" i="1"/>
  <c r="JB50" i="1"/>
  <c r="JF50" i="1"/>
  <c r="CY47" i="1"/>
  <c r="CZ48" i="1"/>
  <c r="CZ47" i="1" s="1"/>
  <c r="FR47" i="1"/>
  <c r="AJ49" i="1"/>
  <c r="EQ49" i="1"/>
  <c r="GG49" i="1" s="1"/>
  <c r="HE85" i="1"/>
  <c r="HR13" i="1"/>
  <c r="HR50" i="1" s="1"/>
  <c r="HV13" i="1"/>
  <c r="HV50" i="1" s="1"/>
  <c r="HZ13" i="1"/>
  <c r="HZ50" i="1" s="1"/>
  <c r="ID13" i="1"/>
  <c r="ID50" i="1" s="1"/>
  <c r="IH13" i="1"/>
  <c r="IH50" i="1" s="1"/>
  <c r="IL13" i="1"/>
  <c r="IL50" i="1" s="1"/>
  <c r="IP13" i="1"/>
  <c r="IP50" i="1" s="1"/>
  <c r="IT13" i="1"/>
  <c r="IT50" i="1" s="1"/>
  <c r="IX13" i="1"/>
  <c r="IX50" i="1" s="1"/>
  <c r="EG85" i="1"/>
  <c r="EG83" i="1" s="1"/>
  <c r="HG85" i="1"/>
  <c r="HG83" i="1" s="1"/>
  <c r="CX90" i="1"/>
  <c r="DF90" i="1" s="1"/>
  <c r="DI90" i="1" s="1"/>
  <c r="EH64" i="1"/>
  <c r="EH73" i="1"/>
  <c r="HG73" i="1" s="1"/>
  <c r="CX86" i="1"/>
  <c r="EE85" i="1"/>
  <c r="EE83" i="1" s="1"/>
  <c r="GL43" i="1"/>
  <c r="EG64" i="1"/>
  <c r="DG23" i="1"/>
  <c r="DH23" i="1" s="1"/>
  <c r="CZ23" i="1"/>
  <c r="BB29" i="1"/>
  <c r="BC29" i="1" s="1"/>
  <c r="AU29" i="1"/>
  <c r="CZ34" i="1"/>
  <c r="DG34" i="1"/>
  <c r="DH34" i="1" s="1"/>
  <c r="CY84" i="1"/>
  <c r="DG84" i="1" s="1"/>
  <c r="CM84" i="1"/>
  <c r="GW84" i="1" s="1"/>
  <c r="GY84" i="1" s="1"/>
  <c r="AN16" i="1"/>
  <c r="AJ20" i="1"/>
  <c r="AF20" i="1"/>
  <c r="AI20" i="1"/>
  <c r="BY20" i="1" s="1"/>
  <c r="F20" i="1"/>
  <c r="BB21" i="1"/>
  <c r="BC21" i="1" s="1"/>
  <c r="AV21" i="1"/>
  <c r="AU21" i="1"/>
  <c r="FQ24" i="1"/>
  <c r="EN24" i="1"/>
  <c r="GL24" i="1" s="1"/>
  <c r="BI29" i="1"/>
  <c r="AI29" i="1"/>
  <c r="BY29" i="1" s="1"/>
  <c r="HE69" i="1"/>
  <c r="EG68" i="1"/>
  <c r="HE68" i="1" s="1"/>
  <c r="HE75" i="1"/>
  <c r="EG73" i="1"/>
  <c r="HE73" i="1" s="1"/>
  <c r="BD21" i="1"/>
  <c r="DA21" i="1"/>
  <c r="CZ21" i="1"/>
  <c r="DF21" i="1"/>
  <c r="AV32" i="1"/>
  <c r="AU32" i="1"/>
  <c r="BA32" i="1"/>
  <c r="BD32" i="1" s="1"/>
  <c r="FB16" i="1"/>
  <c r="BI18" i="1"/>
  <c r="AJ18" i="1"/>
  <c r="AF18" i="1"/>
  <c r="CD18" i="1" s="1"/>
  <c r="AI18" i="1"/>
  <c r="BY18" i="1" s="1"/>
  <c r="DG22" i="1"/>
  <c r="DH22" i="1" s="1"/>
  <c r="CZ22" i="1"/>
  <c r="DN23" i="1"/>
  <c r="CN23" i="1"/>
  <c r="ED23" i="1" s="1"/>
  <c r="AV24" i="1"/>
  <c r="BA24" i="1"/>
  <c r="BJ25" i="1"/>
  <c r="AI25" i="1"/>
  <c r="BY25" i="1" s="1"/>
  <c r="BI26" i="1"/>
  <c r="AF26" i="1"/>
  <c r="CD26" i="1" s="1"/>
  <c r="AJ26" i="1"/>
  <c r="BJ28" i="1"/>
  <c r="AI28" i="1"/>
  <c r="BY28" i="1" s="1"/>
  <c r="DN34" i="1"/>
  <c r="CK34" i="1"/>
  <c r="EI34" i="1" s="1"/>
  <c r="CO34" i="1"/>
  <c r="FD34" i="1"/>
  <c r="FC34" i="1"/>
  <c r="FI34" i="1"/>
  <c r="FL34" i="1" s="1"/>
  <c r="DN38" i="1"/>
  <c r="CN38" i="1"/>
  <c r="ED38" i="1" s="1"/>
  <c r="AG16" i="1"/>
  <c r="CL16" i="1"/>
  <c r="CO16" i="1" s="1"/>
  <c r="CX16" i="1"/>
  <c r="EO16" i="1"/>
  <c r="EZ16" i="1"/>
  <c r="FG16" i="1"/>
  <c r="DN22" i="1"/>
  <c r="CN22" i="1"/>
  <c r="ED22" i="1" s="1"/>
  <c r="DF24" i="1"/>
  <c r="IZ16" i="1"/>
  <c r="IZ13" i="1" s="1"/>
  <c r="IZ50" i="1" s="1"/>
  <c r="JD16" i="1"/>
  <c r="JD13" i="1" s="1"/>
  <c r="JD50" i="1" s="1"/>
  <c r="BB31" i="1"/>
  <c r="BC31" i="1" s="1"/>
  <c r="AU31" i="1"/>
  <c r="AU36" i="1"/>
  <c r="BB36" i="1"/>
  <c r="BC36" i="1" s="1"/>
  <c r="BC38" i="1"/>
  <c r="DD90" i="1"/>
  <c r="AH16" i="1"/>
  <c r="AJ16" i="1" s="1"/>
  <c r="AS16" i="1"/>
  <c r="AV16" i="1" s="1"/>
  <c r="CW16" i="1"/>
  <c r="CY16" i="1"/>
  <c r="DM16" i="1"/>
  <c r="EP16" i="1"/>
  <c r="AV18" i="1"/>
  <c r="BA18" i="1"/>
  <c r="BD18" i="1" s="1"/>
  <c r="AU18" i="1"/>
  <c r="HK16" i="1"/>
  <c r="HK13" i="1" s="1"/>
  <c r="HK50" i="1" s="1"/>
  <c r="HO16" i="1"/>
  <c r="HO13" i="1" s="1"/>
  <c r="HO50" i="1" s="1"/>
  <c r="IY16" i="1"/>
  <c r="IY13" i="1" s="1"/>
  <c r="IY50" i="1" s="1"/>
  <c r="JC16" i="1"/>
  <c r="JC13" i="1" s="1"/>
  <c r="JC50" i="1" s="1"/>
  <c r="AV20" i="1"/>
  <c r="BA20" i="1"/>
  <c r="BD20" i="1" s="1"/>
  <c r="AU20" i="1"/>
  <c r="HM16" i="1"/>
  <c r="HM13" i="1" s="1"/>
  <c r="HM50" i="1" s="1"/>
  <c r="HQ16" i="1"/>
  <c r="HQ13" i="1" s="1"/>
  <c r="HQ50" i="1" s="1"/>
  <c r="JA16" i="1"/>
  <c r="JA13" i="1" s="1"/>
  <c r="JA50" i="1" s="1"/>
  <c r="JE16" i="1"/>
  <c r="JE13" i="1" s="1"/>
  <c r="JE50" i="1" s="1"/>
  <c r="BJ21" i="1"/>
  <c r="AJ21" i="1"/>
  <c r="AI21" i="1"/>
  <c r="BY21" i="1" s="1"/>
  <c r="BD22" i="1"/>
  <c r="BA23" i="1"/>
  <c r="BD23" i="1" s="1"/>
  <c r="AV23" i="1"/>
  <c r="EU16" i="1"/>
  <c r="FA16" i="1"/>
  <c r="FD16" i="1" s="1"/>
  <c r="BB26" i="1"/>
  <c r="BC26" i="1" s="1"/>
  <c r="DO26" i="1"/>
  <c r="CN26" i="1"/>
  <c r="ED26" i="1" s="1"/>
  <c r="BI27" i="1"/>
  <c r="AF27" i="1"/>
  <c r="CD27" i="1" s="1"/>
  <c r="FQ27" i="1"/>
  <c r="EN27" i="1"/>
  <c r="GL27" i="1" s="1"/>
  <c r="ER27" i="1"/>
  <c r="BI31" i="1"/>
  <c r="AI31" i="1"/>
  <c r="BY31" i="1" s="1"/>
  <c r="AV33" i="1"/>
  <c r="BA33" i="1"/>
  <c r="BD33" i="1" s="1"/>
  <c r="DO33" i="1"/>
  <c r="CN33" i="1"/>
  <c r="ED33" i="1" s="1"/>
  <c r="FQ33" i="1"/>
  <c r="EN33" i="1"/>
  <c r="GL33" i="1" s="1"/>
  <c r="BI36" i="1"/>
  <c r="AF36" i="1"/>
  <c r="CD36" i="1" s="1"/>
  <c r="AJ36" i="1"/>
  <c r="CZ36" i="1"/>
  <c r="DG36" i="1"/>
  <c r="DH36" i="1" s="1"/>
  <c r="FD38" i="1"/>
  <c r="FC38" i="1"/>
  <c r="FI38" i="1"/>
  <c r="FL38" i="1" s="1"/>
  <c r="BJ41" i="1"/>
  <c r="DL84" i="1"/>
  <c r="FH16" i="1"/>
  <c r="AJ19" i="1"/>
  <c r="CO19" i="1"/>
  <c r="EN19" i="1"/>
  <c r="GL19" i="1" s="1"/>
  <c r="ER19" i="1"/>
  <c r="ER20" i="1"/>
  <c r="DH21" i="1"/>
  <c r="EQ21" i="1"/>
  <c r="GG21" i="1" s="1"/>
  <c r="AF22" i="1"/>
  <c r="CD22" i="1" s="1"/>
  <c r="AJ22" i="1"/>
  <c r="FD22" i="1"/>
  <c r="AU23" i="1"/>
  <c r="BB23" i="1"/>
  <c r="ER23" i="1"/>
  <c r="AF24" i="1"/>
  <c r="CD24" i="1" s="1"/>
  <c r="AU24" i="1"/>
  <c r="DH24" i="1"/>
  <c r="EQ24" i="1"/>
  <c r="GG24" i="1" s="1"/>
  <c r="AI26" i="1"/>
  <c r="BY26" i="1" s="1"/>
  <c r="AV26" i="1"/>
  <c r="EQ27" i="1"/>
  <c r="GG27" i="1" s="1"/>
  <c r="FD27" i="1"/>
  <c r="ER30" i="1"/>
  <c r="DA31" i="1"/>
  <c r="DA32" i="1"/>
  <c r="AU33" i="1"/>
  <c r="CN34" i="1"/>
  <c r="ED34" i="1" s="1"/>
  <c r="EN35" i="1"/>
  <c r="GL35" i="1" s="1"/>
  <c r="AI36" i="1"/>
  <c r="BY36" i="1" s="1"/>
  <c r="DO36" i="1"/>
  <c r="AF40" i="1"/>
  <c r="CD40" i="1" s="1"/>
  <c r="CN41" i="1"/>
  <c r="ED41" i="1" s="1"/>
  <c r="EN41" i="1"/>
  <c r="GL41" i="1" s="1"/>
  <c r="CR71" i="1"/>
  <c r="CY86" i="1"/>
  <c r="DG86" i="1" s="1"/>
  <c r="CV89" i="1"/>
  <c r="DL89" i="1"/>
  <c r="BC24" i="1"/>
  <c r="BC33" i="1"/>
  <c r="FJ41" i="1"/>
  <c r="CX69" i="1"/>
  <c r="DF69" i="1" s="1"/>
  <c r="DI69" i="1" s="1"/>
  <c r="CL70" i="1"/>
  <c r="CO70" i="1" s="1"/>
  <c r="CM72" i="1"/>
  <c r="GW72" i="1" s="1"/>
  <c r="GY72" i="1" s="1"/>
  <c r="CY74" i="1"/>
  <c r="DG74" i="1" s="1"/>
  <c r="DD84" i="1"/>
  <c r="CX89" i="1"/>
  <c r="DF89" i="1" s="1"/>
  <c r="DI89" i="1" s="1"/>
  <c r="DF18" i="1"/>
  <c r="DI18" i="1" s="1"/>
  <c r="BC20" i="1"/>
  <c r="CZ20" i="1"/>
  <c r="CN21" i="1"/>
  <c r="ED21" i="1" s="1"/>
  <c r="DA22" i="1"/>
  <c r="AJ23" i="1"/>
  <c r="DA23" i="1"/>
  <c r="FC23" i="1"/>
  <c r="AI24" i="1"/>
  <c r="BY24" i="1" s="1"/>
  <c r="CN24" i="1"/>
  <c r="ED24" i="1" s="1"/>
  <c r="FC24" i="1"/>
  <c r="DH26" i="1"/>
  <c r="DF26" i="1"/>
  <c r="BA28" i="1"/>
  <c r="BC28" i="1" s="1"/>
  <c r="AV30" i="1"/>
  <c r="FC30" i="1"/>
  <c r="AI32" i="1"/>
  <c r="BY32" i="1" s="1"/>
  <c r="AJ33" i="1"/>
  <c r="DF33" i="1"/>
  <c r="DI33" i="1" s="1"/>
  <c r="EQ34" i="1"/>
  <c r="GG34" i="1" s="1"/>
  <c r="EQ35" i="1"/>
  <c r="GG35" i="1" s="1"/>
  <c r="FJ35" i="1"/>
  <c r="FK35" i="1" s="1"/>
  <c r="FC36" i="1"/>
  <c r="AU38" i="1"/>
  <c r="EQ38" i="1"/>
  <c r="GG38" i="1" s="1"/>
  <c r="AI40" i="1"/>
  <c r="BY40" i="1" s="1"/>
  <c r="AV40" i="1"/>
  <c r="FC40" i="1"/>
  <c r="CO41" i="1"/>
  <c r="EQ41" i="1"/>
  <c r="GG41" i="1" s="1"/>
  <c r="FD41" i="1"/>
  <c r="CV71" i="1"/>
  <c r="CX84" i="1"/>
  <c r="DF84" i="1" s="1"/>
  <c r="CV84" i="1"/>
  <c r="CM90" i="1"/>
  <c r="GW90" i="1" s="1"/>
  <c r="GY90" i="1" s="1"/>
  <c r="EI14" i="1"/>
  <c r="AU15" i="1"/>
  <c r="AU14" i="1" s="1"/>
  <c r="BB15" i="1"/>
  <c r="BB14" i="1" s="1"/>
  <c r="DF15" i="1"/>
  <c r="DF14" i="1" s="1"/>
  <c r="EQ15" i="1"/>
  <c r="EQ14" i="1" s="1"/>
  <c r="EF64" i="1"/>
  <c r="EH68" i="1"/>
  <c r="HG68" i="1" s="1"/>
  <c r="CQ68" i="1"/>
  <c r="DC68" i="1"/>
  <c r="EF68" i="1"/>
  <c r="HC68" i="1" s="1"/>
  <c r="HA69" i="1"/>
  <c r="CL74" i="1"/>
  <c r="CO74" i="1" s="1"/>
  <c r="CV75" i="1"/>
  <c r="CR88" i="1"/>
  <c r="CL89" i="1"/>
  <c r="CR89" i="1"/>
  <c r="CL90" i="1"/>
  <c r="CK90" i="1" s="1"/>
  <c r="CY90" i="1"/>
  <c r="CV90" i="1"/>
  <c r="CZ71" i="1"/>
  <c r="DG71" i="1"/>
  <c r="DH71" i="1" s="1"/>
  <c r="CY14" i="1"/>
  <c r="DA14" i="1" s="1"/>
  <c r="AJ15" i="1"/>
  <c r="AV15" i="1"/>
  <c r="CO15" i="1"/>
  <c r="CZ15" i="1"/>
  <c r="CZ14" i="1" s="1"/>
  <c r="HE64" i="1"/>
  <c r="CL69" i="1"/>
  <c r="CO69" i="1" s="1"/>
  <c r="CM70" i="1"/>
  <c r="GW70" i="1" s="1"/>
  <c r="GY70" i="1" s="1"/>
  <c r="CV70" i="1"/>
  <c r="DL70" i="1"/>
  <c r="CL71" i="1"/>
  <c r="DD71" i="1"/>
  <c r="CX74" i="1"/>
  <c r="CL86" i="1"/>
  <c r="CO86" i="1" s="1"/>
  <c r="DL87" i="1"/>
  <c r="CM89" i="1"/>
  <c r="CS89" i="1"/>
  <c r="CR90" i="1"/>
  <c r="AG14" i="1"/>
  <c r="AJ14" i="1" s="1"/>
  <c r="CK14" i="1"/>
  <c r="CS14" i="1"/>
  <c r="EO14" i="1"/>
  <c r="ER14" i="1" s="1"/>
  <c r="FA14" i="1"/>
  <c r="FD14" i="1" s="1"/>
  <c r="AF15" i="1"/>
  <c r="CN15" i="1"/>
  <c r="CN14" i="1" s="1"/>
  <c r="HG65" i="1"/>
  <c r="HG64" i="1" s="1"/>
  <c r="CM69" i="1"/>
  <c r="GW69" i="1" s="1"/>
  <c r="GY69" i="1" s="1"/>
  <c r="CU68" i="1"/>
  <c r="DK68" i="1"/>
  <c r="CS71" i="1"/>
  <c r="DD75" i="1"/>
  <c r="CL84" i="1"/>
  <c r="GV84" i="1" s="1"/>
  <c r="CR84" i="1"/>
  <c r="CM87" i="1"/>
  <c r="DI21" i="1"/>
  <c r="BC23" i="1"/>
  <c r="DH15" i="1"/>
  <c r="DG14" i="1"/>
  <c r="DI15" i="1"/>
  <c r="ED18" i="1"/>
  <c r="BY19" i="1"/>
  <c r="DI14" i="1"/>
  <c r="BA14" i="1"/>
  <c r="BD14" i="1" s="1"/>
  <c r="FJ14" i="1"/>
  <c r="DH18" i="1"/>
  <c r="GG18" i="1"/>
  <c r="DI22" i="1"/>
  <c r="DI23" i="1"/>
  <c r="AI15" i="1"/>
  <c r="DO15" i="1"/>
  <c r="DO14" i="1" s="1"/>
  <c r="FQ15" i="1"/>
  <c r="FQ14" i="1" s="1"/>
  <c r="DO18" i="1"/>
  <c r="FQ18" i="1"/>
  <c r="BJ19" i="1"/>
  <c r="DN19" i="1"/>
  <c r="FR20" i="1"/>
  <c r="FR21" i="1"/>
  <c r="FR22" i="1"/>
  <c r="BJ24" i="1"/>
  <c r="ER26" i="1"/>
  <c r="EQ26" i="1"/>
  <c r="GG26" i="1" s="1"/>
  <c r="BD28" i="1"/>
  <c r="FD28" i="1"/>
  <c r="FI28" i="1"/>
  <c r="FC28" i="1"/>
  <c r="AJ35" i="1"/>
  <c r="AF35" i="1"/>
  <c r="CD35" i="1" s="1"/>
  <c r="AI35" i="1"/>
  <c r="BY35" i="1" s="1"/>
  <c r="DG37" i="1"/>
  <c r="DH37" i="1" s="1"/>
  <c r="CZ37" i="1"/>
  <c r="DF40" i="1"/>
  <c r="DI40" i="1" s="1"/>
  <c r="DA40" i="1"/>
  <c r="FL40" i="1"/>
  <c r="FK40" i="1"/>
  <c r="BB41" i="1"/>
  <c r="AU41" i="1"/>
  <c r="I50" i="1"/>
  <c r="AB50" i="1"/>
  <c r="AK50" i="1"/>
  <c r="AO50" i="1"/>
  <c r="AS50" i="1"/>
  <c r="AW50" i="1"/>
  <c r="BE50" i="1"/>
  <c r="BL50" i="1"/>
  <c r="BP50" i="1"/>
  <c r="BT50" i="1"/>
  <c r="BX50" i="1"/>
  <c r="CC50" i="1"/>
  <c r="CM50" i="1"/>
  <c r="DP50" i="1"/>
  <c r="DT50" i="1"/>
  <c r="DX50" i="1"/>
  <c r="EB50" i="1"/>
  <c r="EG50" i="1"/>
  <c r="ET50" i="1"/>
  <c r="EX50" i="1"/>
  <c r="FB50" i="1"/>
  <c r="FV50" i="1"/>
  <c r="FZ50" i="1"/>
  <c r="GD50" i="1"/>
  <c r="GI50" i="1"/>
  <c r="KR50" i="1"/>
  <c r="KV50" i="1"/>
  <c r="KZ50" i="1"/>
  <c r="LD50" i="1"/>
  <c r="LH50" i="1"/>
  <c r="FJ47" i="1"/>
  <c r="EI49" i="1"/>
  <c r="H47" i="1"/>
  <c r="FQ49" i="1"/>
  <c r="GL49" i="1"/>
  <c r="DN49" i="1"/>
  <c r="FR15" i="1"/>
  <c r="FR14" i="1" s="1"/>
  <c r="CZ18" i="1"/>
  <c r="FR18" i="1"/>
  <c r="AU19" i="1"/>
  <c r="BA19" i="1"/>
  <c r="DO19" i="1"/>
  <c r="CK20" i="1"/>
  <c r="EI20" i="1" s="1"/>
  <c r="FC20" i="1"/>
  <c r="FI20" i="1"/>
  <c r="FL20" i="1" s="1"/>
  <c r="CK21" i="1"/>
  <c r="EI21" i="1" s="1"/>
  <c r="CO21" i="1"/>
  <c r="FC21" i="1"/>
  <c r="FI21" i="1"/>
  <c r="FL21" i="1" s="1"/>
  <c r="CK22" i="1"/>
  <c r="EI22" i="1" s="1"/>
  <c r="CO22" i="1"/>
  <c r="FC22" i="1"/>
  <c r="FI22" i="1"/>
  <c r="FL22" i="1" s="1"/>
  <c r="CK23" i="1"/>
  <c r="EI23" i="1" s="1"/>
  <c r="CO23" i="1"/>
  <c r="EN23" i="1"/>
  <c r="GL23" i="1" s="1"/>
  <c r="AJ24" i="1"/>
  <c r="BD24" i="1"/>
  <c r="FJ24" i="1"/>
  <c r="FK24" i="1" s="1"/>
  <c r="FR24" i="1"/>
  <c r="AJ25" i="1"/>
  <c r="AF25" i="1"/>
  <c r="CD25" i="1" s="1"/>
  <c r="BA25" i="1"/>
  <c r="BD25" i="1" s="1"/>
  <c r="BI25" i="1"/>
  <c r="CO25" i="1"/>
  <c r="CN25" i="1"/>
  <c r="ED25" i="1" s="1"/>
  <c r="FD25" i="1"/>
  <c r="FI25" i="1"/>
  <c r="FL25" i="1" s="1"/>
  <c r="FC25" i="1"/>
  <c r="BD26" i="1"/>
  <c r="FR26" i="1"/>
  <c r="BB27" i="1"/>
  <c r="AV27" i="1"/>
  <c r="AU27" i="1"/>
  <c r="CO27" i="1"/>
  <c r="CK27" i="1"/>
  <c r="EI27" i="1" s="1"/>
  <c r="CN27" i="1"/>
  <c r="ED27" i="1" s="1"/>
  <c r="DG28" i="1"/>
  <c r="CZ28" i="1"/>
  <c r="DG29" i="1"/>
  <c r="DH29" i="1" s="1"/>
  <c r="CZ29" i="1"/>
  <c r="ER29" i="1"/>
  <c r="EN29" i="1"/>
  <c r="GL29" i="1" s="1"/>
  <c r="EQ29" i="1"/>
  <c r="GG29" i="1" s="1"/>
  <c r="BB30" i="1"/>
  <c r="BC30" i="1" s="1"/>
  <c r="AU30" i="1"/>
  <c r="CO30" i="1"/>
  <c r="CK30" i="1"/>
  <c r="EI30" i="1" s="1"/>
  <c r="CN30" i="1"/>
  <c r="ED30" i="1" s="1"/>
  <c r="CO31" i="1"/>
  <c r="CN31" i="1"/>
  <c r="ED31" i="1" s="1"/>
  <c r="FD31" i="1"/>
  <c r="FI31" i="1"/>
  <c r="FC31" i="1"/>
  <c r="CO32" i="1"/>
  <c r="CN32" i="1"/>
  <c r="ED32" i="1" s="1"/>
  <c r="FD32" i="1"/>
  <c r="FI32" i="1"/>
  <c r="FC32" i="1"/>
  <c r="FJ33" i="1"/>
  <c r="FK33" i="1" s="1"/>
  <c r="FC33" i="1"/>
  <c r="AJ34" i="1"/>
  <c r="AF34" i="1"/>
  <c r="CD34" i="1" s="1"/>
  <c r="AI34" i="1"/>
  <c r="BY34" i="1" s="1"/>
  <c r="BJ37" i="1"/>
  <c r="ER37" i="1"/>
  <c r="EN37" i="1"/>
  <c r="GL37" i="1" s="1"/>
  <c r="EQ37" i="1"/>
  <c r="GG37" i="1" s="1"/>
  <c r="BJ40" i="1"/>
  <c r="DA15" i="1"/>
  <c r="FC15" i="1"/>
  <c r="FC14" i="1" s="1"/>
  <c r="FI15" i="1"/>
  <c r="CK18" i="1"/>
  <c r="CO18" i="1"/>
  <c r="FC18" i="1"/>
  <c r="FI18" i="1"/>
  <c r="AF19" i="1"/>
  <c r="CD19" i="1" s="1"/>
  <c r="CZ19" i="1"/>
  <c r="DF19" i="1"/>
  <c r="DN20" i="1"/>
  <c r="EN20" i="1"/>
  <c r="GL20" i="1" s="1"/>
  <c r="EN21" i="1"/>
  <c r="GL21" i="1" s="1"/>
  <c r="ER21" i="1"/>
  <c r="EN22" i="1"/>
  <c r="GL22" i="1" s="1"/>
  <c r="ER22" i="1"/>
  <c r="BJ23" i="1"/>
  <c r="FJ23" i="1"/>
  <c r="CO24" i="1"/>
  <c r="CK24" i="1"/>
  <c r="EI24" i="1" s="1"/>
  <c r="DI24" i="1"/>
  <c r="DN24" i="1"/>
  <c r="AU25" i="1"/>
  <c r="DO25" i="1"/>
  <c r="DI26" i="1"/>
  <c r="FJ26" i="1"/>
  <c r="FD26" i="1"/>
  <c r="FC26" i="1"/>
  <c r="ER28" i="1"/>
  <c r="EN28" i="1"/>
  <c r="GL28" i="1" s="1"/>
  <c r="EQ28" i="1"/>
  <c r="GG28" i="1" s="1"/>
  <c r="DO32" i="1"/>
  <c r="AV35" i="1"/>
  <c r="BA35" i="1"/>
  <c r="AU35" i="1"/>
  <c r="BI35" i="1"/>
  <c r="BB37" i="1"/>
  <c r="BC37" i="1" s="1"/>
  <c r="AU37" i="1"/>
  <c r="DN37" i="1"/>
  <c r="CO37" i="1"/>
  <c r="CK37" i="1"/>
  <c r="EI37" i="1" s="1"/>
  <c r="CN37" i="1"/>
  <c r="ED37" i="1" s="1"/>
  <c r="BB40" i="1"/>
  <c r="BC40" i="1" s="1"/>
  <c r="AU40" i="1"/>
  <c r="CO40" i="1"/>
  <c r="CK40" i="1"/>
  <c r="EI40" i="1" s="1"/>
  <c r="DN40" i="1"/>
  <c r="CN40" i="1"/>
  <c r="ED40" i="1" s="1"/>
  <c r="EN15" i="1"/>
  <c r="EN18" i="1"/>
  <c r="CK19" i="1"/>
  <c r="EI19" i="1" s="1"/>
  <c r="EQ23" i="1"/>
  <c r="GG23" i="1" s="1"/>
  <c r="FD23" i="1"/>
  <c r="FR23" i="1"/>
  <c r="CZ24" i="1"/>
  <c r="ER24" i="1"/>
  <c r="DG25" i="1"/>
  <c r="DA25" i="1"/>
  <c r="CZ25" i="1"/>
  <c r="ER25" i="1"/>
  <c r="EN25" i="1"/>
  <c r="GL25" i="1" s="1"/>
  <c r="EQ25" i="1"/>
  <c r="GG25" i="1" s="1"/>
  <c r="AJ27" i="1"/>
  <c r="AI27" i="1"/>
  <c r="BY27" i="1" s="1"/>
  <c r="DA27" i="1"/>
  <c r="DF27" i="1"/>
  <c r="DI27" i="1" s="1"/>
  <c r="CZ27" i="1"/>
  <c r="FL27" i="1"/>
  <c r="CO28" i="1"/>
  <c r="CN28" i="1"/>
  <c r="ED28" i="1" s="1"/>
  <c r="FQ28" i="1"/>
  <c r="CO29" i="1"/>
  <c r="CN29" i="1"/>
  <c r="ED29" i="1" s="1"/>
  <c r="FD29" i="1"/>
  <c r="FI29" i="1"/>
  <c r="FL29" i="1" s="1"/>
  <c r="FC29" i="1"/>
  <c r="AJ30" i="1"/>
  <c r="AI30" i="1"/>
  <c r="BY30" i="1" s="1"/>
  <c r="DA30" i="1"/>
  <c r="DF30" i="1"/>
  <c r="CZ30" i="1"/>
  <c r="DN30" i="1"/>
  <c r="DG31" i="1"/>
  <c r="DH31" i="1" s="1"/>
  <c r="CZ31" i="1"/>
  <c r="ER31" i="1"/>
  <c r="EN31" i="1"/>
  <c r="GL31" i="1" s="1"/>
  <c r="EQ31" i="1"/>
  <c r="GG31" i="1" s="1"/>
  <c r="DG32" i="1"/>
  <c r="DH32" i="1" s="1"/>
  <c r="CZ32" i="1"/>
  <c r="ER32" i="1"/>
  <c r="EN32" i="1"/>
  <c r="GL32" i="1" s="1"/>
  <c r="EQ32" i="1"/>
  <c r="GG32" i="1" s="1"/>
  <c r="ER33" i="1"/>
  <c r="EQ33" i="1"/>
  <c r="GG33" i="1" s="1"/>
  <c r="AV34" i="1"/>
  <c r="BA34" i="1"/>
  <c r="AU34" i="1"/>
  <c r="BI34" i="1"/>
  <c r="FD37" i="1"/>
  <c r="FI37" i="1"/>
  <c r="FC37" i="1"/>
  <c r="FQ37" i="1"/>
  <c r="CK26" i="1"/>
  <c r="EI26" i="1" s="1"/>
  <c r="CO26" i="1"/>
  <c r="AF28" i="1"/>
  <c r="CD28" i="1" s="1"/>
  <c r="AJ28" i="1"/>
  <c r="AF29" i="1"/>
  <c r="CD29" i="1" s="1"/>
  <c r="AJ29" i="1"/>
  <c r="AF31" i="1"/>
  <c r="CD31" i="1" s="1"/>
  <c r="AJ31" i="1"/>
  <c r="AF32" i="1"/>
  <c r="CD32" i="1" s="1"/>
  <c r="AJ32" i="1"/>
  <c r="CK33" i="1"/>
  <c r="EI33" i="1" s="1"/>
  <c r="CO33" i="1"/>
  <c r="EN34" i="1"/>
  <c r="GL34" i="1" s="1"/>
  <c r="ER34" i="1"/>
  <c r="DO35" i="1"/>
  <c r="FR35" i="1"/>
  <c r="CK36" i="1"/>
  <c r="EI36" i="1" s="1"/>
  <c r="CO36" i="1"/>
  <c r="EN36" i="1"/>
  <c r="GL36" i="1" s="1"/>
  <c r="ER36" i="1"/>
  <c r="CK38" i="1"/>
  <c r="EI38" i="1" s="1"/>
  <c r="CO38" i="1"/>
  <c r="EN38" i="1"/>
  <c r="GL38" i="1" s="1"/>
  <c r="ER38" i="1"/>
  <c r="CZ40" i="1"/>
  <c r="DG40" i="1"/>
  <c r="DH40" i="1" s="1"/>
  <c r="EN40" i="1"/>
  <c r="GL40" i="1" s="1"/>
  <c r="ER40" i="1"/>
  <c r="AJ41" i="1"/>
  <c r="AF41" i="1"/>
  <c r="CD41" i="1" s="1"/>
  <c r="CK41" i="1"/>
  <c r="EI41" i="1" s="1"/>
  <c r="DG41" i="1"/>
  <c r="DH41" i="1" s="1"/>
  <c r="CZ41" i="1"/>
  <c r="FK41" i="1"/>
  <c r="V50" i="1"/>
  <c r="AC50" i="1"/>
  <c r="AL50" i="1"/>
  <c r="AP50" i="1"/>
  <c r="AT50" i="1"/>
  <c r="AX50" i="1"/>
  <c r="BF50" i="1"/>
  <c r="BM50" i="1"/>
  <c r="BQ50" i="1"/>
  <c r="BU50" i="1"/>
  <c r="BZ50" i="1"/>
  <c r="CG50" i="1"/>
  <c r="CP50" i="1"/>
  <c r="CT50" i="1"/>
  <c r="CX50" i="1"/>
  <c r="DQ50" i="1"/>
  <c r="DU50" i="1"/>
  <c r="DY50" i="1"/>
  <c r="EC50" i="1"/>
  <c r="EH50" i="1"/>
  <c r="EP50" i="1"/>
  <c r="EU50" i="1"/>
  <c r="EY50" i="1"/>
  <c r="FE50" i="1"/>
  <c r="FM50" i="1"/>
  <c r="FS50" i="1"/>
  <c r="FW50" i="1"/>
  <c r="GA50" i="1"/>
  <c r="GE50" i="1"/>
  <c r="GJ50" i="1"/>
  <c r="KS50" i="1"/>
  <c r="KW50" i="1"/>
  <c r="LA50" i="1"/>
  <c r="LE50" i="1"/>
  <c r="LI50" i="1"/>
  <c r="DH48" i="1"/>
  <c r="DH47" i="1" s="1"/>
  <c r="DG47" i="1"/>
  <c r="FQ47" i="1"/>
  <c r="BJ26" i="1"/>
  <c r="FR27" i="1"/>
  <c r="FR30" i="1"/>
  <c r="BJ33" i="1"/>
  <c r="DO34" i="1"/>
  <c r="BJ36" i="1"/>
  <c r="BJ38" i="1"/>
  <c r="DN41" i="1"/>
  <c r="W50" i="1"/>
  <c r="AG50" i="1"/>
  <c r="AM50" i="1"/>
  <c r="AQ50" i="1"/>
  <c r="AY50" i="1"/>
  <c r="BG50" i="1"/>
  <c r="BN50" i="1"/>
  <c r="BR50" i="1"/>
  <c r="BV50" i="1"/>
  <c r="CA50" i="1"/>
  <c r="CH50" i="1"/>
  <c r="CQ50" i="1"/>
  <c r="CU50" i="1"/>
  <c r="DC50" i="1"/>
  <c r="DK50" i="1"/>
  <c r="DR50" i="1"/>
  <c r="DV50" i="1"/>
  <c r="DZ50" i="1"/>
  <c r="EE50" i="1"/>
  <c r="EL50" i="1"/>
  <c r="FF50" i="1"/>
  <c r="FN50" i="1"/>
  <c r="FT50" i="1"/>
  <c r="FX50" i="1"/>
  <c r="GB50" i="1"/>
  <c r="GF50" i="1"/>
  <c r="GK50" i="1"/>
  <c r="KT50" i="1"/>
  <c r="KX50" i="1"/>
  <c r="LB50" i="1"/>
  <c r="LF50" i="1"/>
  <c r="BA53" i="1"/>
  <c r="BD53" i="1" s="1"/>
  <c r="AV53" i="1"/>
  <c r="AV41" i="1"/>
  <c r="BA41" i="1"/>
  <c r="BD41" i="1" s="1"/>
  <c r="G50" i="1"/>
  <c r="Y50" i="1"/>
  <c r="AH50" i="1"/>
  <c r="BK50" i="1"/>
  <c r="BO50" i="1"/>
  <c r="BS50" i="1"/>
  <c r="BW50" i="1"/>
  <c r="CB50" i="1"/>
  <c r="CR50" i="1"/>
  <c r="CV50" i="1"/>
  <c r="DD50" i="1"/>
  <c r="DL50" i="1"/>
  <c r="DS50" i="1"/>
  <c r="DW50" i="1"/>
  <c r="EA50" i="1"/>
  <c r="EF50" i="1"/>
  <c r="EM50" i="1"/>
  <c r="ES50" i="1"/>
  <c r="EW50" i="1"/>
  <c r="EZ50" i="1" s="1"/>
  <c r="FG50" i="1"/>
  <c r="FO50" i="1"/>
  <c r="FU50" i="1"/>
  <c r="FY50" i="1"/>
  <c r="GC50" i="1"/>
  <c r="GH50" i="1"/>
  <c r="KU50" i="1"/>
  <c r="KY50" i="1"/>
  <c r="LC50" i="1"/>
  <c r="LG50" i="1"/>
  <c r="BB47" i="1"/>
  <c r="BC48" i="1"/>
  <c r="BC47" i="1" s="1"/>
  <c r="DN47" i="1"/>
  <c r="AU53" i="1"/>
  <c r="BB53" i="1"/>
  <c r="BC53" i="1" s="1"/>
  <c r="FR41" i="1"/>
  <c r="EI43" i="1"/>
  <c r="CN48" i="1"/>
  <c r="EQ48" i="1"/>
  <c r="FC48" i="1"/>
  <c r="FI48" i="1"/>
  <c r="FK48" i="1" s="1"/>
  <c r="AI49" i="1"/>
  <c r="ER49" i="1"/>
  <c r="DB50" i="1"/>
  <c r="DJ50" i="1"/>
  <c r="AF55" i="1"/>
  <c r="BB55" i="1"/>
  <c r="BC55" i="1" s="1"/>
  <c r="AU56" i="1"/>
  <c r="BA56" i="1"/>
  <c r="BD56" i="1" s="1"/>
  <c r="BD65" i="1"/>
  <c r="BA68" i="1"/>
  <c r="BD68" i="1" s="1"/>
  <c r="AV68" i="1"/>
  <c r="DA69" i="1"/>
  <c r="DF72" i="1"/>
  <c r="DI72" i="1" s="1"/>
  <c r="DA72" i="1"/>
  <c r="AJ47" i="1"/>
  <c r="AZ47" i="1"/>
  <c r="BD47" i="1"/>
  <c r="BH47" i="1"/>
  <c r="CK48" i="1"/>
  <c r="CO48" i="1"/>
  <c r="EN48" i="1"/>
  <c r="ER48" i="1"/>
  <c r="AF49" i="1"/>
  <c r="AI53" i="1"/>
  <c r="AM53" i="1"/>
  <c r="AQ53" i="1"/>
  <c r="AY53" i="1"/>
  <c r="BG53" i="1"/>
  <c r="AF56" i="1"/>
  <c r="AU57" i="1"/>
  <c r="BD67" i="1"/>
  <c r="AU68" i="1"/>
  <c r="BB68" i="1"/>
  <c r="BC68" i="1" s="1"/>
  <c r="CY68" i="1"/>
  <c r="AF53" i="1"/>
  <c r="AN53" i="1"/>
  <c r="BA64" i="1"/>
  <c r="AV64" i="1"/>
  <c r="AS63" i="1"/>
  <c r="AU64" i="1"/>
  <c r="BB64" i="1"/>
  <c r="AT63" i="1"/>
  <c r="HC67" i="1"/>
  <c r="GS67" i="1" s="1"/>
  <c r="HH67" i="1" s="1"/>
  <c r="CY69" i="1"/>
  <c r="CX70" i="1"/>
  <c r="DE72" i="1"/>
  <c r="AW72" i="1"/>
  <c r="DD72" i="1"/>
  <c r="DA74" i="1"/>
  <c r="AN76" i="1"/>
  <c r="AM76" i="1"/>
  <c r="BH76" i="1"/>
  <c r="BG76" i="1"/>
  <c r="AU76" i="1"/>
  <c r="AJ80" i="1"/>
  <c r="AF80" i="1"/>
  <c r="AI80" i="1"/>
  <c r="CK84" i="1"/>
  <c r="AI85" i="1"/>
  <c r="AH83" i="1"/>
  <c r="AI83" i="1" s="1"/>
  <c r="DG90" i="1"/>
  <c r="GS94" i="1"/>
  <c r="GX94" i="1"/>
  <c r="BC105" i="1"/>
  <c r="BB103" i="1"/>
  <c r="AH63" i="1"/>
  <c r="CS64" i="1"/>
  <c r="CW64" i="1"/>
  <c r="DE64" i="1"/>
  <c r="AV65" i="1"/>
  <c r="CZ65" i="1"/>
  <c r="DF65" i="1"/>
  <c r="HA65" i="1"/>
  <c r="AU66" i="1"/>
  <c r="BA66" i="1"/>
  <c r="BD66" i="1" s="1"/>
  <c r="AV67" i="1"/>
  <c r="CZ67" i="1"/>
  <c r="DF67" i="1"/>
  <c r="DI67" i="1" s="1"/>
  <c r="CR69" i="1"/>
  <c r="CV69" i="1"/>
  <c r="DD69" i="1"/>
  <c r="DL69" i="1"/>
  <c r="AU70" i="1"/>
  <c r="CY70" i="1"/>
  <c r="GV70" i="1"/>
  <c r="AU72" i="1"/>
  <c r="CV72" i="1"/>
  <c r="AV73" i="1"/>
  <c r="CQ73" i="1"/>
  <c r="CQ63" i="1" s="1"/>
  <c r="CR74" i="1"/>
  <c r="DK73" i="1"/>
  <c r="DL74" i="1"/>
  <c r="BB75" i="1"/>
  <c r="AU75" i="1"/>
  <c r="CX75" i="1"/>
  <c r="DM75" i="1"/>
  <c r="DL75" i="1"/>
  <c r="AZ76" i="1"/>
  <c r="AY76" i="1"/>
  <c r="DI77" i="1"/>
  <c r="GS77" i="1"/>
  <c r="GX77" i="1"/>
  <c r="DG78" i="1"/>
  <c r="CZ78" i="1"/>
  <c r="BB79" i="1"/>
  <c r="AU79" i="1"/>
  <c r="DA79" i="1"/>
  <c r="DF79" i="1"/>
  <c r="CZ79" i="1"/>
  <c r="GR76" i="1"/>
  <c r="GR63" i="1" s="1"/>
  <c r="CY82" i="1"/>
  <c r="CR82" i="1"/>
  <c r="CM82" i="1"/>
  <c r="DE82" i="1"/>
  <c r="DD82" i="1"/>
  <c r="GW87" i="1"/>
  <c r="GY87" i="1" s="1"/>
  <c r="GQ63" i="1"/>
  <c r="CL64" i="1"/>
  <c r="CX64" i="1"/>
  <c r="CK65" i="1"/>
  <c r="DG65" i="1"/>
  <c r="AF66" i="1"/>
  <c r="DF66" i="1"/>
  <c r="CK67" i="1"/>
  <c r="CP68" i="1"/>
  <c r="CT68" i="1"/>
  <c r="DB68" i="1"/>
  <c r="DJ68" i="1"/>
  <c r="CK69" i="1"/>
  <c r="CS69" i="1"/>
  <c r="HC69" i="1"/>
  <c r="AF70" i="1"/>
  <c r="CM71" i="1"/>
  <c r="CL72" i="1"/>
  <c r="CR72" i="1"/>
  <c r="AU73" i="1"/>
  <c r="BB73" i="1"/>
  <c r="BC73" i="1" s="1"/>
  <c r="BC74" i="1"/>
  <c r="DC73" i="1"/>
  <c r="DD74" i="1"/>
  <c r="EE73" i="1"/>
  <c r="HA73" i="1" s="1"/>
  <c r="CR75" i="1"/>
  <c r="AR76" i="1"/>
  <c r="AQ76" i="1"/>
  <c r="BC77" i="1"/>
  <c r="BB76" i="1"/>
  <c r="AV80" i="1"/>
  <c r="BA80" i="1"/>
  <c r="AU80" i="1"/>
  <c r="GS80" i="1"/>
  <c r="HH80" i="1" s="1"/>
  <c r="AT83" i="1"/>
  <c r="AU83" i="1" s="1"/>
  <c r="BH83" i="1"/>
  <c r="BG83" i="1"/>
  <c r="CZ86" i="1"/>
  <c r="DC85" i="1"/>
  <c r="DD86" i="1"/>
  <c r="AK62" i="1"/>
  <c r="AN62" i="1" s="1"/>
  <c r="AO62" i="1"/>
  <c r="AR62" i="1" s="1"/>
  <c r="BE62" i="1"/>
  <c r="BH62" i="1" s="1"/>
  <c r="CK66" i="1"/>
  <c r="CK70" i="1"/>
  <c r="AU71" i="1"/>
  <c r="DA71" i="1"/>
  <c r="CS72" i="1"/>
  <c r="CM74" i="1"/>
  <c r="CU73" i="1"/>
  <c r="CV74" i="1"/>
  <c r="EF73" i="1"/>
  <c r="HC73" i="1" s="1"/>
  <c r="HC74" i="1"/>
  <c r="CL75" i="1"/>
  <c r="AG76" i="1"/>
  <c r="AJ76" i="1" s="1"/>
  <c r="GW78" i="1"/>
  <c r="GY78" i="1" s="1"/>
  <c r="CN78" i="1"/>
  <c r="CO79" i="1"/>
  <c r="CK79" i="1"/>
  <c r="GV79" i="1"/>
  <c r="CN79" i="1"/>
  <c r="GX81" i="1"/>
  <c r="GS81" i="1"/>
  <c r="HH81" i="1" s="1"/>
  <c r="BD82" i="1"/>
  <c r="CL82" i="1"/>
  <c r="AR83" i="1"/>
  <c r="AQ83" i="1"/>
  <c r="CL87" i="1"/>
  <c r="CL85" i="1" s="1"/>
  <c r="CO85" i="1" s="1"/>
  <c r="CY72" i="1"/>
  <c r="GV74" i="1"/>
  <c r="HA74" i="1"/>
  <c r="BA75" i="1"/>
  <c r="BD75" i="1" s="1"/>
  <c r="CY75" i="1"/>
  <c r="CL76" i="1"/>
  <c r="CO76" i="1" s="1"/>
  <c r="CX76" i="1"/>
  <c r="DA76" i="1" s="1"/>
  <c r="CK77" i="1"/>
  <c r="DG77" i="1"/>
  <c r="GW77" i="1"/>
  <c r="AF78" i="1"/>
  <c r="AF76" i="1" s="1"/>
  <c r="DF78" i="1"/>
  <c r="DI78" i="1" s="1"/>
  <c r="GV78" i="1"/>
  <c r="GV76" i="1" s="1"/>
  <c r="GX76" i="1" s="1"/>
  <c r="BA79" i="1"/>
  <c r="BD79" i="1" s="1"/>
  <c r="GX80" i="1"/>
  <c r="CK81" i="1"/>
  <c r="CX82" i="1"/>
  <c r="BD86" i="1"/>
  <c r="CM86" i="1"/>
  <c r="CU85" i="1"/>
  <c r="CV86" i="1"/>
  <c r="EF85" i="1"/>
  <c r="EF83" i="1" s="1"/>
  <c r="HC86" i="1"/>
  <c r="HC85" i="1" s="1"/>
  <c r="HC83" i="1" s="1"/>
  <c r="CV87" i="1"/>
  <c r="GW91" i="1"/>
  <c r="GY91" i="1" s="1"/>
  <c r="CN91" i="1"/>
  <c r="CP73" i="1"/>
  <c r="CT73" i="1"/>
  <c r="CW73" i="1" s="1"/>
  <c r="DB73" i="1"/>
  <c r="DE73" i="1" s="1"/>
  <c r="DJ73" i="1"/>
  <c r="DM73" i="1" s="1"/>
  <c r="CK74" i="1"/>
  <c r="CS74" i="1"/>
  <c r="AF75" i="1"/>
  <c r="CN75" i="1"/>
  <c r="CK78" i="1"/>
  <c r="AF79" i="1"/>
  <c r="EH83" i="1"/>
  <c r="BB84" i="1"/>
  <c r="DF86" i="1"/>
  <c r="DA86" i="1"/>
  <c r="CX87" i="1"/>
  <c r="CX85" i="1" s="1"/>
  <c r="CS87" i="1"/>
  <c r="DG87" i="1"/>
  <c r="DE88" i="1"/>
  <c r="DD88" i="1"/>
  <c r="CQ85" i="1"/>
  <c r="CR86" i="1"/>
  <c r="DK85" i="1"/>
  <c r="DL86" i="1"/>
  <c r="BB87" i="1"/>
  <c r="AU87" i="1"/>
  <c r="CR87" i="1"/>
  <c r="HE84" i="1"/>
  <c r="HE83" i="1" s="1"/>
  <c r="BB86" i="1"/>
  <c r="GV86" i="1"/>
  <c r="HA86" i="1"/>
  <c r="HA85" i="1" s="1"/>
  <c r="HA83" i="1" s="1"/>
  <c r="BA87" i="1"/>
  <c r="BD87" i="1" s="1"/>
  <c r="CL88" i="1"/>
  <c r="CN88" i="1" s="1"/>
  <c r="CW88" i="1"/>
  <c r="CV88" i="1"/>
  <c r="AJ89" i="1"/>
  <c r="AF89" i="1"/>
  <c r="AI89" i="1"/>
  <c r="BA103" i="1"/>
  <c r="BD103" i="1" s="1"/>
  <c r="BD104" i="1"/>
  <c r="CP85" i="1"/>
  <c r="CT85" i="1"/>
  <c r="DB85" i="1"/>
  <c r="DJ85" i="1"/>
  <c r="CK86" i="1"/>
  <c r="CS86" i="1"/>
  <c r="AF87" i="1"/>
  <c r="AF85" i="1" s="1"/>
  <c r="AF83" i="1" s="1"/>
  <c r="BB88" i="1"/>
  <c r="BC88" i="1" s="1"/>
  <c r="AU88" i="1"/>
  <c r="DA89" i="1"/>
  <c r="AV90" i="1"/>
  <c r="DG91" i="1"/>
  <c r="DH91" i="1" s="1"/>
  <c r="CZ91" i="1"/>
  <c r="DH92" i="1"/>
  <c r="GX96" i="1"/>
  <c r="GS96" i="1"/>
  <c r="HH96" i="1" s="1"/>
  <c r="BC103" i="1"/>
  <c r="DG103" i="1"/>
  <c r="CX88" i="1"/>
  <c r="DM88" i="1"/>
  <c r="DL88" i="1"/>
  <c r="AV89" i="1"/>
  <c r="BA89" i="1"/>
  <c r="AU89" i="1"/>
  <c r="AU90" i="1"/>
  <c r="BB90" i="1"/>
  <c r="BC90" i="1" s="1"/>
  <c r="HH94" i="1"/>
  <c r="AI103" i="1"/>
  <c r="CY88" i="1"/>
  <c r="CS90" i="1"/>
  <c r="AF88" i="1"/>
  <c r="CY89" i="1"/>
  <c r="CK91" i="1"/>
  <c r="AF92" i="1"/>
  <c r="CN92" i="1"/>
  <c r="CZ92" i="1"/>
  <c r="DF92" i="1"/>
  <c r="DI92" i="1" s="1"/>
  <c r="GV92" i="1"/>
  <c r="AU93" i="1"/>
  <c r="BA93" i="1"/>
  <c r="BD93" i="1" s="1"/>
  <c r="CK95" i="1"/>
  <c r="AF96" i="1"/>
  <c r="CN96" i="1"/>
  <c r="CZ96" i="1"/>
  <c r="AI105" i="1"/>
  <c r="AU105" i="1"/>
  <c r="AU107" i="1"/>
  <c r="CK92" i="1"/>
  <c r="CN93" i="1"/>
  <c r="CZ93" i="1"/>
  <c r="DF93" i="1"/>
  <c r="GV93" i="1"/>
  <c r="AI94" i="1"/>
  <c r="AU94" i="1"/>
  <c r="BA94" i="1"/>
  <c r="BD94" i="1" s="1"/>
  <c r="GX95" i="1"/>
  <c r="CZ105" i="1"/>
  <c r="CZ103" i="1" s="1"/>
  <c r="DF105" i="1"/>
  <c r="DH105" i="1" s="1"/>
  <c r="AF107" i="1"/>
  <c r="CZ107" i="1"/>
  <c r="DF107" i="1"/>
  <c r="DI107" i="1" s="1"/>
  <c r="CK93" i="1"/>
  <c r="AF94" i="1"/>
  <c r="CK103" i="1"/>
  <c r="AU104" i="1"/>
  <c r="CK105" i="1"/>
  <c r="AU106" i="1"/>
  <c r="CK107" i="1"/>
  <c r="CZ84" i="1" l="1"/>
  <c r="FK47" i="1"/>
  <c r="DA84" i="1"/>
  <c r="FC47" i="1"/>
  <c r="EH63" i="1"/>
  <c r="CY50" i="1"/>
  <c r="CZ74" i="1"/>
  <c r="DA90" i="1"/>
  <c r="CN69" i="1"/>
  <c r="CN70" i="1"/>
  <c r="EV50" i="1"/>
  <c r="CZ90" i="1"/>
  <c r="CN72" i="1"/>
  <c r="CY85" i="1"/>
  <c r="CO84" i="1"/>
  <c r="DF74" i="1"/>
  <c r="DI74" i="1" s="1"/>
  <c r="CL50" i="1"/>
  <c r="FA50" i="1"/>
  <c r="FJ16" i="1"/>
  <c r="BI16" i="1"/>
  <c r="BY16" i="1"/>
  <c r="BC18" i="1"/>
  <c r="CM68" i="1"/>
  <c r="GW68" i="1" s="1"/>
  <c r="GY68" i="1" s="1"/>
  <c r="DH33" i="1"/>
  <c r="FK38" i="1"/>
  <c r="FK34" i="1"/>
  <c r="BC32" i="1"/>
  <c r="EG63" i="1"/>
  <c r="EG62" i="1" s="1"/>
  <c r="EG51" i="1" s="1"/>
  <c r="CD20" i="1"/>
  <c r="BJ16" i="1"/>
  <c r="BJ50" i="1" s="1"/>
  <c r="ER16" i="1"/>
  <c r="CU63" i="1"/>
  <c r="CN84" i="1"/>
  <c r="DN16" i="1"/>
  <c r="DN50" i="1" s="1"/>
  <c r="HE63" i="1"/>
  <c r="HE62" i="1" s="1"/>
  <c r="DA16" i="1"/>
  <c r="BI20" i="1"/>
  <c r="F16" i="1"/>
  <c r="CO71" i="1"/>
  <c r="GV71" i="1"/>
  <c r="CK71" i="1"/>
  <c r="CO90" i="1"/>
  <c r="GV90" i="1"/>
  <c r="DC63" i="1"/>
  <c r="DL68" i="1"/>
  <c r="FD50" i="1"/>
  <c r="BD15" i="1"/>
  <c r="CN90" i="1"/>
  <c r="GG15" i="1"/>
  <c r="GG14" i="1" s="1"/>
  <c r="CD15" i="1"/>
  <c r="AF14" i="1"/>
  <c r="CD14" i="1" s="1"/>
  <c r="CO89" i="1"/>
  <c r="GV89" i="1"/>
  <c r="CK89" i="1"/>
  <c r="CZ87" i="1"/>
  <c r="EH62" i="1"/>
  <c r="EH51" i="1" s="1"/>
  <c r="GV69" i="1"/>
  <c r="GX69" i="1" s="1"/>
  <c r="EO50" i="1"/>
  <c r="BC15" i="1"/>
  <c r="BC14" i="1" s="1"/>
  <c r="HG63" i="1"/>
  <c r="HG62" i="1" s="1"/>
  <c r="CN89" i="1"/>
  <c r="GW89" i="1"/>
  <c r="GY89" i="1" s="1"/>
  <c r="GR62" i="1"/>
  <c r="GS93" i="1"/>
  <c r="HH93" i="1" s="1"/>
  <c r="GX93" i="1"/>
  <c r="CZ89" i="1"/>
  <c r="DG89" i="1"/>
  <c r="DH89" i="1" s="1"/>
  <c r="BD89" i="1"/>
  <c r="BC89" i="1"/>
  <c r="DA88" i="1"/>
  <c r="DF88" i="1"/>
  <c r="DI88" i="1" s="1"/>
  <c r="DE85" i="1"/>
  <c r="DB83" i="1"/>
  <c r="DE83" i="1" s="1"/>
  <c r="DA85" i="1"/>
  <c r="CX83" i="1"/>
  <c r="DA83" i="1" s="1"/>
  <c r="BA85" i="1"/>
  <c r="CK76" i="1"/>
  <c r="GV87" i="1"/>
  <c r="CO87" i="1"/>
  <c r="CK87" i="1"/>
  <c r="CK85" i="1" s="1"/>
  <c r="CO82" i="1"/>
  <c r="CK82" i="1"/>
  <c r="GV82" i="1"/>
  <c r="GW74" i="1"/>
  <c r="GY74" i="1" s="1"/>
  <c r="CN74" i="1"/>
  <c r="DD85" i="1"/>
  <c r="DC83" i="1"/>
  <c r="CN76" i="1"/>
  <c r="GV72" i="1"/>
  <c r="CK72" i="1"/>
  <c r="CO72" i="1"/>
  <c r="DE68" i="1"/>
  <c r="DB63" i="1"/>
  <c r="DI66" i="1"/>
  <c r="DH66" i="1"/>
  <c r="DA64" i="1"/>
  <c r="BC79" i="1"/>
  <c r="CZ76" i="1"/>
  <c r="GS70" i="1"/>
  <c r="HH70" i="1" s="1"/>
  <c r="GX70" i="1"/>
  <c r="BC93" i="1"/>
  <c r="AG72" i="1"/>
  <c r="BA72" i="1"/>
  <c r="AY72" i="1"/>
  <c r="AZ72" i="1"/>
  <c r="AW63" i="1"/>
  <c r="DH67" i="1"/>
  <c r="BD64" i="1"/>
  <c r="EF63" i="1"/>
  <c r="EF62" i="1" s="1"/>
  <c r="EF51" i="1" s="1"/>
  <c r="AM62" i="1"/>
  <c r="F49" i="1"/>
  <c r="AF47" i="1"/>
  <c r="CK47" i="1"/>
  <c r="EI47" i="1" s="1"/>
  <c r="EI48" i="1"/>
  <c r="EE63" i="1"/>
  <c r="EE62" i="1" s="1"/>
  <c r="CO50" i="1"/>
  <c r="CA52" i="1"/>
  <c r="CA51" i="1"/>
  <c r="AM51" i="1"/>
  <c r="FP50" i="1"/>
  <c r="CS50" i="1"/>
  <c r="DH25" i="1"/>
  <c r="DI25" i="1"/>
  <c r="GL15" i="1"/>
  <c r="EN14" i="1"/>
  <c r="GL14" i="1" s="1"/>
  <c r="DI19" i="1"/>
  <c r="DF16" i="1"/>
  <c r="FL18" i="1"/>
  <c r="FI16" i="1"/>
  <c r="FL16" i="1" s="1"/>
  <c r="FL15" i="1"/>
  <c r="FI14" i="1"/>
  <c r="FL14" i="1" s="1"/>
  <c r="BC27" i="1"/>
  <c r="BD27" i="1"/>
  <c r="BA16" i="1"/>
  <c r="BD19" i="1"/>
  <c r="AW52" i="1"/>
  <c r="AZ50" i="1"/>
  <c r="DO16" i="1"/>
  <c r="DO50" i="1" s="1"/>
  <c r="GG16" i="1"/>
  <c r="BC25" i="1"/>
  <c r="FK22" i="1"/>
  <c r="DH27" i="1"/>
  <c r="DI93" i="1"/>
  <c r="DH93" i="1"/>
  <c r="CW85" i="1"/>
  <c r="CT83" i="1"/>
  <c r="CW83" i="1" s="1"/>
  <c r="DK83" i="1"/>
  <c r="DL85" i="1"/>
  <c r="GS79" i="1"/>
  <c r="HH79" i="1" s="1"/>
  <c r="GX79" i="1"/>
  <c r="DG85" i="1"/>
  <c r="DH86" i="1"/>
  <c r="GW71" i="1"/>
  <c r="GY71" i="1" s="1"/>
  <c r="CN71" i="1"/>
  <c r="CW68" i="1"/>
  <c r="CT63" i="1"/>
  <c r="CV63" i="1" s="1"/>
  <c r="CZ82" i="1"/>
  <c r="DG82" i="1"/>
  <c r="DI79" i="1"/>
  <c r="DH79" i="1"/>
  <c r="HH77" i="1"/>
  <c r="DA75" i="1"/>
  <c r="DF75" i="1"/>
  <c r="DI75" i="1" s="1"/>
  <c r="DL73" i="1"/>
  <c r="CZ70" i="1"/>
  <c r="DG70" i="1"/>
  <c r="AH62" i="1"/>
  <c r="GS84" i="1"/>
  <c r="GX84" i="1"/>
  <c r="BC66" i="1"/>
  <c r="BG62" i="1"/>
  <c r="BG51" i="1" s="1"/>
  <c r="DG68" i="1"/>
  <c r="DM50" i="1"/>
  <c r="EQ47" i="1"/>
  <c r="GG48" i="1"/>
  <c r="GG47" i="1" s="1"/>
  <c r="BC56" i="1"/>
  <c r="AJ50" i="1"/>
  <c r="FH50" i="1"/>
  <c r="AP52" i="1"/>
  <c r="AP51" i="1"/>
  <c r="FL37" i="1"/>
  <c r="FK37" i="1"/>
  <c r="BD34" i="1"/>
  <c r="BC34" i="1"/>
  <c r="DI30" i="1"/>
  <c r="DH30" i="1"/>
  <c r="FC16" i="1"/>
  <c r="FC50" i="1" s="1"/>
  <c r="AU16" i="1"/>
  <c r="AU50" i="1" s="1"/>
  <c r="H50" i="1"/>
  <c r="AV50" i="1"/>
  <c r="FK20" i="1"/>
  <c r="EQ16" i="1"/>
  <c r="FK21" i="1"/>
  <c r="AI16" i="1"/>
  <c r="ED16" i="1"/>
  <c r="FK25" i="1"/>
  <c r="BB16" i="1"/>
  <c r="BB50" i="1" s="1"/>
  <c r="DI105" i="1"/>
  <c r="DF103" i="1"/>
  <c r="DI103" i="1" s="1"/>
  <c r="GX92" i="1"/>
  <c r="GS92" i="1"/>
  <c r="HH92" i="1" s="1"/>
  <c r="CZ88" i="1"/>
  <c r="DG88" i="1"/>
  <c r="DH88" i="1" s="1"/>
  <c r="BC94" i="1"/>
  <c r="CS85" i="1"/>
  <c r="CP83" i="1"/>
  <c r="CS83" i="1" s="1"/>
  <c r="GX86" i="1"/>
  <c r="GS86" i="1"/>
  <c r="GV85" i="1"/>
  <c r="GX85" i="1" s="1"/>
  <c r="DI86" i="1"/>
  <c r="CX73" i="1"/>
  <c r="CL73" i="1"/>
  <c r="CS73" i="1"/>
  <c r="CU83" i="1"/>
  <c r="CV83" i="1" s="1"/>
  <c r="CV85" i="1"/>
  <c r="GY77" i="1"/>
  <c r="GW76" i="1"/>
  <c r="GY76" i="1" s="1"/>
  <c r="GX74" i="1"/>
  <c r="GS74" i="1"/>
  <c r="HH74" i="1" s="1"/>
  <c r="CO75" i="1"/>
  <c r="CK75" i="1"/>
  <c r="GV75" i="1"/>
  <c r="BD80" i="1"/>
  <c r="BC80" i="1"/>
  <c r="BA76" i="1"/>
  <c r="BD76" i="1" s="1"/>
  <c r="CX68" i="1"/>
  <c r="CZ68" i="1" s="1"/>
  <c r="CL68" i="1"/>
  <c r="CS68" i="1"/>
  <c r="CP63" i="1"/>
  <c r="DH65" i="1"/>
  <c r="DG64" i="1"/>
  <c r="GQ62" i="1"/>
  <c r="DH78" i="1"/>
  <c r="DF76" i="1"/>
  <c r="DI76" i="1" s="1"/>
  <c r="GS65" i="1"/>
  <c r="HA64" i="1"/>
  <c r="HA63" i="1" s="1"/>
  <c r="HA62" i="1" s="1"/>
  <c r="DH90" i="1"/>
  <c r="CL83" i="1"/>
  <c r="CO83" i="1" s="1"/>
  <c r="AI76" i="1"/>
  <c r="DA70" i="1"/>
  <c r="DF70" i="1"/>
  <c r="DI70" i="1" s="1"/>
  <c r="CV68" i="1"/>
  <c r="AU63" i="1"/>
  <c r="AT62" i="1"/>
  <c r="AV63" i="1"/>
  <c r="AS62" i="1"/>
  <c r="AV62" i="1" s="1"/>
  <c r="AQ62" i="1"/>
  <c r="DD68" i="1"/>
  <c r="HC64" i="1"/>
  <c r="HC63" i="1" s="1"/>
  <c r="HC62" i="1" s="1"/>
  <c r="EN47" i="1"/>
  <c r="GL47" i="1" s="1"/>
  <c r="GL48" i="1"/>
  <c r="BY49" i="1"/>
  <c r="BY47" i="1" s="1"/>
  <c r="AI47" i="1"/>
  <c r="ED48" i="1"/>
  <c r="ED47" i="1" s="1"/>
  <c r="CN47" i="1"/>
  <c r="CB51" i="1"/>
  <c r="CB52" i="1"/>
  <c r="EE51" i="1"/>
  <c r="DK65" i="1"/>
  <c r="DA50" i="1"/>
  <c r="BZ51" i="1"/>
  <c r="BZ52" i="1"/>
  <c r="BF52" i="1"/>
  <c r="BF51" i="1"/>
  <c r="AL52" i="1"/>
  <c r="AL51" i="1"/>
  <c r="FL32" i="1"/>
  <c r="FK32" i="1"/>
  <c r="DH28" i="1"/>
  <c r="DH16" i="1" s="1"/>
  <c r="DI28" i="1"/>
  <c r="FR16" i="1"/>
  <c r="FR50" i="1" s="1"/>
  <c r="CC51" i="1"/>
  <c r="CC52" i="1"/>
  <c r="AO52" i="1"/>
  <c r="AR50" i="1"/>
  <c r="AO51" i="1"/>
  <c r="FL28" i="1"/>
  <c r="FK28" i="1"/>
  <c r="DH19" i="1"/>
  <c r="DG16" i="1"/>
  <c r="DG50" i="1" s="1"/>
  <c r="FK15" i="1"/>
  <c r="FK14" i="1" s="1"/>
  <c r="FK29" i="1"/>
  <c r="CN16" i="1"/>
  <c r="DH14" i="1"/>
  <c r="ED15" i="1"/>
  <c r="ED14" i="1" s="1"/>
  <c r="AU103" i="1"/>
  <c r="DH107" i="1"/>
  <c r="DH103" i="1" s="1"/>
  <c r="DM85" i="1"/>
  <c r="DJ83" i="1"/>
  <c r="DM83" i="1" s="1"/>
  <c r="CO88" i="1"/>
  <c r="CK88" i="1"/>
  <c r="GV88" i="1"/>
  <c r="BC86" i="1"/>
  <c r="BB85" i="1"/>
  <c r="BC85" i="1" s="1"/>
  <c r="BC87" i="1"/>
  <c r="CR85" i="1"/>
  <c r="CQ83" i="1"/>
  <c r="CR83" i="1" s="1"/>
  <c r="DA87" i="1"/>
  <c r="DF87" i="1"/>
  <c r="DI87" i="1" s="1"/>
  <c r="BC84" i="1"/>
  <c r="BB83" i="1"/>
  <c r="CM85" i="1"/>
  <c r="GW86" i="1"/>
  <c r="CN86" i="1"/>
  <c r="DA82" i="1"/>
  <c r="DF82" i="1"/>
  <c r="DI82" i="1" s="1"/>
  <c r="GX78" i="1"/>
  <c r="GS78" i="1"/>
  <c r="HH78" i="1" s="1"/>
  <c r="DH77" i="1"/>
  <c r="DG76" i="1"/>
  <c r="DH76" i="1" s="1"/>
  <c r="CZ75" i="1"/>
  <c r="DG75" i="1"/>
  <c r="DH75" i="1" s="1"/>
  <c r="CZ72" i="1"/>
  <c r="DG72" i="1"/>
  <c r="DH72" i="1" s="1"/>
  <c r="CV73" i="1"/>
  <c r="CZ85" i="1"/>
  <c r="CY83" i="1"/>
  <c r="CZ83" i="1" s="1"/>
  <c r="DI84" i="1"/>
  <c r="DH84" i="1"/>
  <c r="DD73" i="1"/>
  <c r="DM68" i="1"/>
  <c r="DJ63" i="1"/>
  <c r="CK64" i="1"/>
  <c r="CN87" i="1"/>
  <c r="GW82" i="1"/>
  <c r="GY82" i="1" s="1"/>
  <c r="CN82" i="1"/>
  <c r="BC75" i="1"/>
  <c r="CY73" i="1"/>
  <c r="CM73" i="1"/>
  <c r="CR73" i="1"/>
  <c r="DF64" i="1"/>
  <c r="DI65" i="1"/>
  <c r="CZ69" i="1"/>
  <c r="DG69" i="1"/>
  <c r="DH69" i="1" s="1"/>
  <c r="BC64" i="1"/>
  <c r="BB63" i="1"/>
  <c r="CR68" i="1"/>
  <c r="CZ64" i="1"/>
  <c r="DE50" i="1"/>
  <c r="FL48" i="1"/>
  <c r="FI47" i="1"/>
  <c r="AQ51" i="1"/>
  <c r="CW50" i="1"/>
  <c r="AX52" i="1"/>
  <c r="AX51" i="1"/>
  <c r="GL18" i="1"/>
  <c r="EN16" i="1"/>
  <c r="GL16" i="1" s="1"/>
  <c r="BD35" i="1"/>
  <c r="BC35" i="1"/>
  <c r="FK26" i="1"/>
  <c r="FL26" i="1"/>
  <c r="FK23" i="1"/>
  <c r="FL23" i="1"/>
  <c r="AF16" i="1"/>
  <c r="CD16" i="1" s="1"/>
  <c r="CK16" i="1"/>
  <c r="EI16" i="1" s="1"/>
  <c r="EI18" i="1"/>
  <c r="FL31" i="1"/>
  <c r="FK31" i="1"/>
  <c r="CZ16" i="1"/>
  <c r="CZ50" i="1" s="1"/>
  <c r="FJ50" i="1"/>
  <c r="ER50" i="1"/>
  <c r="BE52" i="1"/>
  <c r="BH52" i="1" s="1"/>
  <c r="BH50" i="1"/>
  <c r="BE51" i="1"/>
  <c r="AK52" i="1"/>
  <c r="AN50" i="1"/>
  <c r="AK51" i="1"/>
  <c r="BC41" i="1"/>
  <c r="FQ16" i="1"/>
  <c r="FQ50" i="1" s="1"/>
  <c r="AI14" i="1"/>
  <c r="BY15" i="1"/>
  <c r="BY14" i="1" s="1"/>
  <c r="BC19" i="1"/>
  <c r="FL24" i="1"/>
  <c r="FK18" i="1"/>
  <c r="DD63" i="1" l="1"/>
  <c r="CK83" i="1"/>
  <c r="AR52" i="1"/>
  <c r="DH50" i="1"/>
  <c r="GS69" i="1"/>
  <c r="HH69" i="1" s="1"/>
  <c r="BC16" i="1"/>
  <c r="BC50" i="1" s="1"/>
  <c r="AY52" i="1"/>
  <c r="GL50" i="1"/>
  <c r="DH74" i="1"/>
  <c r="FK16" i="1"/>
  <c r="FK50" i="1"/>
  <c r="GS89" i="1"/>
  <c r="HH89" i="1" s="1"/>
  <c r="GX89" i="1"/>
  <c r="CL63" i="1"/>
  <c r="GG50" i="1"/>
  <c r="DD83" i="1"/>
  <c r="GX71" i="1"/>
  <c r="GS71" i="1"/>
  <c r="HH71" i="1" s="1"/>
  <c r="GS90" i="1"/>
  <c r="HH90" i="1" s="1"/>
  <c r="GX90" i="1"/>
  <c r="CL62" i="1"/>
  <c r="AS52" i="1"/>
  <c r="AG52" i="1"/>
  <c r="AN52" i="1"/>
  <c r="FL47" i="1"/>
  <c r="FI50" i="1"/>
  <c r="FL50" i="1" s="1"/>
  <c r="DI64" i="1"/>
  <c r="GW73" i="1"/>
  <c r="GY73" i="1" s="1"/>
  <c r="CN73" i="1"/>
  <c r="DJ62" i="1"/>
  <c r="GW85" i="1"/>
  <c r="GY86" i="1"/>
  <c r="DM65" i="1"/>
  <c r="DK64" i="1"/>
  <c r="DL65" i="1"/>
  <c r="CM65" i="1"/>
  <c r="BY50" i="1"/>
  <c r="AU62" i="1"/>
  <c r="CS63" i="1"/>
  <c r="CP62" i="1"/>
  <c r="EI50" i="1"/>
  <c r="AQ52" i="1"/>
  <c r="DH87" i="1"/>
  <c r="BD16" i="1"/>
  <c r="BA50" i="1"/>
  <c r="AF50" i="1"/>
  <c r="CN68" i="1"/>
  <c r="BD72" i="1"/>
  <c r="BC72" i="1"/>
  <c r="BD85" i="1"/>
  <c r="BA83" i="1"/>
  <c r="BD83" i="1" s="1"/>
  <c r="CQ62" i="1"/>
  <c r="CU62" i="1"/>
  <c r="DG73" i="1"/>
  <c r="CZ73" i="1"/>
  <c r="CN85" i="1"/>
  <c r="CM83" i="1"/>
  <c r="CN83" i="1" s="1"/>
  <c r="BG52" i="1"/>
  <c r="CN50" i="1"/>
  <c r="GS64" i="1"/>
  <c r="HH65" i="1"/>
  <c r="CO73" i="1"/>
  <c r="CK73" i="1"/>
  <c r="GV73" i="1"/>
  <c r="DG83" i="1"/>
  <c r="AT51" i="1"/>
  <c r="BI49" i="1"/>
  <c r="BI47" i="1" s="1"/>
  <c r="BI50" i="1" s="1"/>
  <c r="CD49" i="1"/>
  <c r="F47" i="1"/>
  <c r="AZ63" i="1"/>
  <c r="AW62" i="1"/>
  <c r="AY63" i="1"/>
  <c r="AJ72" i="1"/>
  <c r="AF72" i="1"/>
  <c r="AF63" i="1" s="1"/>
  <c r="AF62" i="1" s="1"/>
  <c r="AG63" i="1"/>
  <c r="AI72" i="1"/>
  <c r="GS82" i="1"/>
  <c r="HH82" i="1" s="1"/>
  <c r="GX82" i="1"/>
  <c r="DC62" i="1"/>
  <c r="CR63" i="1"/>
  <c r="BB62" i="1"/>
  <c r="BB51" i="1" s="1"/>
  <c r="BC83" i="1"/>
  <c r="ED50" i="1"/>
  <c r="EN50" i="1"/>
  <c r="DG63" i="1"/>
  <c r="DH64" i="1"/>
  <c r="CO68" i="1"/>
  <c r="CK68" i="1"/>
  <c r="CK63" i="1" s="1"/>
  <c r="CK62" i="1" s="1"/>
  <c r="GV68" i="1"/>
  <c r="DF73" i="1"/>
  <c r="DI73" i="1" s="1"/>
  <c r="DA73" i="1"/>
  <c r="HH86" i="1"/>
  <c r="AS51" i="1"/>
  <c r="EQ50" i="1"/>
  <c r="GV83" i="1"/>
  <c r="GX83" i="1" s="1"/>
  <c r="DH70" i="1"/>
  <c r="DL83" i="1"/>
  <c r="AZ52" i="1"/>
  <c r="BA63" i="1"/>
  <c r="BC63" i="1" s="1"/>
  <c r="GX87" i="1"/>
  <c r="GS87" i="1"/>
  <c r="HH87" i="1" s="1"/>
  <c r="CY63" i="1"/>
  <c r="GS88" i="1"/>
  <c r="HH88" i="1" s="1"/>
  <c r="GX88" i="1"/>
  <c r="AT52" i="1"/>
  <c r="AH52" i="1"/>
  <c r="AM52" i="1"/>
  <c r="AI50" i="1"/>
  <c r="DF68" i="1"/>
  <c r="DI68" i="1" s="1"/>
  <c r="DA68" i="1"/>
  <c r="GS75" i="1"/>
  <c r="HH75" i="1" s="1"/>
  <c r="GX75" i="1"/>
  <c r="DF85" i="1"/>
  <c r="AU51" i="1"/>
  <c r="HH84" i="1"/>
  <c r="GS76" i="1"/>
  <c r="HH76" i="1" s="1"/>
  <c r="DH82" i="1"/>
  <c r="CW63" i="1"/>
  <c r="CT62" i="1"/>
  <c r="BC76" i="1"/>
  <c r="DI16" i="1"/>
  <c r="DF50" i="1"/>
  <c r="AH51" i="1"/>
  <c r="CK50" i="1"/>
  <c r="CX63" i="1"/>
  <c r="DE63" i="1"/>
  <c r="DB62" i="1"/>
  <c r="GS72" i="1"/>
  <c r="HH72" i="1" s="1"/>
  <c r="GX72" i="1"/>
  <c r="AI52" i="1" l="1"/>
  <c r="CK51" i="1"/>
  <c r="DI50" i="1"/>
  <c r="DI85" i="1"/>
  <c r="DF83" i="1"/>
  <c r="DI83" i="1" s="1"/>
  <c r="DE62" i="1"/>
  <c r="DB51" i="1"/>
  <c r="CW62" i="1"/>
  <c r="CT51" i="1"/>
  <c r="DH68" i="1"/>
  <c r="GS85" i="1"/>
  <c r="CS62" i="1"/>
  <c r="CP51" i="1"/>
  <c r="AJ52" i="1"/>
  <c r="AF52" i="1"/>
  <c r="CD47" i="1"/>
  <c r="CD50" i="1" s="1"/>
  <c r="F50" i="1"/>
  <c r="DH73" i="1"/>
  <c r="AF51" i="1"/>
  <c r="CM64" i="1"/>
  <c r="GW65" i="1"/>
  <c r="CN65" i="1"/>
  <c r="CO65" i="1"/>
  <c r="BA52" i="1"/>
  <c r="AV52" i="1"/>
  <c r="DA63" i="1"/>
  <c r="CX62" i="1"/>
  <c r="DH85" i="1"/>
  <c r="CV62" i="1"/>
  <c r="CV51" i="1" s="1"/>
  <c r="CU51" i="1"/>
  <c r="BD50" i="1"/>
  <c r="GW83" i="1"/>
  <c r="GY83" i="1" s="1"/>
  <c r="GY85" i="1"/>
  <c r="CL51" i="1"/>
  <c r="BB52" i="1"/>
  <c r="AU52" i="1"/>
  <c r="CZ63" i="1"/>
  <c r="CY62" i="1"/>
  <c r="BD63" i="1"/>
  <c r="BA62" i="1"/>
  <c r="BD62" i="1" s="1"/>
  <c r="GS68" i="1"/>
  <c r="HH68" i="1" s="1"/>
  <c r="GV63" i="1"/>
  <c r="GX68" i="1"/>
  <c r="DG62" i="1"/>
  <c r="DD62" i="1"/>
  <c r="DD51" i="1" s="1"/>
  <c r="DC51" i="1"/>
  <c r="AJ63" i="1"/>
  <c r="AG62" i="1"/>
  <c r="AI63" i="1"/>
  <c r="AZ62" i="1"/>
  <c r="AY62" i="1"/>
  <c r="AY51" i="1" s="1"/>
  <c r="AW51" i="1"/>
  <c r="GS73" i="1"/>
  <c r="HH73" i="1" s="1"/>
  <c r="GX73" i="1"/>
  <c r="HH64" i="1"/>
  <c r="CR62" i="1"/>
  <c r="CR51" i="1" s="1"/>
  <c r="CQ51" i="1"/>
  <c r="DK63" i="1"/>
  <c r="DM64" i="1"/>
  <c r="DL64" i="1"/>
  <c r="DJ51" i="1"/>
  <c r="DF63" i="1"/>
  <c r="DH63" i="1" s="1"/>
  <c r="BC52" i="1" l="1"/>
  <c r="BA51" i="1"/>
  <c r="BC62" i="1"/>
  <c r="BC51" i="1" s="1"/>
  <c r="DH83" i="1"/>
  <c r="DL63" i="1"/>
  <c r="DK62" i="1"/>
  <c r="DM63" i="1"/>
  <c r="DA62" i="1"/>
  <c r="CX51" i="1"/>
  <c r="GW64" i="1"/>
  <c r="GY65" i="1"/>
  <c r="HH85" i="1"/>
  <c r="GS83" i="1"/>
  <c r="HH83" i="1" s="1"/>
  <c r="DI63" i="1"/>
  <c r="DF62" i="1"/>
  <c r="DH62" i="1" s="1"/>
  <c r="DH51" i="1" s="1"/>
  <c r="AJ62" i="1"/>
  <c r="AG51" i="1"/>
  <c r="AI62" i="1"/>
  <c r="AI51" i="1" s="1"/>
  <c r="GV62" i="1"/>
  <c r="GX62" i="1" s="1"/>
  <c r="GX63" i="1"/>
  <c r="CZ62" i="1"/>
  <c r="CZ51" i="1" s="1"/>
  <c r="CY51" i="1"/>
  <c r="BD52" i="1"/>
  <c r="CM63" i="1"/>
  <c r="CN64" i="1"/>
  <c r="CO64" i="1"/>
  <c r="GS63" i="1"/>
  <c r="DG51" i="1"/>
  <c r="CN63" i="1" l="1"/>
  <c r="CM62" i="1"/>
  <c r="CO63" i="1"/>
  <c r="GS62" i="1"/>
  <c r="HH62" i="1" s="1"/>
  <c r="HH63" i="1"/>
  <c r="DI62" i="1"/>
  <c r="DF51" i="1"/>
  <c r="GW63" i="1"/>
  <c r="GY64" i="1"/>
  <c r="DL62" i="1"/>
  <c r="DL51" i="1" s="1"/>
  <c r="DK51" i="1"/>
  <c r="DM62" i="1"/>
  <c r="CN62" i="1" l="1"/>
  <c r="CN51" i="1" s="1"/>
  <c r="CM51" i="1"/>
  <c r="CO62" i="1"/>
  <c r="GW62" i="1"/>
  <c r="GY62" i="1" s="1"/>
  <c r="GY63" i="1"/>
</calcChain>
</file>

<file path=xl/comments1.xml><?xml version="1.0" encoding="utf-8"?>
<comments xmlns="http://schemas.openxmlformats.org/spreadsheetml/2006/main">
  <authors>
    <author>Бодрова Лидия Юрьевна</author>
  </authors>
  <commentList>
    <comment ref="CF28" authorId="0" shapeId="0">
      <text>
        <r>
          <rPr>
            <b/>
            <sz val="9"/>
            <color indexed="81"/>
            <rFont val="Tahoma"/>
            <family val="2"/>
            <charset val="204"/>
          </rPr>
          <t>Бодрова Лидия Юрьевна:</t>
        </r>
        <r>
          <rPr>
            <sz val="9"/>
            <color indexed="81"/>
            <rFont val="Tahoma"/>
            <family val="2"/>
            <charset val="204"/>
          </rPr>
          <t xml:space="preserve">
Акт от 28.02.2020 (на сумму 1 076 тыс. руб. с НДС, 897 тыс. руб. без НДС)
Акт от 11.06.2020 (на сумму 1 014 тыс. руб. с НДС, 845 тыс. руб. без НДС)
Акт от 30.09.2020 (на сумму 1 612 тыс. руб. с НДС, 1 343 тыс. руб. без НДС)</t>
        </r>
      </text>
    </comment>
    <comment ref="EK28" authorId="0" shapeId="0">
      <text>
        <r>
          <rPr>
            <b/>
            <sz val="9"/>
            <color indexed="81"/>
            <rFont val="Tahoma"/>
            <family val="2"/>
            <charset val="204"/>
          </rPr>
          <t>Бодрова Лидия Юрьевна:</t>
        </r>
        <r>
          <rPr>
            <sz val="9"/>
            <color indexed="81"/>
            <rFont val="Tahoma"/>
            <family val="2"/>
            <charset val="204"/>
          </rPr>
          <t xml:space="preserve">
Акт от 28.02.2020 (на сумму 1 076 тыс. руб. с НДС, 897 тыс. руб. без НДС)
Акт от 11.06.2020 (на сумму 1 014 тыс. руб. с НДС, 845 тыс. руб. без НДС)
Акт от 30.09.2020 (на сумму 1 612 тыс. руб. с НДС, 1 343 тыс. руб. без НДС)</t>
        </r>
      </text>
    </comment>
    <comment ref="GN28" authorId="0" shapeId="0">
      <text>
        <r>
          <rPr>
            <b/>
            <sz val="9"/>
            <color indexed="81"/>
            <rFont val="Tahoma"/>
            <family val="2"/>
            <charset val="204"/>
          </rPr>
          <t>Бодрова Лидия Юрьевна:</t>
        </r>
        <r>
          <rPr>
            <sz val="9"/>
            <color indexed="81"/>
            <rFont val="Tahoma"/>
            <family val="2"/>
            <charset val="204"/>
          </rPr>
          <t xml:space="preserve">
Акт от 28.02.2020 (на сумму 1 076 тыс. руб. с НДС, 897 тыс. руб. без НДС)
Акт от 11.06.2020 (на сумму 1 014 тыс. руб. с НДС, 845 тыс. руб. без НДС)
Акт от 30.09.2020 (на сумму 1 612 тыс. руб. с НДС, 1 343 тыс. руб. без НДС)</t>
        </r>
      </text>
    </comment>
    <comment ref="CF31" authorId="0" shapeId="0">
      <text>
        <r>
          <rPr>
            <b/>
            <sz val="9"/>
            <color indexed="81"/>
            <rFont val="Tahoma"/>
            <family val="2"/>
            <charset val="204"/>
          </rPr>
          <t>Бодрова Лидия Юрьевна:</t>
        </r>
        <r>
          <rPr>
            <sz val="9"/>
            <color indexed="81"/>
            <rFont val="Tahoma"/>
            <family val="2"/>
            <charset val="204"/>
          </rPr>
          <t xml:space="preserve">
Акт от 27.02.2020 (на сумму 1 571 тыс. руб. с НДС, 1 310 тыс. руб. без НДС)</t>
        </r>
      </text>
    </comment>
    <comment ref="EK31" authorId="0" shapeId="0">
      <text>
        <r>
          <rPr>
            <b/>
            <sz val="9"/>
            <color indexed="81"/>
            <rFont val="Tahoma"/>
            <family val="2"/>
            <charset val="204"/>
          </rPr>
          <t>Бодрова Лидия Юрьевна:</t>
        </r>
        <r>
          <rPr>
            <sz val="9"/>
            <color indexed="81"/>
            <rFont val="Tahoma"/>
            <family val="2"/>
            <charset val="204"/>
          </rPr>
          <t xml:space="preserve">
Акт от 27.02.2020 (на сумму 1 571 тыс. руб. с НДС, 1 310 тыс. руб. без НДС)</t>
        </r>
      </text>
    </comment>
    <comment ref="GN31" authorId="0" shapeId="0">
      <text>
        <r>
          <rPr>
            <b/>
            <sz val="9"/>
            <color indexed="81"/>
            <rFont val="Tahoma"/>
            <family val="2"/>
            <charset val="204"/>
          </rPr>
          <t>Бодрова Лидия Юрьевна:</t>
        </r>
        <r>
          <rPr>
            <sz val="9"/>
            <color indexed="81"/>
            <rFont val="Tahoma"/>
            <family val="2"/>
            <charset val="204"/>
          </rPr>
          <t xml:space="preserve">
Акт от 27.02.2020 (на сумму 1 571 тыс. руб. с НДС, 1 310 тыс. руб. без НДС)</t>
        </r>
      </text>
    </comment>
    <comment ref="CF37" authorId="0" shapeId="0">
      <text>
        <r>
          <rPr>
            <b/>
            <sz val="9"/>
            <color indexed="81"/>
            <rFont val="Tahoma"/>
            <family val="2"/>
            <charset val="204"/>
          </rPr>
          <t>Бодрова Лидия Юрьевна:</t>
        </r>
        <r>
          <rPr>
            <sz val="9"/>
            <color indexed="81"/>
            <rFont val="Tahoma"/>
            <family val="2"/>
            <charset val="204"/>
          </rPr>
          <t xml:space="preserve">
1. Заключен договор с единственным поставщиком ООО "Сигма" №05.115.677.20 от 28.10.20 по внедрению единого биллинга юридических лиц, импортозамещенная конфигурация на сумму 4 941 тыс. руб. с НДС, 4 118 тыс. руб. без НДС. Работы выполнены полностью.
Акт приема-сдачи выполненных работ по 1 этапу от 28.10.2020 на сумму 3 459 тыс. руб. с НДС, 2 882 тыс. руб. без НДС;
Акт приема-сдачи выполненных работ по 2 этапу от 30.10.2020 на сумму 1 482 тыс. руб. с НДС, 1 235 тыс. руб. без НДС.
2. Заключен договор с АО "ПСК" №23.115.680.20 от 28.10.20 на приобретение лицензий на сумму 10 494 тыс. руб. НДС не обл.
Акт предоставления прав №1 от 02.11.20 на сумму 10 494 тыс. руб. НДС не обл.</t>
        </r>
      </text>
    </comment>
    <comment ref="EK37" authorId="0" shapeId="0">
      <text>
        <r>
          <rPr>
            <b/>
            <sz val="9"/>
            <color indexed="81"/>
            <rFont val="Tahoma"/>
            <family val="2"/>
            <charset val="204"/>
          </rPr>
          <t>Бодрова Лидия Юрьевна:</t>
        </r>
        <r>
          <rPr>
            <sz val="9"/>
            <color indexed="81"/>
            <rFont val="Tahoma"/>
            <family val="2"/>
            <charset val="204"/>
          </rPr>
          <t xml:space="preserve">
1. Заключен договор с единственным поставщиком ООО "Сигма" №05.115.677.20 от 28.10.20 по внедрению единого биллинга юридических лиц, импортозамещенная конфигурация на сумму 4 941 тыс. руб. с НДС, 4 118 тыс. руб. без НДС. Работы выполнены полностью.
Акт приема-сдачи выполненных работ по 1 этапу от 28.10.2020 на сумму 3 459 тыс. руб. с НДС, 2 882 тыс. руб. без НДС;
Акт приема-сдачи выполненных работ по 2 этапу от 30.10.2020 на сумму 1 482 тыс. руб. с НДС, 1 235 тыс. руб. без НДС.
2. Заключен договор с АО "ПСК" №23.115.680.20 от 28.10.20 на приобретение лицензий на сумму 10 494 тыс. руб. НДС не обл.
Акт предоставления прав №1 от 02.11.20 на сумму 10 494 тыс. руб. НДС не обл.</t>
        </r>
      </text>
    </comment>
    <comment ref="GN37" authorId="0" shapeId="0">
      <text>
        <r>
          <rPr>
            <b/>
            <sz val="9"/>
            <color indexed="81"/>
            <rFont val="Tahoma"/>
            <family val="2"/>
            <charset val="204"/>
          </rPr>
          <t>Бодрова Лидия Юрьевна:</t>
        </r>
        <r>
          <rPr>
            <sz val="9"/>
            <color indexed="81"/>
            <rFont val="Tahoma"/>
            <family val="2"/>
            <charset val="204"/>
          </rPr>
          <t xml:space="preserve">
1. Заключен договор с единственным поставщиком ООО "Сигма" №05.115.677.20 от 28.10.20 по внедрению единого биллинга юридических лиц, импортозамещенная конфигурация на сумму 4 941 тыс. руб. с НДС, 4 118 тыс. руб. без НДС. Работы выполнены полностью.
Акт приема-сдачи выполненных работ по 1 этапу от 28.10.2020 на сумму 3 459 тыс. руб. с НДС, 2 882 тыс. руб. без НДС;
Акт приема-сдачи выполненных работ по 2 этапу от 30.10.2020 на сумму 1 482 тыс. руб. с НДС, 1 235 тыс. руб. без НДС.
2. Заключен договор с АО "ПСК" №23.115.680.20 от 28.10.20 на приобретение лицензий на сумму 10 494 тыс. руб. НДС не обл.
Акт предоставления прав №1 от 02.11.20 на сумму 10 494 тыс. руб. НДС не обл.</t>
        </r>
      </text>
    </comment>
    <comment ref="CF40" authorId="0" shapeId="0">
      <text>
        <r>
          <rPr>
            <b/>
            <sz val="9"/>
            <color indexed="81"/>
            <rFont val="Tahoma"/>
            <family val="2"/>
            <charset val="204"/>
          </rPr>
          <t>Бодрова Лидия Юрьевна:</t>
        </r>
        <r>
          <rPr>
            <sz val="9"/>
            <color indexed="81"/>
            <rFont val="Tahoma"/>
            <family val="2"/>
            <charset val="204"/>
          </rPr>
          <t xml:space="preserve">
Заключен сублицензионный договор с АО НИП «ИНФОРМЗАЩИТА» от 25.12.2019 №201150 (16 тыс. руб., НДС не облагается).</t>
        </r>
      </text>
    </comment>
    <comment ref="EK40" authorId="0" shapeId="0">
      <text>
        <r>
          <rPr>
            <b/>
            <sz val="9"/>
            <color indexed="81"/>
            <rFont val="Tahoma"/>
            <family val="2"/>
            <charset val="204"/>
          </rPr>
          <t>Бодрова Лидия Юрьевна:</t>
        </r>
        <r>
          <rPr>
            <sz val="9"/>
            <color indexed="81"/>
            <rFont val="Tahoma"/>
            <family val="2"/>
            <charset val="204"/>
          </rPr>
          <t xml:space="preserve">
Заключен сублицензионный договор с АО НИП «ИНФОРМЗАЩИТА» от 25.12.2019 №201150 (16 тыс. руб., НДС не облагается).</t>
        </r>
      </text>
    </comment>
    <comment ref="GN40" authorId="0" shapeId="0">
      <text>
        <r>
          <rPr>
            <b/>
            <sz val="9"/>
            <color indexed="81"/>
            <rFont val="Tahoma"/>
            <family val="2"/>
            <charset val="204"/>
          </rPr>
          <t>Бодрова Лидия Юрьевна:</t>
        </r>
        <r>
          <rPr>
            <sz val="9"/>
            <color indexed="81"/>
            <rFont val="Tahoma"/>
            <family val="2"/>
            <charset val="204"/>
          </rPr>
          <t xml:space="preserve">
Заключен сублицензионный договор с АО НИП «ИНФОРМЗАЩИТА» от 25.12.2019 №201150 (16 тыс. руб., НДС не облагается).</t>
        </r>
      </text>
    </comment>
    <comment ref="CF41" authorId="0" shapeId="0">
      <text>
        <r>
          <rPr>
            <b/>
            <sz val="9"/>
            <color indexed="81"/>
            <rFont val="Tahoma"/>
            <family val="2"/>
            <charset val="204"/>
          </rPr>
          <t>Бодрова Лидия Юрьевна:</t>
        </r>
        <r>
          <rPr>
            <sz val="9"/>
            <color indexed="81"/>
            <rFont val="Tahoma"/>
            <family val="2"/>
            <charset val="204"/>
          </rPr>
          <t xml:space="preserve">
Сублиц. дог №29.115.169.19 от 25.03.19 ООО "Фирма "Интеграл Трейдинг"Интеграл Трейдинг ( в т.ч. на насумму 153 тыс. руб. не обл. НДС).
ДС №1 №29.115.169.19дс1 от 29.05.20 с ООО "Фирма "Интеграл Трейдинг" на сумму 153 тыс. руб. не обл. НДС.
Акт приема передачи прав № 406 от 01.06.2020 на сумму 153 тыс. руб. не обл. НДС.</t>
        </r>
      </text>
    </comment>
    <comment ref="EK41" authorId="0" shapeId="0">
      <text>
        <r>
          <rPr>
            <b/>
            <sz val="9"/>
            <color indexed="81"/>
            <rFont val="Tahoma"/>
            <family val="2"/>
            <charset val="204"/>
          </rPr>
          <t>Бодрова Лидия Юрьевна:</t>
        </r>
        <r>
          <rPr>
            <sz val="9"/>
            <color indexed="81"/>
            <rFont val="Tahoma"/>
            <family val="2"/>
            <charset val="204"/>
          </rPr>
          <t xml:space="preserve">
Сублиц. дог №29.115.169.19 от 25.03.19 ООО "Фирма "Интеграл Трейдинг"Интеграл Трейдинг ( в т.ч. на насумму 153 тыс. руб. не обл. НДС).
ДС №1 №29.115.169.19дс1 от 29.05.20 с ООО "Фирма "Интеграл Трейдинг" на сумму 153 тыс. руб. не обл. НДС.
Акт приема передачи прав № 406 от 01.06.2020 на сумму 153 тыс. руб. не обл. НДС.</t>
        </r>
      </text>
    </comment>
    <comment ref="GN41" authorId="0" shapeId="0">
      <text>
        <r>
          <rPr>
            <b/>
            <sz val="9"/>
            <color indexed="81"/>
            <rFont val="Tahoma"/>
            <family val="2"/>
            <charset val="204"/>
          </rPr>
          <t>Бодрова Лидия Юрьевна:</t>
        </r>
        <r>
          <rPr>
            <sz val="9"/>
            <color indexed="81"/>
            <rFont val="Tahoma"/>
            <family val="2"/>
            <charset val="204"/>
          </rPr>
          <t xml:space="preserve">
Акт приема передачи прав № 406 от 01.06.2020 на сумму 153 тыс. руб. не обл. НДС.</t>
        </r>
      </text>
    </comment>
  </commentList>
</comments>
</file>

<file path=xl/sharedStrings.xml><?xml version="1.0" encoding="utf-8"?>
<sst xmlns="http://schemas.openxmlformats.org/spreadsheetml/2006/main" count="1244" uniqueCount="295">
  <si>
    <t>Тип:</t>
  </si>
  <si>
    <t>Отчет за 4 квартал</t>
  </si>
  <si>
    <t>Год n:</t>
  </si>
  <si>
    <t>ДО/ВО:</t>
  </si>
  <si>
    <t>ООО "Омская энергосбытовая компания"</t>
  </si>
  <si>
    <t>Валюта:</t>
  </si>
  <si>
    <t>тыс. RUR</t>
  </si>
  <si>
    <t>Уникальный
 код
проекта</t>
  </si>
  <si>
    <t>Наименование раздела/ИП</t>
  </si>
  <si>
    <t>Классификаторы проекта</t>
  </si>
  <si>
    <t>Общая стоимость, в текущих ценах</t>
  </si>
  <si>
    <t>Сроки реализации проекта</t>
  </si>
  <si>
    <t>Ввод мощности</t>
  </si>
  <si>
    <t>Количественные показатели для сетевых компаний</t>
  </si>
  <si>
    <t>Эффект от реализации проекта</t>
  </si>
  <si>
    <t>Показатели эффективности проекта</t>
  </si>
  <si>
    <t>Источник финансирования</t>
  </si>
  <si>
    <t>Факторы неисполнения (нарастающим итогом) по финансированию</t>
  </si>
  <si>
    <t>Примечание</t>
  </si>
  <si>
    <t>Факторы неисполнения (нарастающим итогом) по освоению</t>
  </si>
  <si>
    <t>Факторы неисполнения (нарастающим итогом) по вводу в ОС</t>
  </si>
  <si>
    <t>Финансирование, тыс. руб. с учетом НДС</t>
  </si>
  <si>
    <t>Освоение, тыс. руб. без учета НДС</t>
  </si>
  <si>
    <t>Топливо основное/резервное
(вводимое обор-е)</t>
  </si>
  <si>
    <t>ИЗМЕНЕНИЕ УСТАНОВЛЕННОЙ МОЩНОСТИ</t>
  </si>
  <si>
    <t>Дата ввода/вывода, ДД.ММ.ГГГГ</t>
  </si>
  <si>
    <t>Классификатор Минэнерго</t>
  </si>
  <si>
    <t>Классификатор "Целевые программы"</t>
  </si>
  <si>
    <t>Производственная единица (ПЕ)</t>
  </si>
  <si>
    <t>финансирование</t>
  </si>
  <si>
    <t>освоение</t>
  </si>
  <si>
    <t>Начало</t>
  </si>
  <si>
    <t>Окончание</t>
  </si>
  <si>
    <t>Мощность</t>
  </si>
  <si>
    <t>Год ввода мощности</t>
  </si>
  <si>
    <t>Единица измерения физических объемов</t>
  </si>
  <si>
    <t>Количество</t>
  </si>
  <si>
    <t>Цена</t>
  </si>
  <si>
    <t>Стоимость</t>
  </si>
  <si>
    <t>EBITDA за 1-й год проекта (при отсутствии расчетов эфф-ти - итого за 1-й год)</t>
  </si>
  <si>
    <t>EBITDA за весь срок проекта  (при отсутствии расчетов эфф-ти - итого эффект за срок жизн. цикла)</t>
  </si>
  <si>
    <t>IRR</t>
  </si>
  <si>
    <t>NPV</t>
  </si>
  <si>
    <t>PI</t>
  </si>
  <si>
    <t>DPBP</t>
  </si>
  <si>
    <t>Экономия</t>
  </si>
  <si>
    <t>Изменение условий оплаты и/или поставки по результатам заключения договоров/доп.соглашений с подрядчиками</t>
  </si>
  <si>
    <t>Неисполнение, ненадлежащее исполнение контрагентом своих обязательств</t>
  </si>
  <si>
    <t>Отказ от реализации ИПКВ</t>
  </si>
  <si>
    <t>Сдвиг сроков реализации из-за:</t>
  </si>
  <si>
    <t>Изменение технических решений</t>
  </si>
  <si>
    <t>Рост стоимости/новые проекты</t>
  </si>
  <si>
    <t xml:space="preserve">  Некачественное планирование ИПКВ инициаторами</t>
  </si>
  <si>
    <t>Прочее</t>
  </si>
  <si>
    <t>1 квартал</t>
  </si>
  <si>
    <t>2 квартал</t>
  </si>
  <si>
    <t>3 квартал</t>
  </si>
  <si>
    <t>4 квартал</t>
  </si>
  <si>
    <t>Электрическая,
МВт</t>
  </si>
  <si>
    <t>Тепловая,
Гкал/ч</t>
  </si>
  <si>
    <t>Трансформаторная,
МВА</t>
  </si>
  <si>
    <t>План</t>
  </si>
  <si>
    <t>Факт/
Ож.исп</t>
  </si>
  <si>
    <t>6 месяцев  (накопительным итогом)</t>
  </si>
  <si>
    <t>9 месяцев  (накопительным итогом)</t>
  </si>
  <si>
    <t>по результатам закупочных процедур</t>
  </si>
  <si>
    <t>полученная в ходе реализации ИПКВ (в т.ч. в результате изменения тех. решений)</t>
  </si>
  <si>
    <t>по резервам на непредвиденные расходы</t>
  </si>
  <si>
    <t>длительных закупочных процедур</t>
  </si>
  <si>
    <t>длительного согласования документации (договоров, актов выполненных работ и т.п.)</t>
  </si>
  <si>
    <t>Опережающего выполнения ИПКВ</t>
  </si>
  <si>
    <r>
      <t>Реализация ИПКВ, не предусмотренных утвержденной инвестиционной программой</t>
    </r>
    <r>
      <rPr>
        <sz val="8"/>
        <color rgb="FF0000FF"/>
        <rFont val="Calibri"/>
        <family val="2"/>
        <charset val="204"/>
        <scheme val="minor"/>
      </rPr>
      <t> </t>
    </r>
  </si>
  <si>
    <t>Внеплановые ИПКВ по техприсоединению</t>
  </si>
  <si>
    <t>Превышение стоимости</t>
  </si>
  <si>
    <t>Факт/Ож.исп</t>
  </si>
  <si>
    <t>Трансформаторная, МВА</t>
  </si>
  <si>
    <t>ВЫВОД</t>
  </si>
  <si>
    <t>ВВОД</t>
  </si>
  <si>
    <t>Изменение</t>
  </si>
  <si>
    <t>Электрическая</t>
  </si>
  <si>
    <t>Тепловая</t>
  </si>
  <si>
    <t>Трансформаторная</t>
  </si>
  <si>
    <t>КГГГГ</t>
  </si>
  <si>
    <t>МВт,Гкал/ч, км,шт</t>
  </si>
  <si>
    <t>%</t>
  </si>
  <si>
    <t>тыс.ед. нац.вал.</t>
  </si>
  <si>
    <t>ед.</t>
  </si>
  <si>
    <t>лет</t>
  </si>
  <si>
    <t>Факт</t>
  </si>
  <si>
    <t xml:space="preserve">Откл.                               </t>
  </si>
  <si>
    <t xml:space="preserve">% исполн.                            </t>
  </si>
  <si>
    <t>ПИР</t>
  </si>
  <si>
    <t>СМР</t>
  </si>
  <si>
    <t>Оборуд и 
мат-лы</t>
  </si>
  <si>
    <t>Прочие</t>
  </si>
  <si>
    <t>газ, мазут, уголь, ДТ, "-"</t>
  </si>
  <si>
    <t xml:space="preserve"> 1. Новое строительство и расширение</t>
  </si>
  <si>
    <t>-</t>
  </si>
  <si>
    <t xml:space="preserve"> 2.  Техперевооружение и реконструкция</t>
  </si>
  <si>
    <t xml:space="preserve">3. Приобретение техники и инвентаря производственного назначения </t>
  </si>
  <si>
    <t>4. Приобретение техники и инвентаря не производственного (общехозяйственного) назначения</t>
  </si>
  <si>
    <t>17.01.0084</t>
  </si>
  <si>
    <t>Приобретение и монтаж фасадной вывески для центрального офиса</t>
  </si>
  <si>
    <t>ПРО</t>
  </si>
  <si>
    <t xml:space="preserve"> -</t>
  </si>
  <si>
    <t>ОЭСК_АУП</t>
  </si>
  <si>
    <t>АПП</t>
  </si>
  <si>
    <t>Новый проект</t>
  </si>
  <si>
    <r>
      <t>Невыполнение планового показателя (на сумму 4 тыс. руб. с НДС) связано</t>
    </r>
    <r>
      <rPr>
        <b/>
        <sz val="9"/>
        <rFont val="Times New Roman"/>
        <family val="1"/>
        <charset val="204"/>
      </rPr>
      <t xml:space="preserve"> с экономией по результатам закупочных процедур,</t>
    </r>
    <r>
      <rPr>
        <sz val="9"/>
        <rFont val="Times New Roman"/>
        <family val="1"/>
        <charset val="204"/>
      </rPr>
      <t xml:space="preserve"> сложилось:
1) экономия (на сумму 1 тыс. руб. с НДС) 
Перед проведением конкурсных процедур актуализировали стоимость проекта, по результатам исследования рынка стоимость закупки уменьшилась.
В ИПР 2020-2024 стоимость проекта 175 тыс. руб. с НДС, 146 тыс. руб. без НДС.
В ГКПЗ 2020 включены лоты на общую сумму 174 тыс. руб. с НДС, 145 тыс. руб. без НДС: поставка фасадной вывески ( 117 тыс. руб. с НДС, 97 тыс. руб. без НДС) и установка фасадной вывески (57 тыс. руб. с НДС, 48 тыс. руб. без НДС). Были актуализированы коммерческие предложения потенциальных поставщиков.
Образовалась экономия на сумму 1 тыс. руб. с НДС ( 175 - 174), 0,9 тыс. руб. без НДС (146 - 145) .
2) экономия (на сумму 3 тыс. руб. с НДС):
2.1 Поставка фасадной вывески - упрощенная процедура закупки. Начальная цена лота 117 тыс. руб. с НДС (Конкурентная карта  от 18.12.2019 на сумму 114 тыс. руб. с НДС, 95 тыс. руб. без НДС прилагается).
Победитель ООО Компания "Градэ"  (на сумму 114 тыс. руб. с НДС, 95 тыс. руб. без НДС). 
Поставка вывески на основании универсального передаточного документа № 133 от 25.02.2020 года (на сумму 114 тыс. руб. с НДС, 95 тыс. руб. без НДС).
Договор не заключался на основании п. 2.2 Положения о порядке подготовки и заключения договоров в ООО «ОЭК» (приказ ОЭК от 17.11.2017 № 337-пр), так как сумма сделки не превышала 100 тыс. руб. без НДС (95 тыс. руб. без НДС).
2.2 Установка фасадной вывески - способ закупки ЕП - ООО Компания  "Градэ",  стоимость без изменений в соответствии с пояснительной запиской на ЦЗК (на сумму 57 тыс. руб. с НДС, 48 тыс. руб. без НДС).
Оплата услуг на основании универсального передаточного документа № 134 от 25.02.2020 года (на сумму 57 тыс. руб. с НДС, 48 тыс. руб. без НДС).
Договор не заключался на основании п. 2.2 Положения о порядке подготовки и заключения договоров в ООО «ОЭК» (приказ ОЭК от 17.11.2017 № 337-пр), так как сумма сделки не превышала 100 тыс. руб. без НДС (48 тыс. руб. без НДС).
Работы выполнены в полном объеме как и запланировано.
Общая сумма по проекту составила 171 тыс. руб. с НДС (114 + 57), 143 тыс. руб. без НДС (95 + 48), экономия по второму разделу составила 3 тыс. руб. с НДС (174 - 171), 2 тыс. руб. без НДС  (145 - 143)
Таким образом общая экономия по проекту составила 4 тыс. руб. с НДС (175 - 171), 3 тыс. руб. без НДС (146 - 143)
Проект завершен в 1 кв. 2020 года.
Универсальный передаточный документ (УПД) №133 от 25.02.2020 года на поставку фасадной вывески (на сумму 114 тыс. руб. с НДС, 95 тыс. руб. без НДС)
УПД №134 от 25.02.2020 года на установку фасадной вывески (на сумму 57 тыс. руб. с НДС, 48 тыс. руб. без НДС)</t>
    </r>
  </si>
  <si>
    <r>
      <t>Невыполнение планового показателя (на сумму 3 тыс. руб. без НДС) связано</t>
    </r>
    <r>
      <rPr>
        <b/>
        <sz val="9"/>
        <rFont val="Times New Roman"/>
        <family val="1"/>
        <charset val="204"/>
      </rPr>
      <t xml:space="preserve"> с экономией по результатам закупочных процедур</t>
    </r>
    <r>
      <rPr>
        <sz val="9"/>
        <rFont val="Times New Roman"/>
        <family val="1"/>
        <charset val="204"/>
      </rPr>
      <t xml:space="preserve"> сложилось:
1) экономия (на сумму 1 тыс. руб. с НДС) 
Перед проведением конкурсных процедур актуализировали стоимость проекта, по результатам исследования рынка стоимость закупки уменьшилась.
В ИПР 2020-2024 стоимость проекта 175 тыс. руб. с НДС, 146 тыс. руб. без НДС.
В ГКПЗ 2020 включены лоты на общую сумму 174 тыс. руб. с НДС, 145 тыс. руб. без НДС: поставка фасадной вывески ( 117 тыс. руб. с НДС, 97 тыс. руб. без НДС) и установка фасадной вывески (57 тыс. руб. с НДС, 48 тыс. руб. без НДС). Были актуализированы коммерческие предложения потенциальных поставщиков.
Образовалась экономия на сумму 1 тыс. руб. с НДС ( 175 - 174), 0,9 тыс. руб. без НДС (146 - 145) .
2) экономия (на сумму 3 тыс. руб. с НДС):
2.1 Поставка фасадной вывески - упрощенная процедура закупки. Начальная цена лота 117 тыс. руб. с НДС (Конкурентная карта  от 18.12.2019 на сумму 114 тыс. руб. с НДС, 95 тыс. руб. без НДС прилагается).
Победитель ООО Компания "Градэ"  (на сумму 114 тыс. руб. с НДС, 95 тыс. руб. без НДС). 
Поставка вывески на основании универсального передаточного документа № 133 от 25.02.2020 года (на сумму 114 тыс. руб. с НДС, 95 тыс. руб. без НДС).
Договор не заключался на основании п. 2.2 Положения о порядке подготовки и заключения договоров в ООО «ОЭК» (приказ ОЭК от 17.11.2017 № 337-пр), так как сумма сделки не превышала 100 тыс. руб. без НДС (95 тыс. руб. без НДС).
2.2 Установка фасадной вывески - способ закупки ЕП - ООО Компания  "Градэ",  стоимость без изменений в соответствии с пояснительной запиской на ЦЗК (на сумму 57 тыс. руб. с НДС, 48 тыс. руб. без НДС).
Оплата услуг на основании универсального передаточного документа № 134 от 25.02.2020 года (на сумму 57 тыс. руб. с НДС, 48 тыс. руб. без НДС).
Договор не заключался на основании п. 2.2 Положения о порядке подготовки и заключения договоров в ООО «ОЭК» (приказ ОЭК от 17.11.2017 № 337-пр), так как сумма сделки не превышала 100 тыс. руб. без НДС (48 тыс. руб. без НДС).
Работы выполнены в полном объеме как и запланировано.
Общая сумма по проекту составила 171 тыс. руб. с НДС (114 + 57), 143 тыс. руб. без НДС (95 + 48), экономия по второму разделу составила 3 тыс. руб. с НДС (174 - 171), 2 тыс. руб. без НДС  (145 - 143)
Таким образом общая экономия по проекту составила 4 тыс. руб. с НДС (175 - 171), 3 тыс. руб. без НДС (146 - 143)
Проект завершен в 1 кв. 2020 года.
Универсальный передаточный документ (УПД) №133 от 25.02.2020 года на поставку фасадной вывески (на сумму 114 тыс. руб. с НДС, 95 тыс. руб. без НДС)
УПД №134 от 25.02.2020 года на установку фасадной вывески (на сумму 57 тыс. руб. с НДС, 48 тыс. руб. без НДС)</t>
    </r>
  </si>
  <si>
    <t>5. ИТ – мероприятия</t>
  </si>
  <si>
    <t>ИПКВ по ИТ</t>
  </si>
  <si>
    <t>17.01.0058</t>
  </si>
  <si>
    <t>Приобретение права на использование программы в рамках проекта «Тиражирование системы «1С: Зарплата и управление персоналом»</t>
  </si>
  <si>
    <t>АТП</t>
  </si>
  <si>
    <t>Переходящий проект № 17.01.0058 из ИПР 2019-2023 гг. Проект без изменений 
(НДС не облагается).</t>
  </si>
  <si>
    <t>Переходящий проект № 17.01.0058 из ИПР 2019-2023 гг. Проект без изменений (НДС не облагается).</t>
  </si>
  <si>
    <t>По освоению и вводу проект завершен в 3 кв. 2018 года.</t>
  </si>
  <si>
    <t>17.01.0088</t>
  </si>
  <si>
    <t>Развитие ИТ платформы расчетов с юридическими лицами (2020)</t>
  </si>
  <si>
    <t>ОЭСК_Омск.обл._РП_№1</t>
  </si>
  <si>
    <t>Проект планировался в составе проекта 17.01.0078 ИПР2019-2023
Увеличение стоимости (+ 578 т.р. с НДС ) связано с актуализацией коммерческих предложений. Срок реализации проекта без изменений.</t>
  </si>
  <si>
    <t xml:space="preserve">Проект завершен в 4 квартале 2020 года. 
Заключен договор с единственным поставщиком ООО "СИГМА" №05.115.059.20 от 29.01.20 на сумму 4 751 тыс. руб. с НДС, 3 959 тыс.руб., без НДС. 
1. Акт приема-сдачи работ №1236 от 28.12.20 на сумму 77 тыс. руб. с НДС, 64 тыс.руб. без НДС;
2. Акт приема-сдачи работ №1238 от 28.12.20 на сумму 88 тыс. руб. с НДС, 73 тыс.руб. без НДС); 
3. Акт приема-сдачи работ №1239 от 28.12.20 на сумму 374 тыс. руб. с НДС, 312 тыс.руб. без НДС);
4. Акт приема-сдачи работ №1240 от 28.12.20 на сумму 507 тыс. руб. с НДС, 422 тыс.руб. без НДС);
5. Акт приема-сдачи работ №1241 от 28.12.20 на сумму 1 156 тыс. руб. с НДС, 963 тыс.руб. без НДС);
6. Акт приема-сдачи работ №1242 от 28.12.20  на сумму 950 тыс. руб. с НДС, 791 тыс.руб. без НДС);
7. Акт приема-сдачи работ №1243 от 28.12.20 на сумму 215 тыс. руб. с НДС, 179 тыс.руб. без НДС);
8. Акт приема-сдачи работ №1244 от 28.12.20 на сумму 281 тыс. руб. с НДС, 234 тыс.руб. без НДС);
9. Акт приема-сдачи работ №1245 от 28.12.20 на сумму 1 104 тыс. руб. с НДС, 920 тыс.руб. без НДС).  </t>
  </si>
  <si>
    <t>Проект планировался в составе проекта 17.01.0078 ИПР2019-2023
Увеличение стоимости (+ 482 т.р. без НДС ) связано с актуализацией коммерческих предложений. Срок реализации проекта без изменений.</t>
  </si>
  <si>
    <t xml:space="preserve">Проект завершен в 4 квартале 2020 года. 
Заключен договор с единственным поставщиком ООО "СИГМА" №05.115.059.20 от 29.01.20 на сумму 4 751 тыс. руб. с НДС, 3 959 тыс.руб., без НДС. 
1. Акт приема-сдачи работ №1236 от 28.12.20 на сумму 77 тыс. руб. с НДС, 64 тыс.руб. без НДС;
2. Акт приема-сдачи работ №1238 от 28.12.20 на сумму 88 тыс. руб. с НДС, 73 тыс.руб. без НДС); 
3. Акт приема-сдачи работ №1239 от 28.12.20 на сумму 374 тыс. руб. с НДС, 312 тыс.руб. без НДС);
4. Акт приема-сдачи работ №1240 от 28.12.20 на сумму 507 тыс. руб. с НДС, 422 тыс.руб. без НДС);
5. Акт приема-сдачи работ №1241 от 28.12.20 на сумму 1 156 тыс. руб. с НДС, 963 тыс.руб. без НДС);
6. Акт приема-сдачи работ №1242 от 28.12.20  на сумму 950 тыс. руб. с НДС, 791 тыс.руб. без НДС);
7. Акт приема-сдачи работ №1243 от 28.12.20 на сумму 215 тыс. руб. с НДС, 179 тыс.руб. без НДС);
8. Акт приема-сдачи работ №1244 от 28.12.20 на сумму 281 тыс. руб. с НДС, 234 тыс.руб. без НДС);
9. Акт приема-сдачи работ №1245 от 28.12.20 на сумму 1 104 тыс. руб. с НДС, 920 тыс.руб. без НДС). </t>
  </si>
  <si>
    <t xml:space="preserve">Проект завершен в 4 квартале 2020 года. 
Заключен договор с ООО "СИГМА" №05.115.059.20 от 29.01.20 на сумму 4 751 тыс. руб. с НДС, 3 959 тыс.руб., без НДС. 
Акт от 28.12.20 на сумму 4 751 тыс. руб. с НДС, 3 959 тыс.руб., без НДС. </t>
  </si>
  <si>
    <t>17.01.0072</t>
  </si>
  <si>
    <t>Развитие мобильного приложения «Личный кабинет клиента юридического лица» (2020)</t>
  </si>
  <si>
    <t xml:space="preserve">Проект № 17.01.0072 из ИПР2019-2023 
Увеличение стоимости (+ 1 924 т.р. с НДС) связано с актуализацией коммерческих предложений. Срок реализации проекта без изменений. </t>
  </si>
  <si>
    <t xml:space="preserve">Проект завершен в 4 квартале 2020 года. 
Заключен договор с единственным поставщиком ООО "СИГМА" №05.115.143.20 от 27.02.20 на сумму 2 240 тыс. руб. с НДС, 1 867 тыс.руб. без НДС. 
Акт от 30.11.20 на сумму 2 240 тыс. руб. с НДС, 1 867 тыс.руб. без НДС. </t>
  </si>
  <si>
    <t>Проект №17.01.0072 из ИПР2019-2023 
Увеличение стоимости (+ 1 603 т.р. без НДС) связано с актуализацией коммерческих предложений. Срок реализации проекта без изменений.</t>
  </si>
  <si>
    <t xml:space="preserve">Проект завершен в 4 квартале 2020 года. 
Заключен договор с ООО "СИГМА" №05.115.143.20 от 27.02.20 на сумму 2 240 тыс. руб. с НДС, 1 867 тыс.руб. без НДС. 
Акт от 30.11.20 на сумму 2 240 тыс. руб. с НДС, 1 867 тыс.руб. без НДС. </t>
  </si>
  <si>
    <t>17.01.0086</t>
  </si>
  <si>
    <t>Приобретение программного комплекса «Рупор.БЛИЦ» для автоматического оповещения потребителей</t>
  </si>
  <si>
    <t>Новый проект 
(НДС не облагается)</t>
  </si>
  <si>
    <t xml:space="preserve">Проект завершен в 1 квартале 2020 года. 
Заключен договор с ООО "МТ Техно Омск" №29.115.763.19 от 29.11.19 на сумму 219 тыс.руб., НДС не облагается. 
Акт от 10.01.20 на сумму 219 тыс.руб., НДС не облагается. </t>
  </si>
  <si>
    <t xml:space="preserve">Новый проект (НДС не облагается)
</t>
  </si>
  <si>
    <t>17.01.0097</t>
  </si>
  <si>
    <t>Модернизация интернет-сайта Общества</t>
  </si>
  <si>
    <r>
      <t xml:space="preserve">Невыполнение планового показателя (на сумму 76 тыс. руб. НДС не облагается) связано </t>
    </r>
    <r>
      <rPr>
        <b/>
        <sz val="9"/>
        <rFont val="Times New Roman"/>
        <family val="1"/>
        <charset val="204"/>
      </rPr>
      <t>с экономией по результатам закупочных процедур</t>
    </r>
    <r>
      <rPr>
        <sz val="9"/>
        <rFont val="Times New Roman"/>
        <family val="1"/>
        <charset val="204"/>
      </rPr>
      <t xml:space="preserve">, сложилось:
</t>
    </r>
    <r>
      <rPr>
        <b/>
        <sz val="9"/>
        <rFont val="Times New Roman"/>
        <family val="1"/>
        <charset val="204"/>
      </rPr>
      <t>1) экономия (на сумму 22 тыс. руб., НДС не облагается). 
Перед проведением конкурсных процедур актуализировали</t>
    </r>
    <r>
      <rPr>
        <sz val="9"/>
        <rFont val="Times New Roman"/>
        <family val="1"/>
        <charset val="204"/>
      </rPr>
      <t xml:space="preserve"> стоимость проекта, по результатам исследования рынка стоимость закупки уменьшилась.
В ИПР 2020-2024 стоимость проекта 516 тыс. руб. НДС не облагается.
В ГКПЗ 2020 на сумму 494 тыс. руб. НДС не облагается. В результате актуализации коммерческих предложений при формировании ГКПЗ стоимость проекта уменьшилась и составила 494 тыс. руб. (516-494=22)
2) </t>
    </r>
    <r>
      <rPr>
        <b/>
        <sz val="9"/>
        <rFont val="Times New Roman"/>
        <family val="1"/>
        <charset val="204"/>
      </rPr>
      <t>экономия</t>
    </r>
    <r>
      <rPr>
        <sz val="9"/>
        <rFont val="Times New Roman"/>
        <family val="1"/>
        <charset val="204"/>
      </rPr>
      <t xml:space="preserve"> (на сумму 54 тыс. руб. НДС не облагается).
Начальная цена лота 494 тыс. руб. НДС не облагается. 
Протокол выбора победителя №3 от 13.01.20 (на сумму 440 тыс. руб. НДС не облагается) (494 - 440=54)
Заключен договор с ООО "Софт - Мажор" №05.105.060.20 от 29.01.20 на сумму 440 тыс.руб.  НДС не облагается. 
Проект завершен в 1 кв. 2020 года.
Акт №1 от 14.02.2020 (145 тыс. руб. НДС не облагается)
Акт №2 от 28.02.2020 (295 тыс. руб. НДС не облагается)</t>
    </r>
  </si>
  <si>
    <r>
      <t>Невыполнение планового показателя</t>
    </r>
    <r>
      <rPr>
        <b/>
        <sz val="9"/>
        <rFont val="Times New Roman"/>
        <family val="1"/>
        <charset val="204"/>
      </rPr>
      <t xml:space="preserve"> </t>
    </r>
    <r>
      <rPr>
        <sz val="9"/>
        <rFont val="Times New Roman"/>
        <family val="1"/>
        <charset val="204"/>
      </rPr>
      <t xml:space="preserve">(на сумму 76 тыс. руб. НДС не облагается) связано с </t>
    </r>
    <r>
      <rPr>
        <b/>
        <sz val="9"/>
        <rFont val="Times New Roman"/>
        <family val="1"/>
        <charset val="204"/>
      </rPr>
      <t>экономией по результатам закупочных процедур,</t>
    </r>
    <r>
      <rPr>
        <sz val="9"/>
        <rFont val="Times New Roman"/>
        <family val="1"/>
        <charset val="204"/>
      </rPr>
      <t xml:space="preserve"> сложилось:
1)</t>
    </r>
    <r>
      <rPr>
        <b/>
        <sz val="9"/>
        <rFont val="Times New Roman"/>
        <family val="1"/>
        <charset val="204"/>
      </rPr>
      <t xml:space="preserve"> </t>
    </r>
    <r>
      <rPr>
        <sz val="9"/>
        <rFont val="Times New Roman"/>
        <family val="1"/>
        <charset val="204"/>
      </rPr>
      <t>экономия (на сумму 22 тыс. руб., НДС не облагается). 
Перед проведением конкурсных процедур актуализировали стоимость проекта, по результатам исследования рынка стоимость закупки уменьшилась.
В ИПР 2020-2024 стоимость проекта 516 тыс. руб. НДС не облагается.
В ГКПЗ 2020 на сумму 494 тыс. руб. НДС не облагается. В результате актуализации коммерческих предложений при формировании ГКПЗ стоимость проекта уменьшилась и составила 494 тыс. руб. (516-494=22)
2)</t>
    </r>
    <r>
      <rPr>
        <b/>
        <sz val="9"/>
        <rFont val="Times New Roman"/>
        <family val="1"/>
        <charset val="204"/>
      </rPr>
      <t xml:space="preserve"> </t>
    </r>
    <r>
      <rPr>
        <sz val="9"/>
        <rFont val="Times New Roman"/>
        <family val="1"/>
        <charset val="204"/>
      </rPr>
      <t>экономия (на сумму 54 тыс. руб. НДС не облагается).
Начальная цена лота 494 тыс. руб. НДС не облагается. Протокол выбора победителя №3 от 13.01.20 (на сумму 440 тыс. руб. НДС не облагается) (494 - 440=54)
Заключен договор с ООО "Софт - Мажор" №05.105.060.20 от 29.01.20 на сумму 440 тыс.руб.  НДС не облагается. 
Проект завершен в 1 кв. 2020 года.
Акт №1 от 14.02.2020 (145 тыс. руб. НДС не облагается)
Акт №2 от 28.02.2020 (295 тыс. руб. НДС не облагается)</t>
    </r>
  </si>
  <si>
    <t>17.01.0098</t>
  </si>
  <si>
    <t>Приобретение неисключительных прав на использование API Casebook</t>
  </si>
  <si>
    <t>Новый проект.
(НДС не облагается)</t>
  </si>
  <si>
    <t xml:space="preserve">Проект завершен в 1 квартале 2020 года. 
Заключен договор с АО "ПСК" №23.115.864.19 от 26.12.19 на сумму 1 303 тыс.руб., НДС не облагается. 
Акт №1 от 01.01.20 на сумму 1 303 тыс.руб., НДС не облагается. </t>
  </si>
  <si>
    <t>17.01.0083</t>
  </si>
  <si>
    <t>Приобретение лицензий «Типовой тиражной системы Электронный архив»</t>
  </si>
  <si>
    <t>0</t>
  </si>
  <si>
    <t>Новый проект (НДС не облагается). 
Централизованный проект 2020 года.</t>
  </si>
  <si>
    <r>
      <t xml:space="preserve">Невыполнение планового показателя (на сумму 218 тыс. руб., не обл. НДС) связано с </t>
    </r>
    <r>
      <rPr>
        <b/>
        <sz val="9"/>
        <rFont val="Times New Roman"/>
        <family val="1"/>
        <charset val="204"/>
      </rPr>
      <t>отказом от реализации ИПКВ.</t>
    </r>
    <r>
      <rPr>
        <sz val="9"/>
        <rFont val="Times New Roman"/>
        <family val="1"/>
        <charset val="204"/>
      </rPr>
      <t xml:space="preserve">
Согласно Протоколу № 868 заседания Правления ПАО "Интер РАО" от 23.04.2020 г. (выписка из протокола прилагается) реализация «ТТС ЭА» будет осуществляться в рамках заключения договоров на оказание услуг (сопровождения).
В соответствии с ЗНИ Паспорта проекта «ТТС ЭА» перевод системы в промышленную эксплуатацию запланирован на 2021 год, в связи с чем расходы на «ТТС ЭА» будут запланированы на 2021 год в составе операционных. 
Реализация проекта будет осуществляться в рамках заключения договоров на оказания услуг (сопровождения), поэтому включение проекта в ИПР 2021-2025 не планируется.</t>
    </r>
  </si>
  <si>
    <t>17.01.0085</t>
  </si>
  <si>
    <t>Приобретение конгресс-системы для конференцзала в центральном офисе</t>
  </si>
  <si>
    <t xml:space="preserve">Новый проект
</t>
  </si>
  <si>
    <r>
      <t xml:space="preserve">Невыполнение планового показателя (на сумму 32 тыс. руб. с НДС) связано с </t>
    </r>
    <r>
      <rPr>
        <b/>
        <sz val="9"/>
        <rFont val="Times New Roman"/>
        <family val="1"/>
        <charset val="204"/>
      </rPr>
      <t>экономией по результатам закупочных процедур</t>
    </r>
    <r>
      <rPr>
        <sz val="9"/>
        <rFont val="Times New Roman"/>
        <family val="1"/>
        <charset val="204"/>
      </rPr>
      <t>, сложилось :
1)</t>
    </r>
    <r>
      <rPr>
        <b/>
        <sz val="9"/>
        <rFont val="Times New Roman"/>
        <family val="1"/>
        <charset val="204"/>
      </rPr>
      <t xml:space="preserve"> Экономия </t>
    </r>
    <r>
      <rPr>
        <sz val="9"/>
        <rFont val="Times New Roman"/>
        <family val="1"/>
        <charset val="204"/>
      </rPr>
      <t xml:space="preserve"> (на сумму 4 тыс. руб. с НДС.).
</t>
    </r>
    <r>
      <rPr>
        <b/>
        <sz val="9"/>
        <rFont val="Times New Roman"/>
        <family val="1"/>
        <charset val="204"/>
      </rPr>
      <t xml:space="preserve">Перед проведением конкурсных процедур </t>
    </r>
    <r>
      <rPr>
        <sz val="9"/>
        <rFont val="Times New Roman"/>
        <family val="1"/>
        <charset val="204"/>
      </rPr>
      <t xml:space="preserve"> при расчете стоимости закупки на основании трех коммерческих предложений произошло увеличение стоимости проекта (на сумму 4 тыс. руб. с НДС) в результате применения дефлятора 4,7%. 
Начальная максимальная цена лота в ГКПЗ 2020 составила 1 227  тыс. руб. с НДС, 1 023 тыс. руб. без НДС. Количество и состав приобретаемого оборудования не изменились.  
В ИПР 2020-2024 стоимость проекта составила 1 224 тыс. руб. с НДС, 1 020 тыс. руб. без НДС, при расчете стоимости проекта был применен ИПЦ (индекс потребительских цен) 4,4%.
2</t>
    </r>
    <r>
      <rPr>
        <b/>
        <sz val="9"/>
        <rFont val="Times New Roman"/>
        <family val="1"/>
        <charset val="204"/>
      </rPr>
      <t>) экономия</t>
    </r>
    <r>
      <rPr>
        <sz val="9"/>
        <rFont val="Times New Roman"/>
        <family val="1"/>
        <charset val="204"/>
      </rPr>
      <t xml:space="preserve"> (на сумму 35 тыс. руб. с НДС) </t>
    </r>
    <r>
      <rPr>
        <b/>
        <sz val="9"/>
        <rFont val="Times New Roman"/>
        <family val="1"/>
        <charset val="204"/>
      </rPr>
      <t xml:space="preserve">по результатам конкурсных процедур
</t>
    </r>
    <r>
      <rPr>
        <sz val="9"/>
        <rFont val="Times New Roman"/>
        <family val="1"/>
        <charset val="204"/>
      </rPr>
      <t xml:space="preserve">Конкурс состоялся от 27.05.2020 (протокол № 172359/ОЗП (ЭТП)-ПВПИ от 27.05.20 с начальной максимальной ценой лота 1 227 тыс. руб. с НДС, 1 023 тыс. руб. без НДС) 
Заключен договор № 05.115.339.20 от 15.06.2020 (на сумму 1 192 тыс. руб. с НДС, 993 тыс. руб. без НДС) с подрядчиком ООО "ДиЛ".
Экономия составила (1 227 - 1 192 =35) 
Проект завершен в 3 кв. 2020 года. 
Общая экономия с учетом разницы между ценой закупочного лота и стоимостью проекта на сумму 3 тыс. руб. в сторону увеличения составила 32 тыс. руб. с НДС 
(35-4=31,6)
Оборудование поставлено 02.07.2020, работы по монтажу и пуско-наладке оборудования выполнены 13.07.2020, финансирование осуществлено 28.07.2020. 
</t>
    </r>
  </si>
  <si>
    <r>
      <t xml:space="preserve">Невыполнение планового показателя (на сумму 26 тыс. руб. без НДС) связано с </t>
    </r>
    <r>
      <rPr>
        <b/>
        <sz val="9"/>
        <rFont val="Times New Roman"/>
        <family val="1"/>
        <charset val="204"/>
      </rPr>
      <t xml:space="preserve">экономией по результатм закупочных процедур, </t>
    </r>
    <r>
      <rPr>
        <sz val="9"/>
        <rFont val="Times New Roman"/>
        <family val="1"/>
        <charset val="204"/>
      </rPr>
      <t xml:space="preserve">сложилось:
1) отклонение (на сумму 3 тыс. руб. без НДС).
Перед проведением конкурсных процедур  при расчете стоимости закупки на основании трех коммерческих предложений произошло увеличение стоимости проекта в результате применения дефлятора 4,7%. 
Начальная максимальная цена лота в ГКПЗ 2020 составила 1 227  тыс. руб. с НДС, 1 023 тыс. руб. без НДС. 
Количество и состав приобретаемого оборудования не изменились.  
В ИПР 2020-2024 стоимость проекта составила 1 224 тыс. руб. с НДС, 1 020 тыс. руб. без НДС, при расчете стоимости проекта был применен ИПЦ (индекс потребительских цен) 4,4%.
2) экономия (на сумму 29 тыс. руб. без НДС) .
Конкурс состоялся от 27.05.2020 (протокол № 172359/ОЗП (ЭТП)-ПВПИ от 27.05.20 с начальной максимальной ценой лота 1 227 тыс. руб. с НДС, 1 023 тыс. руб. без НДС) 
Заключен договор № 05.115.339.20 от 15.06.2020 (на сумму 1 192 тыс. руб. с НДС, 993 тыс. руб. без НДС) с подрядчиком ООО "ДиЛ".
Экономия составила (1 023 - 993=29)
Проект завершен в 3 кв. 2020 года. 
Общая экономия с учетом разницы между ценой закупочного лота и стоимостью проекта на сумму 3 тыс. руб. в сторону увеличения составила 26 тыс. руб. без НДС (29-3)
Оборудование поставлено 02.07.2020, работы по монтажу и пуско-наладке оборудования выполнены 13.07.2020, финансирование осуществлено 28.07.2020. 
</t>
    </r>
    <r>
      <rPr>
        <b/>
        <sz val="9"/>
        <rFont val="Times New Roman"/>
        <family val="1"/>
        <charset val="204"/>
      </rPr>
      <t xml:space="preserve">
</t>
    </r>
  </si>
  <si>
    <t>17.01.0096</t>
  </si>
  <si>
    <t>Приобретение права на использование обновления программного комплекса «ГРАНД-Смета» до программного комплекса «ГРАНД-Смета 2019» на одно рабочее место</t>
  </si>
  <si>
    <r>
      <t xml:space="preserve">Невыполнение планового показателя (на сумму 5 тыс. руб. НДС не облагается) связано </t>
    </r>
    <r>
      <rPr>
        <b/>
        <sz val="9"/>
        <rFont val="Times New Roman"/>
        <family val="1"/>
        <charset val="204"/>
      </rPr>
      <t>с экономией, полученной в ходе реализации ИПКВ (в т.ч. в результате изменения тех. решений).</t>
    </r>
    <r>
      <rPr>
        <sz val="9"/>
        <rFont val="Times New Roman"/>
        <family val="1"/>
        <charset val="204"/>
      </rPr>
      <t xml:space="preserve">
Планировалось приобретение права на использование обновления ПК "Гранд-Смета" до ПК "Гранд-Смета 2019" на одно рабочее место на сумму 17 тыс. руб. НДС не облагается.
В соответствии с рекомендациями Департамента управления затратами БУИИЗ (исх. №ИН/КП/МВ/200 от 25.03.2020) о применении актуальной версии сметно-нормативной базы в редакции 2020 года по факту приобрели право на использование базы данных "ГЭСН-2020, ФЕР-2020" на одно рабочее место ПК "Гранд-Смета" на сумму 12 тыс. руб. НДС не облагается.
Способ закупочной процедуры "закупка у единственного поставщика".
Договор № 23.117.351.20 заключен 16.06.2020 с ООО Фемида-Центр на сумму 37 тыс.руб. НДС не обл.
Согласно учетной политики для целей бухгалтерского учета ООО "ОЭК" (приказ от 30.12.2019 №38-пр) затраты в сумме 12 тыс. руб. НДС не облагается отнесены на инвестиционные расходы, а затраты в сумме 25 тыс. руб. (НДС не облагается) на операционные расходы.
Проект по финансированию завершен во 2 кв. 2020 года, по освоению и вводу завершен в 3 кв. 2020 года.
Акт на передачу прав №653 от 03.07.2020 на сумму 37 тыс.руб. НДС не обл.</t>
    </r>
  </si>
  <si>
    <r>
      <t xml:space="preserve">Невыполнение планового показателя (на сумму 5 тыс. руб. НДС не облагается) связано </t>
    </r>
    <r>
      <rPr>
        <b/>
        <sz val="9"/>
        <rFont val="Times New Roman"/>
        <family val="1"/>
        <charset val="204"/>
      </rPr>
      <t>с экономией, полученной в ходе реализации ИПКВ (в т.ч. в результате изменения тех. решений).</t>
    </r>
    <r>
      <rPr>
        <sz val="9"/>
        <rFont val="Times New Roman"/>
        <family val="1"/>
        <charset val="204"/>
      </rPr>
      <t xml:space="preserve"> 
Планировалось приобретение права на использование обновления ПК "Гранд-Смета" до ПК "Гранд-Смета 2019" на одно рабочее место на сумму 17 тыс. руб. НДС не облагается.
В соответствии с рекомендациями Департамента управления затратами БУИИЗ (исх. №ИН/КП/МВ/200 от 25.03.2020) о применении актуальной версии сметно-нормативной базы в редакции 2020 года по факту приобрели право на использование базы данных "ГЭСН-2020, ФЕР-2020" на одно рабочее место ПК "Гранд-Смета" на сумму 12 тыс. руб. НДС не облагается.
Способ закупочной процедуры "закупка у единственного поставщика".
Договор № 23.117.351.20 заключен 16.06.2020 с ООО Фемида-Центр на сумму 37 тыс.руб. НДС не обл.
Согласно учетной политики для целей бухгалтерского учета ООО "ОЭК" (приказ от 30.12.2019 №38-пр) затраты в сумме 12 тыс. руб. НДС не облагается отнесены на инвестиционные расходы, а затраты в сумме 25 тыс. руб. (НДС не облагается) на операционные расходы.
Проект по финансированию завершен во 2 кв. 2020 года, по освоению и вводу завершен в 3 кв. 2020 года.
Акт на передачу прав №653 от 03.07.2020 на сумму 37 тыс.руб. НДС не обл.</t>
    </r>
  </si>
  <si>
    <t>17.01.0089</t>
  </si>
  <si>
    <t>Развитие «Индивидуального кабинета управления счетами. Версия 1» (ИКУС)</t>
  </si>
  <si>
    <r>
      <t>Невыполнение планового показателя</t>
    </r>
    <r>
      <rPr>
        <b/>
        <sz val="9"/>
        <rFont val="Times New Roman"/>
        <family val="1"/>
        <charset val="204"/>
      </rPr>
      <t xml:space="preserve"> </t>
    </r>
    <r>
      <rPr>
        <sz val="9"/>
        <rFont val="Times New Roman"/>
        <family val="1"/>
        <charset val="204"/>
      </rPr>
      <t xml:space="preserve">(473 тыс. руб. с НДС, 394 тыс. руб. без НДС)связано с </t>
    </r>
    <r>
      <rPr>
        <b/>
        <sz val="9"/>
        <rFont val="Times New Roman"/>
        <family val="1"/>
        <charset val="204"/>
      </rPr>
      <t>экономией, полученной в ходе реализации ИПКВ (в т.ч. в результате изменения тех. решений).</t>
    </r>
    <r>
      <rPr>
        <sz val="9"/>
        <rFont val="Times New Roman"/>
        <family val="1"/>
        <charset val="204"/>
      </rPr>
      <t xml:space="preserve">
Планировали развитие индивидуального кабинета управления счетами в части расширения функциональных возможностей существующей системы, в том числе оформление автоматических платежей и привязки банковской карты для последующей оплаты с использованием платежной системы АО «Петроэлектросбыт» со сроком реализации 2 кв. 2020 года.
На этапе формирования Технического задания до заключения договора было принято решение о переходе на онлайн-оплату АО «Газпромбанк», так как в других проектах ООО «ОЭК» (ЛКК ЮЛ, МП ЮЛ, ЛКК ФЛ, интернет-магазин) используется сервис онлайн - оплаты АО «Газпромбанк».
Заключен договор № 05.115.150.20 от 27.02.2020 с единственным поставщиком ООО "Сигма" (на сумму 5 297 тыс. руб. с НДС, 4 414 тыс. руб. без НДС), в котором, по согласованию с Исполнителем, работы разбиты на два этапа с учетом изменения технического задания и сроков реализации проекта:
Этап 1 – работы по развитию используемой программы для ЭВМ «Индивидуальный кабинет управления счетами. Версия 1» в части обеспечения возможности проведения платежей. Срок окончания выполнения работ 31.08.2020. (3 кв. 2020 года).
Этап 2 - работы по развитию используемой программы для ЭВМ «Индивидуальный кабинет управления счетами. Версия 1» в части выполнения требования к лицензированию энергосбытовой деятельности и адаптации под изменение бизнес-процессов. Срок окончания выполнения работ 31.12.2020. (4 кв. 2020 года).
В рамках выполнения работ 2 этапа руководством ООО "ОЭК" в рабочем порядке было принято решение не выполнять доработки в части отображения начислений и проведения оплат по коммунальным услугам (кроме электроэнергии) по причине запланированного внедрения в 2021 году автоматизированной информационной системы «ГОРОД» (далее АИС "ГОРОД") и как следствие перевода биллинга коммунальных услуг (кроме электроэнергии) с платформы Информационной системы управления сбытом электроэнергии бытовым потребителям на АИС «ГОРОД».
Заключено дополнительное соглашение №1 от 29.12.2020 к договору № 05.115.150.20 от 27.02.2020 с единственным поставщиком ООО "Сигма" (на сумму 4 824  тыс. руб. с НДС, 4 020 тыс. руб. без НДС) по уточнению общей стоимости работ по договору, исходя из калькуляции стоимости работ и детализации трудозатрат.
Проект завершен в 4 кв. 2020 года.
Акт выполненных работ 1 этапа от 31.08.2020 на сумму 2 344 тыс. руб с НДС, 1 954 тыс. руб. без НДС
Акт выполненных работ 2 этапа от 22.12.2020 на сумму 2 479 тыс. руб с НДС, 2 066 тыс. руб. без НДС
</t>
    </r>
  </si>
  <si>
    <r>
      <t xml:space="preserve">Невыполнение планового показателя (473 тыс. руб. с НДС, 394 тыс. руб. без НДС)связано с </t>
    </r>
    <r>
      <rPr>
        <b/>
        <sz val="9"/>
        <rFont val="Times New Roman"/>
        <family val="1"/>
        <charset val="204"/>
      </rPr>
      <t>экономией, полученной в ходе реализации ИПКВ (в т.ч. в результате изменения тех. решений).</t>
    </r>
    <r>
      <rPr>
        <sz val="9"/>
        <rFont val="Times New Roman"/>
        <family val="1"/>
        <charset val="204"/>
      </rPr>
      <t xml:space="preserve">
Планировали развитие индивидуального кабинета управления счетами в части расширения функциональных возможностей существующей системы, в том числе оформление автоматических платежей и привязки банковской карты для последующей оплаты с использованием платежной системы АО «Петроэлектросбыт» со сроком реализации 2 кв. 2020 года.
На этапе формирования Технического задания до заключения договора было принято решение о переходе на онлайн-оплату АО «Газпромбанк», так как в других проектах ООО «ОЭК» (ЛКК ЮЛ, МП ЮЛ, ЛКК ФЛ, интернет-магазин) используется сервис онлайн - оплаты АО «Газпромбанк».
Заключен договор № 05.115.150.20 от 27.02.2020 с единственным поставщиком ООО "Сигма" (на сумму 5 297 тыс. руб. с НДС, 4 414 тыс. руб. без НДС), в котором, по согласованию с Исполнителем, работы разбиты на два этапа с учетом изменения технического задания и сроков реализации проекта:
Этап 1 – работы по развитию используемой программы для ЭВМ «Индивидуальный кабинет управления счетами. Версия 1» в части обеспечения возможности проведения платежей. Срок окончания выполнения работ 31.08.2020. (3 кв. 2020 года).
Этап 2 - работы по развитию используемой программы для ЭВМ «Индивидуальный кабинет управления счетами. Версия 1» в части выполнения требования к лицензированию энергосбытовой деятельности и адаптации под изменение бизнес-процессов. Срок окончания выполнения работ 31.12.2020. (4 кв. 2020 года).
В рамках выполнения работ 2 этапа руководством ООО "ОЭК" в рабочем порядке было принято решение не выполнять доработки в части отображения начислений и проведения оплат по коммунальным услугам (кроме электроэнергии) по причине запланированного внедрения в 2021 году автоматизированной информационной системы «ГОРОД» (далее АИС "ГОРОД") и как следствие перевода биллинга коммунальных услуг (кроме электроэнергии) с платформы Информационной системы управления сбытом электроэнергии бытовым потребителям на АИС «ГОРОД».
Заключено дополнительное соглашение №1 от 29.12.2020 к договору № 05.115.150.20 от 27.02.2020 с единственным поставщиком ООО "Сигма" (на сумму 4 824  тыс. руб. с НДС, 4 020 тыс. руб. без НДС) по уточнению общей стоимости работ по договору, исходя из калькуляции стоимости работ и детализации трудозатрат.
Проект завершен в 4 кв. 2020 года.
Акт выполненных работ 1 этапа от 31.08.2020 на сумму 2 344 тыс. руб с НДС, 1 954 тыс. руб. без НДС
Акт выполненных работ 2 этапа от 22.12.2020 на сумму 2 479 тыс. руб с НДС, 2 066 тыс. руб. без НДС
</t>
    </r>
  </si>
  <si>
    <r>
      <t xml:space="preserve">Невыполнение планового показателя (473 тыс. руб. с НДС, 394 тыс. руб. без НДС) связано </t>
    </r>
    <r>
      <rPr>
        <b/>
        <sz val="9"/>
        <rFont val="Times New Roman"/>
        <family val="1"/>
        <charset val="204"/>
      </rPr>
      <t>с экономией, полученной в ходе реализации ИПКВ (в т.ч. в результате изменения тех. решений).</t>
    </r>
    <r>
      <rPr>
        <sz val="9"/>
        <rFont val="Times New Roman"/>
        <family val="1"/>
        <charset val="204"/>
      </rPr>
      <t xml:space="preserve">
Планировали развитие индивидуального кабинета управления счетами в части расширения функциональных возможностей существующей системы, в том числе оформление автоматических платежей и привязки банковской карты для последующей оплаты с использованием платежной системы АО «Петроэлектросбыт» со сроком реализации 2 кв. 2020 года.
На этапе формирования Технического задания до заключения договора было принято решение о переходе на онлайн-оплату АО «Газпромбанк», так как в других проектах ООО «ОЭК» (ЛКК ЮЛ, МП ЮЛ, ЛКК ФЛ, интернет-магазин) используется сервис онлайн - оплаты АО «Газпромбанк».
Заключен договор № 05.115.150.20 от 27.02.2020 с единственным поставщиком ООО "Сигма" (на сумму 5 297 тыс. руб. с НДС, 4 414 тыс. руб. без НДС), в котором, по согласованию с Исполнителем, работы разбиты на два этапа с учетом изменения технического задания и сроков реализации проекта:
Этап 1 – работы по развитию используемой программы для ЭВМ «Индивидуальный кабинет управления счетами. Версия 1» в части обеспечения возможности проведения платежей. Срок окончания выполнения работ 31.08.2020. (3 кв. 2020 года).
Этап 2 - работы по развитию используемой программы для ЭВМ «Индивидуальный кабинет управления счетами. Версия 1» в части выполнения требования к лицензированию энергосбытовой деятельности и адаптации под изменение бизнес-процессов. Срок окончания выполнения работ 31.12.2020. (4 кв. 2020 года).
В рамках выполнения работ 2 этапа руководством ООО "ОЭК" в рабочем порядке было принято решение не выполнять доработки в части отображения начислений и проведения оплат по коммунальным услугам (кроме электроэнергии) по причине запланированного внедрения в 2021 году автоматизированной информационной системы «ГОРОД» (далее АИС "ГОРОД") и как следствие перевода биллинга коммунальных услуг (кроме электроэнергии) с платформы Информационной системы управления сбытом электроэнергии бытовым потребителям на АИС «ГОРОД».
Заключено дополнительное соглашение №1 от 29.12.2020 к договору № 05.115.150.20 от 27.02.2020 с единственным поставщиком ООО "Сигма" (на сумму 4 824  тыс. руб. с НДС, 4 020 тыс. руб. без НДС) по уточнению общей стоимости работ по договору, исходя из калькуляции стоимости работ и детализации трудозатрат.
Проект завершен в 4 кв. 2020 года.
Акт выполненных работ 1 этапа от 31.08.2020 на сумму 2 344 тыс. руб с НДС, 1 954 тыс. руб. без НДС
Акт выполненных работ 2 этапа от 22.12.2020 на сумму 2 479 тыс. руб с НДС, 2 066 тыс. руб. без НДС
</t>
    </r>
  </si>
  <si>
    <t>17.01.0092</t>
  </si>
  <si>
    <t>Развитие информационно-аналитической системы (ИАС)</t>
  </si>
  <si>
    <t xml:space="preserve">Проект завершен в 4 квартале 2020 года. 
Заключен договор с единственным поставщиком ООО "СИГМА" № 05.115.146.20 от 27.02.2020 на сумму 7 039 тыс. руб. без НДС, 8 447 тыс. руб. с НДС. 
1. Акт оказанных услуг от 28.02.20 на сумму 1 076 тыс. руб. с НДС, 897 тыс.руб. без НДС;
2. Акт оказанных услуг от 11.06.20 на сумму 1 014 тыс. руб. с НДС, 845 тыс.руб. без НДС;
3. Акт оказанных услуг от 30.09.20 на сумму 1 612 тыс. руб. с НДС,1 343 тыс.руб. без НДС;
4. Акт оказанных услуг от 17.12.20 на сумму 4 745 тыс. руб. с НДС, 3 954 тыс.руб. без НДС.
</t>
  </si>
  <si>
    <t>Проект завершен в 4 квартале 2020 года. 
Заключен договор с единственным поставщиком ООО "СИГМА" № 05.115.146.20 от 27.02.2020 на сумму 7 039 тыс. руб. без НДС, 8 447 тыс. руб. с НДС. 
1. Акт оказанных услуг от 28.02.20 на сумму 1 076 тыс. руб. с НДС, 897 тыс.руб. без НДС;
2. Акт оказанных услуг от 11.06.20 на сумму 1 014 тыс. руб. с НДС, 845 тыс.руб. без НДС;
3. Акт оказанных услуг от 30.09.20 на сумму 1 612 тыс. руб. с НДС,1 343 тыс.руб. без НДС;
4. Акт оказанных услуг от 17.12.20 на сумму 4 745 тыс. руб. с НДС, 3 954 тыс.руб. без НДС.</t>
  </si>
  <si>
    <t>17.01.0090</t>
  </si>
  <si>
    <t>Внедрение мобильного приложения «Личный кабинет клиента физического лица»</t>
  </si>
  <si>
    <r>
      <t xml:space="preserve">Невыполнение планового показателя (340 тыс. руб. с НДС) связано </t>
    </r>
    <r>
      <rPr>
        <b/>
        <sz val="9"/>
        <rFont val="Times New Roman"/>
        <family val="1"/>
        <charset val="204"/>
      </rPr>
      <t xml:space="preserve">с экономией по результатам закупочных процедур.
</t>
    </r>
    <r>
      <rPr>
        <sz val="9"/>
        <rFont val="Times New Roman"/>
        <family val="1"/>
        <charset val="204"/>
      </rPr>
      <t>Перед заключением договора (в рамках закупочной процедуры) с единственным поставщиком ООО «СИГМА», исполнитель обновил коммерческое предложение, в котором из общей стоимости проекта, была выделена стоимость неисключительного права использования внедряемого программного обеспечения в сумме 1 700 тыс. руб., которое согласно пп.26 п.2 ст.149 НК РФ не облагается НДС, в результате чего стоимость закупки уменьшилась относительно первоначальной на разницу НДС. 
Заключен договор № 05.115.145.20 от 27.02.2020 с единственным поставщиком ООО «СИГМА» (на сумму 3 773 тыс. руб. с НДС, 3 428 тыс. руб. без НДС). 
Проект завершен в 4 кв. 2020 года
Акт выполненых работ от 20.11.2020 (на сумму 2 073 тыс. руб. с НДС, 1 728 тыс. руб. без НДС);
Акт приема-передачи прав от 20.11.2020 (на сумму 1 700 тыс. руб. НДС не обл.).</t>
    </r>
  </si>
  <si>
    <t>Проект завершен в 4 кв. 2020 года.
Заключен договор № 05.115.145.20 от 27.02.2020 с единственным поставщиком ООО «СИГМА» (на сумму 3 773 тыс. руб. с НДС, 3 428 тыс. руб. без НДС) 
Акт выполненых работ от 20.11.2020 (на сумму 2 073 тыс. руб. с НДС, 1 728 тыс. руб. без НДС);
Акт приема-передачи прав от 20.11.2020 (на сумму 1 700 тыс. руб. НДС не обл.).</t>
  </si>
  <si>
    <t>17.01.0091</t>
  </si>
  <si>
    <t>Модернизация системы хранения данных Lenovo ThinkSystem DS6200 для информационной системы управления сбытом электроэнергии бытовым потребителям, информационно-аналитической системы</t>
  </si>
  <si>
    <r>
      <t>Невыполнение планового показателя (на сумму 10 059 тыс. руб. с НДС) связано с</t>
    </r>
    <r>
      <rPr>
        <b/>
        <sz val="9"/>
        <rFont val="Times New Roman"/>
        <family val="1"/>
        <charset val="204"/>
      </rPr>
      <t xml:space="preserve"> отказом от реализации ИПКВ.</t>
    </r>
    <r>
      <rPr>
        <sz val="9"/>
        <rFont val="Times New Roman"/>
        <family val="1"/>
        <charset val="204"/>
      </rPr>
      <t xml:space="preserve">
Перед проведением закупочной процедуры с целью актуализации стоимости проекта у потенциальных поставщиков были запрошены обновленные коммерческие предложения. В результате запроса от производителя получена информация о снятии с продажи планируемого к покупке оборудования и отсутствии альтернативных вариантов. На основании которой руководством Общества принято решение об отказе от закупочной процедуры (служебная записка от 18.06.2020, Протокол заседания ЦЗК "Об исключении закупки из ГКПЗ 2020г." № 438-0010-2020 от 30.06.2020).            
Освободившиеся средства перераспределены на внеплановый проект 17.01.0136 «Приобретение лицензий для программы ЭВМ «Автоматизированная система управленческого документооборота «АСУД»», а также на централизованный проект 17.01.0115 «Внедрение системы «Единый биллинг юридических лиц. Импортозамещенная конфигурация».
Отказ от проекта не повлияет на работоспособность информационной системы управления сбытом электроэнергии бытовым потребителям, информационно-аналитической системы в связи с тем, что фактически ресурс перезаписи информации не исчерпан.
</t>
    </r>
  </si>
  <si>
    <r>
      <t xml:space="preserve">Невыполнение планового показателя (на сумму 8 383 тыс. руб. без НДС) связано </t>
    </r>
    <r>
      <rPr>
        <b/>
        <sz val="9"/>
        <rFont val="Times New Roman"/>
        <family val="1"/>
        <charset val="204"/>
      </rPr>
      <t>с отказом от реализации ИПКВ.</t>
    </r>
    <r>
      <rPr>
        <sz val="9"/>
        <rFont val="Times New Roman"/>
        <family val="1"/>
        <charset val="204"/>
      </rPr>
      <t xml:space="preserve">
Перед проведением закупочной процедуры с целью актуализации стоимости проекта у потенциальных поставщиков были запрошены обновленные коммерческие предложения. В результате запроса от производителя получена информация о снятии с продажи планируемого к покупке оборудования и отсутствии альтернативных вариантов. На основании которой руководством Общества принято решение об отказе от закупочной процедуры (служебная записка от 18.06.2020, Протокол заседания ЦЗК "Об исключении закупки из ГКПЗ 2020г." № 438-0010-2020 от 30.06.2020).            
Освободившиеся средства перераспределены на внеплановый проект 17.01.0136 «Приобретение лицензий для программы ЭВМ «Автоматизированная система управленческого документооборота «АСУД»», а также на централизованный проект 17.01.0115 «Внедрение системы «Единый биллинг юридических лиц. Импортозамещенная конфигурация».
Отказ от проекта не повлияет на работоспособность информационной системы управления сбытом электроэнергии бытовым потребителям, информационно-аналитической системы в связи с тем, что фактически ресурс перезаписи информации не исчерпан.
</t>
    </r>
  </si>
  <si>
    <t>17.01.0093</t>
  </si>
  <si>
    <t>Развитие «Информационной системы управления сбытом электроэнергии бытовым потребителям» (ИСУСЭ БП)</t>
  </si>
  <si>
    <t>КИ</t>
  </si>
  <si>
    <t xml:space="preserve">Проект завершен в 4 кв. 2020 года
Заключен договор № 05.115.147.20 от 27.02.2020 с единственным поставщиком ООО «СИГМА» (на сумму 11 997 тыс. руб. с НДС 9 998 тыс. руб. без НДС) 
Акт от 27.02.2020 (на сумму 1 571 тыс. руб. с НДС, 1 310 тыс. руб. без НДС);
Акт от 17.07.2020 (на сумму 889 тыс. руб. с НДС, 741 тыс. руб. без НДС);
Акт от 25.12.2020 (на сумму 4 069 тыс. руб. с НДС, 3 391 тыс. руб. без НДС);
Акт от 25.12.2020 (на сумму 5 468 тыс. руб. с НДС, 4 556 тыс. руб. без НДС)
</t>
  </si>
  <si>
    <t>Проект завершен в 4 кв. 2020 года
Заключен договор № 05.115.147.20 от 27.02.2020 с единственным поставщиком ООО «СИГМА» (на сумму 11 997 тыс. руб. с НДС 9 998 тыс. руб. без НДС) 
Акт от 27.02.2020 (на сумму 1 571 тыс. руб. с НДС, 1 310 тыс. руб. без НДС);
Акт от 17.07.2020 (на сумму 889 тыс. руб. с НДС, 741 тыс. руб. без НДС);
Акт от 25.12.2020 (на сумму 4 069 тыс. руб. с НДС, 3 391 тыс. руб. без НДС);
Акт от 25.12.2020 (на сумму 5 468 тыс. руб. с НДС, 4 556 тыс. руб. без НДС)</t>
  </si>
  <si>
    <t>17.01.0094</t>
  </si>
  <si>
    <t>Развитие подсистемы работы с дебиторской задолженностью на базе информационной системы управления сбытом электроэнергии бытовым потребителям (ИСУСЭ БП)</t>
  </si>
  <si>
    <r>
      <t xml:space="preserve">Невыполнение планового показателя (на сумму 5 339 тыс. руб. с НДС) связано с </t>
    </r>
    <r>
      <rPr>
        <b/>
        <sz val="9"/>
        <rFont val="Times New Roman"/>
        <family val="1"/>
        <charset val="204"/>
      </rPr>
      <t>отказом от реализации ИПКВ</t>
    </r>
    <r>
      <rPr>
        <sz val="9"/>
        <rFont val="Times New Roman"/>
        <family val="1"/>
        <charset val="204"/>
      </rPr>
      <t xml:space="preserve">.  
Отказ от реализации проекта связан с необходимостью перераспределения средств с данного проекта на реализацию в 2020 году более приоритетного централизованного проекта № 17.01.0115 "Внедрение системы «Единый биллинг юридических лиц. Импортозамещенная конфигурация" (на сумму 4 941 тыс. руб., 14 612 тыс. руб. без НДС) в срок до 30.10.2020 года в соответствии с п.5.2. Протокола заседания Правления ПАО «Интер РАО» № 874 от 04.06.2020 года).
Отказ от реализации проекта не повлияет на работу информационной системы управления сбытом электроэнергии бытовым потребителям Общества в связи с тем, что в 2021 году планируется переход на информационную систему «АИС Город». </t>
    </r>
  </si>
  <si>
    <r>
      <t xml:space="preserve">Невыполнение планового показателя (на сумму 4 449 тыс. руб. без НДС) связано </t>
    </r>
    <r>
      <rPr>
        <b/>
        <sz val="9"/>
        <rFont val="Times New Roman"/>
        <family val="1"/>
        <charset val="204"/>
      </rPr>
      <t>с отказом от реализации ИПКВ.</t>
    </r>
    <r>
      <rPr>
        <sz val="9"/>
        <rFont val="Times New Roman"/>
        <family val="1"/>
        <charset val="204"/>
      </rPr>
      <t xml:space="preserve">
Отказ от реализации проекта связан с необходимостью перераспределения средств с данного проекта на реализацию в 2020 году более приоритетного централизованного проекта № 17.01.0115 "Внедрение системы «Единый биллинг юридических лиц. Импортозамещенная конфигурация" (на сумму 4 941 тыс. руб., 14 612 тыс. руб. без НДС) в срок до 30.10.2020 года в соответствии с п.5.2. Протокола заседания Правления ПАО «Интер РАО» № 874 от 04.06.2020 года).
Отказ от реализации проекта не повлияет на работу информационной системы управления сбытом электроэнергии бытовым потребителям Общества в связи с тем, что в 2021 году планируется переход на информационную систему «АИС Город». </t>
    </r>
  </si>
  <si>
    <t>17.01.0104</t>
  </si>
  <si>
    <t>Развитие подсистемы судебной работы на базе информационной системы управления сбытом электроэнергии бытовым потребителям (ИСУСЭ БП)</t>
  </si>
  <si>
    <r>
      <t xml:space="preserve">Невыполнение планового показателя (на сумму 4 029 тыс. руб. с НДС) связано </t>
    </r>
    <r>
      <rPr>
        <b/>
        <sz val="9"/>
        <rFont val="Times New Roman"/>
        <family val="1"/>
        <charset val="204"/>
      </rPr>
      <t>с отказом от реализации ИПКВ.</t>
    </r>
    <r>
      <rPr>
        <sz val="9"/>
        <rFont val="Times New Roman"/>
        <family val="1"/>
        <charset val="204"/>
      </rPr>
      <t xml:space="preserve">
Отказ от реализации проекта связан с необходимостью перераспределения средств с данного проекта на реализацию в 2020 году более приоритетного централизованного проекта № 17.01.0115 "Внедрение системы «Единый биллинг юридических лиц. Импортозамещенная конфигурация" (на сумму 4 941 тыс. руб., 14 612 тыс. руб. без НДС) в срок до 30.10.2020 года в соответствии с п.5.2. Протокола заседания Правления ПАО «Интер РАО» № 874 от 04.06.2020 года).
Отказ от реализации проекта не повлияет на работу информационной системы управления сбытом электроэнергии бытовым потребителям Общества в связи с тем, что в 2021 году планируется переход на информационную систему «АИС Город». </t>
    </r>
  </si>
  <si>
    <r>
      <t xml:space="preserve">Невыполнение планового показателя (на сумму 3 358 тыс. руб. без НДС) связано </t>
    </r>
    <r>
      <rPr>
        <b/>
        <sz val="9"/>
        <rFont val="Times New Roman"/>
        <family val="1"/>
        <charset val="204"/>
      </rPr>
      <t>с отказом от реализации ИПКВ.</t>
    </r>
    <r>
      <rPr>
        <sz val="9"/>
        <rFont val="Times New Roman"/>
        <family val="1"/>
        <charset val="204"/>
      </rPr>
      <t xml:space="preserve">
Отказ от реализации проекта связан с необходимостью перераспределения средств с данного проекта на реализацию в 2020 году более приоритетного централизованного проекта № 17.01.0115 "Внедрение системы «Единый биллинг юридических лиц. Импортозамещенная конфигурация" (на сумму 4 941 тыс. руб., 14 612 тыс. руб. без НДС) в срок до 30.10.2020 года в соответствии с п.5.2. Протокола заседания Правления ПАО «Интер РАО» № 874 от 04.06.2020 года).
Отказ от реализации проекта не повлияет на работу информационной системы управления сбытом электроэнергии бытовым потребителям Общества в связи с тем, что в 2021 году планируется переход на информационную систему «АИС Город». 
</t>
    </r>
  </si>
  <si>
    <t>17.01.0099</t>
  </si>
  <si>
    <t>Развитие системы «Личный кабинет клиента юридического лица» (2020)</t>
  </si>
  <si>
    <t>Проект завершен в 4 кв. 2020 года
Заключен договор № 05.115.144.20 от 27.02.2020 с единственным поставщиком ООО «СИГМА» (на сумму 5 896 тыс. руб. с НДС, 4 914 тыс. руб. без НДС) 
Акт от 30.11.2020 (на сумму 5 896 тыс. руб. с НДС, 4 914 тыс. руб. без НДС).</t>
  </si>
  <si>
    <t>17.01.0031</t>
  </si>
  <si>
    <t>Приобретение и внедрение электронной очереди</t>
  </si>
  <si>
    <r>
      <rPr>
        <b/>
        <sz val="9"/>
        <rFont val="Times New Roman"/>
        <family val="1"/>
        <charset val="204"/>
      </rPr>
      <t xml:space="preserve">Переходящий проект с 2019 года. </t>
    </r>
    <r>
      <rPr>
        <sz val="9"/>
        <rFont val="Times New Roman"/>
        <family val="1"/>
        <charset val="204"/>
      </rPr>
      <t xml:space="preserve"> 
(Проект был запланирован в ИПР 2019-2023)
(Проект не планировался в ИПР 2020-2024).
Отклонение (на сумму 2 456 тыс. руб. с НДС, 2 164 тыс. ркб. без НДС) связано с </t>
    </r>
    <r>
      <rPr>
        <b/>
        <sz val="9"/>
        <rFont val="Times New Roman"/>
        <family val="1"/>
        <charset val="204"/>
      </rPr>
      <t>изменением технических решений.</t>
    </r>
    <r>
      <rPr>
        <sz val="9"/>
        <rFont val="Times New Roman"/>
        <family val="1"/>
        <charset val="204"/>
      </rPr>
      <t xml:space="preserve">
Перенос выполнения работ с 3 кв. 2019 года на 2 кв. 2020 года.  
Планировали приобретение 3 систем управления электронной очередью (СУЭО) для 3 территориальных отделений города Омска на базе программного обеспечения (ПО) «Neuroniq» с целью унификации всех эксплуатируемых систем для дальнейшего администрирования и аналитики из центрального офиса.
В апреле 2019 года с Блоком ИТ ПАО «Интер РАО» было согласовано техническое задание на приобретение СУЭО с планируемым ПО «Neuroniq». 
Перед проведением закупочных процедур (в мае 2019 года) экспертами Интер РАО-ЦУЗ в рабочем порядке были высказаны замечания к планируемой закупке (ПО) «Neuroniq»:
-  несоответствие технического решения стандартам Группы;
- неисполнение директив правительства по импортозамещению, и рекомендации заменить ПО «Neuroniq» на ПО «Альфа-М», используемое в Группе. 
Поэтому изменили техническое задание в части приобретаемого программного обеспечения на «Альфа-М».  
Техническое задание с изменениями в части требований к поставляемому ПО согласовано ООО "Интер РАО-ЦУЗ" и повторно согласовано Блоком ИТ ПАО "Интер РАО" 28.10.2019.
Закупочная процедура объявлена 10.12.2019 года. 
Конкурс состоялся от 20.02.2020 (протокол № 160147/ОЗП-ПВПИ от 20.02.2020).
Заключен договор № 04.115.175.20 от 10.03.2020 с ООО «Ферст Рейт» (на сумму 2 456 тыс. руб. с НДС, 2 164 тыс. руб. без НДС) со сроком реализации – не более 20 рабочих дней с момента заключения Договора и финансирование в течение 30 дней от даты окончания оказания услуг.
По факту поставка оборудования и выполнение работ контрагентом осуществлены с задержкой 05.06.2020, обусловленной рядом ограничительных мер в связи с режимом повышенной готовности и указами президента о нерабочих днях с 30.03.2020 по 11.05.2020, вследствие чего контрагент не мог изготовить и доставить оборудование в установленные договором сроки.
Проект по освоению и вводу завершен во 2 кв. 2020 года.
Проект по финансированию завершен в 3 кв. 2020 года.</t>
    </r>
  </si>
  <si>
    <r>
      <rPr>
        <b/>
        <sz val="9"/>
        <rFont val="Times New Roman"/>
        <family val="1"/>
        <charset val="204"/>
      </rPr>
      <t xml:space="preserve">Переходящий проект с 2019 года.  </t>
    </r>
    <r>
      <rPr>
        <sz val="9"/>
        <rFont val="Times New Roman"/>
        <family val="1"/>
        <charset val="204"/>
      </rPr>
      <t xml:space="preserve">
(Проект был запланирован в ИПР 2019-2023)
(Проект не планировался в ИПР 2020-2024).
Отклонение (на сумму 2 164 тыс. руб. без НДС) связанное с</t>
    </r>
    <r>
      <rPr>
        <b/>
        <sz val="9"/>
        <rFont val="Times New Roman"/>
        <family val="1"/>
        <charset val="204"/>
      </rPr>
      <t xml:space="preserve"> изменением технических решений.</t>
    </r>
    <r>
      <rPr>
        <sz val="9"/>
        <rFont val="Times New Roman"/>
        <family val="1"/>
        <charset val="204"/>
      </rPr>
      <t xml:space="preserve">
Перенос выполнения работ с 3 кв. 2019 года на 2 кв. 2020 года.  
Планировали приобретение 3 систем управления электронной очередью (СУЭО) для 3 территориальных отделений города Омска на базе программного обеспечения (ПО) «Neuroniq» с целью унификации всех эксплуатируемых систем для дальнейшего администрирования и аналитики из центрального офиса.
В апреле 2019 года с Блоком ИТ ПАО «Интер РАО» было согласовано техническое задание на приобретение СУЭО с планируемым ПО «Neuroniq». 
Перед проведением закупочных процедур (в мае 2019 года) экспертами Интер РАО-ЦУЗ в рабочем порядке были высказаны замечания к планируемой закупке (ПО) «Neuroniq»:
-  несоответствие технического решения стандартам Группы;
- неисполнение директив правительства по импортозамещению, и рекомендации заменить ПО «Neuroniq» на ПО «Альфа-М», используемое в Группе. 
Поэтому изменили техническое задание в части приобретаемого программного обеспечения на «Альфа-М».  
Техническое задание с изменениями в части требований к поставляемому ПО согласовано ООО "Интер РАО-ЦУЗ" и повторно согласовано Блоком ИТ ПАО "Интер РАО" 28.10.2019.
Закупочная процедура объявлена 10.12.2019 года. 
Конкурс состоялся от 20.02.2020 (протокол № 160147/ОЗП-ПВПИ от 20.02.2020).
Заключен договор № 04.115.175.20 от 10.03.2020 с ООО «Ферст Рейт» (на сумму 2 456 тыс. руб. с НДС, 2 164 тыс. руб. без НДС) со сроком реализации – не более 20 рабочих дней с момента заключения Договора и финансирование в течение 30 дней от даты окончания оказания услуг.
По факту поставка оборудования и выполнение работ контрагентом осуществлены с задержкой 05.06.2020, обусловленной рядом ограничительных мер в связи с режимом повышенной готовности и указами президента о нерабочих днях с 30.03.2020 по 11.05.2020, вследствие чего контрагент не мог изготовить и доставить оборудование в установленные договором сроки.
Проект по освоению и вводу завершен во 2 кв. 2020 года.
Проект по финансированию завершен в 3 кв. 2020 года.
</t>
    </r>
  </si>
  <si>
    <t>17.01.0107</t>
  </si>
  <si>
    <t>Создание автоматизированной информационно-измерительной системы коммерческого учета оптового рынка электрической энергии и мощности (АИИС КУЭ ОРЭМ)</t>
  </si>
  <si>
    <r>
      <rPr>
        <b/>
        <sz val="9"/>
        <rFont val="Times New Roman"/>
        <family val="1"/>
        <charset val="204"/>
      </rPr>
      <t>Внеплановый проект в 3 кв. 2020 года.</t>
    </r>
    <r>
      <rPr>
        <sz val="9"/>
        <rFont val="Times New Roman"/>
        <family val="1"/>
        <charset val="204"/>
      </rPr>
      <t xml:space="preserve">
Отклонение (на сумму 2 225 тыс. руб. с НДС) в связи с реализацией ИПКВ, не предусмотренного утвержденной инвестиционной программой. 
ОПС 2  2020:  проект согласован с БУИИЗ (№ ПСК/2020/7 от 02.06.2020) ОПС 2 ОЭК (внеш) на сумму 2 215 тыс. руб. с НДС, 2 101 тыс. руб. без НДС со сроком реализации 2-3 кв. 2020 года.(освоение и ввод 2 кв., финансирование 3 кв.).
Необходимость реализации: связана с получением ООО "ОЭК" статуса гарантирующего поставщика на территории Омской области с 01.01.2020 года (приказ Минэнерго № 1300 подписан 28.11.2019 года) и обязанностью создания автоматизированной информационно-измерительной системы коммерческого учета электроэнергии (АИИС КУЭ) оптового рынка электроэнергии и мощности (ОРЭМ). 
</t>
    </r>
    <r>
      <rPr>
        <b/>
        <sz val="9"/>
        <rFont val="Times New Roman"/>
        <family val="1"/>
        <charset val="204"/>
      </rPr>
      <t xml:space="preserve">Превышение стоимости  </t>
    </r>
    <r>
      <rPr>
        <sz val="9"/>
        <rFont val="Times New Roman"/>
        <family val="1"/>
        <charset val="204"/>
      </rPr>
      <t>на сумму 10 тыс. руб. с НДС, 15 тыс. руб. без НДС произошло на этапе проведения закупочной процедуры.
Начальная максимальная цена лота согласно ПВП ЗЗК №5 от 03.07.2020 составляла 2 987 тыс. руб. с НДС, 2 745 тыс. руб. без НДС, включая инвестиционные расходы (2 215 тыс. руб. с НДС, 2 101 тыс. руб без НДС).
Победитель предложил наименьшую стоимость закупки (на сумму 2 948 тыс. руб. с НДС, 2 718 тыс. руб. без НДС), увеличив стоимость ПО и уменьшив стоимость оборудования и услуг.
Заключен единый договор с ООО Прософт-Системы №04.113.415.20 от 17.07.2020 на общую сумму 2 948 тыс. руб. с НДС, 2 718 тыс. руб. без НДС (включая инвестиционные и операционные расходы).
Проект завершен в 3 кв. 2020 года.</t>
    </r>
  </si>
  <si>
    <r>
      <rPr>
        <b/>
        <sz val="9"/>
        <rFont val="Times New Roman"/>
        <family val="1"/>
        <charset val="204"/>
      </rPr>
      <t>Внеплановый проект в 3 кв. 2020 года.</t>
    </r>
    <r>
      <rPr>
        <sz val="9"/>
        <rFont val="Times New Roman"/>
        <family val="1"/>
        <charset val="204"/>
      </rPr>
      <t xml:space="preserve">
Отклонение (на сумму 2 116 тыс. руб. без НДС) </t>
    </r>
    <r>
      <rPr>
        <b/>
        <sz val="9"/>
        <rFont val="Times New Roman"/>
        <family val="1"/>
        <charset val="204"/>
      </rPr>
      <t xml:space="preserve">в связи с реализацией ИПКВ, не предусмотренного утвержденной инвестиционной программой. </t>
    </r>
    <r>
      <rPr>
        <sz val="9"/>
        <rFont val="Times New Roman"/>
        <family val="1"/>
        <charset val="204"/>
      </rPr>
      <t xml:space="preserve">
ОПС 2  2020:  проект согласован с БУИИЗ (№ ПСК/2020/7 от 02.06.2020) ОПС 2 ОЭК (внеш) на сумму 2 215 тыс. руб. с НДС, 2 101 тыс. руб. без НДС со сроком реализации 2-3 кв. 2020 года.
Необходимость реализации: связана с получением ООО "ОЭК" статуса гарантирующего поставщика на территории Омской области с 01.01.2020 года (приказ Минэнерго № 1300 подписан 28.11.2019 года) и обязанностью создания автоматизированной информационно-измерительной системы коммерческого учета электроэнергии (АИИС КУЭ) оптового рынка электроэнергии и мощности (ОРЭМ). 
</t>
    </r>
    <r>
      <rPr>
        <b/>
        <sz val="9"/>
        <rFont val="Times New Roman"/>
        <family val="1"/>
        <charset val="204"/>
      </rPr>
      <t>Превышение стоимости  на сумму 10 тыс. руб. с НДС, 15 тыс. руб. без НДС</t>
    </r>
    <r>
      <rPr>
        <sz val="9"/>
        <rFont val="Times New Roman"/>
        <family val="1"/>
        <charset val="204"/>
      </rPr>
      <t xml:space="preserve"> произошло на этапе проведения закупочной процедуры.
Начальная максимальная цена лота согласно ПВП ЗЗК №5 от 03.07.2020 составляла 2 987 тыс. руб. с НДС, 2 745 тыс. руб. без НДС, включая инвестиционные расходы (2 215 тыс. руб. с НДС, 2 101 тыс. руб без НДС).
Победитель предложил наименьшую стоимость закупки (на сумму 2 948 тыс. руб. с НДС, 2 718 тыс. руб. без НДС), увеличив стоимость ПО и уменьшив стоимость оборудования и услуг.
Заключен единый договор с ООО Прософт-Системы №04.113.415.20 от 17.07.2020 на общую сумму 2 948 тыс. руб. с НДС, 2 718 тыс. руб. без НДС (включая инвестиционные и операционные расходы).
Проект завершен в 3 кв. 2020 года.</t>
    </r>
  </si>
  <si>
    <r>
      <rPr>
        <b/>
        <sz val="9"/>
        <rFont val="Times New Roman"/>
        <family val="1"/>
        <charset val="204"/>
      </rPr>
      <t>Внеплановый проект в 3 кв. 2020 года.</t>
    </r>
    <r>
      <rPr>
        <sz val="9"/>
        <rFont val="Times New Roman"/>
        <family val="1"/>
        <charset val="204"/>
      </rPr>
      <t xml:space="preserve">
Отклонение (на сумму 2 116 тыс. руб. без НДС) в связи с реализацией ИПКВ, не предусмотренного утвержденной инвестиционной программой. 
Проект согласован с БУИИЗ (№ ПСК/2020/7 от 02.06.2020) ОПС 2 ОЭК (внеш) на сумму 2 215 тыс. руб. с НДС, 2 101 тыс. руб. без НДС со сроком реализации 3 кв. 2020 года.
Необходимость реализации: связана с получением ООО "ОЭК" статуса гарантирующего поставщика на территории Омской области с 01.01.2020 года (приказ Минэнерго № 1300 подписан 28.11.2019 года) и обязанностью создания автоматизированной информационно-измерительной системы коммерческого учета электроэнергии (АИИС КУЭ) оптового рынка электроэнергии и мощности (ОРЭМ). 
Превышение стоимости  на сумму 10 тыс. руб. с НДС, 15 тыс. руб. без НДС произошло на этапе проведения закупочной процедуры.
Начальная максимальная цена лота согласно ПВП ЗЗК №5 от 03.07.2020 составляла 2 987 тыс. руб. с НДС, 2 745 тыс. руб. без НДС, включая инвестиционные расходы (2 215 тыс. руб. с НДС, 2 101 тыс. руб без НДС).
Победитель предложил наименьшую стоимость закупки (на сумму 2 948 тыс. руб. с НДС, 2 718 тыс. руб. без НДС), увеличив стоимость ПО и уменьшив стоимость оборудования и услуг.
Заключен единый договор с ООО Прософт-Системы №04.113.415.20 от 17.07.2020 на общую сумму 2 948 тыс. руб. с НДС, 2 718 тыс. руб. без НДС (включая инвестиционные и операционные расходы).
Проект завершен в 3 кв. 2020 года.</t>
    </r>
  </si>
  <si>
    <t>17.01.0115</t>
  </si>
  <si>
    <t>Внедрение системы «Единый биллинг юридических лиц. Импортозамещенная конфигурация»</t>
  </si>
  <si>
    <r>
      <rPr>
        <b/>
        <sz val="9"/>
        <rFont val="Times New Roman"/>
        <family val="1"/>
        <charset val="204"/>
      </rPr>
      <t xml:space="preserve">Переходящий проект в 4 кв. 2020 года с 2021 года.
</t>
    </r>
    <r>
      <rPr>
        <sz val="9"/>
        <rFont val="Times New Roman"/>
        <family val="1"/>
        <charset val="204"/>
      </rPr>
      <t xml:space="preserve">Проект согласован в ИПР 2021-2025 (в ИПР 2020-2024 не планировался). 
Отклонение в 2020 году (на сумму 4 941 тыс. руб., с НДС, 14 612 тыс. руб. без НДС) </t>
    </r>
    <r>
      <rPr>
        <b/>
        <sz val="9"/>
        <rFont val="Times New Roman"/>
        <family val="1"/>
        <charset val="204"/>
      </rPr>
      <t xml:space="preserve">связано с опережающим выполнением ИПКВ.
</t>
    </r>
    <r>
      <rPr>
        <sz val="9"/>
        <rFont val="Times New Roman"/>
        <family val="1"/>
        <charset val="204"/>
      </rPr>
      <t xml:space="preserve">В 2020 году внедрена система «Единый биллинг юридических лиц. Импортозамещенная конфигурация» в срок до 30.10.2020 года в соответствии с п.5.2. Протокола заседания Правления ПАО «Интер РАО» № 874 от 04.06.2020 года.
Подготовлена ОПС 3 внутренняя, которая подписана генеральным директором ООО "ОЭК", с источниками финансирования в 2020 году:
- на сумму 4 941 тыс. руб. с НДС по финансированию;
- на сумму 14 612 тыс. руб. без НДС по освоению.
Согласно разделу 6 паспорта проекта «Внедрение системы Единый биллинг юридических лиц импортозамещенная конфигурация» (утвержденного п.5.1 Протокола заседания Правления ПАО «Интер РАО» № 874 от 04.06.2020 года) заключены два договора: </t>
    </r>
    <r>
      <rPr>
        <b/>
        <sz val="9"/>
        <rFont val="Times New Roman"/>
        <family val="1"/>
        <charset val="204"/>
      </rPr>
      <t xml:space="preserve">
</t>
    </r>
    <r>
      <rPr>
        <sz val="9"/>
        <rFont val="Times New Roman"/>
        <family val="1"/>
        <charset val="204"/>
      </rPr>
      <t>1. № 05.115.677.20 от 28.10.20 с ООО «Сигма» по внедрению системы «Единый биллинг юридических лиц. Импортозамещенная конфигурация на сумму 4 941 тыс. руб. с НДС, 4 118 тыс. руб. без НДС.
2. № 23.115.680.20 от 28.10.20 с АО «ПСК» на приобретение лицензий на сумму 10 494 тр НДС не обл.
Проект по освоению и вводу в эксплуатацию завершен в 4 кв. 2020 года.</t>
    </r>
    <r>
      <rPr>
        <b/>
        <sz val="9"/>
        <rFont val="Times New Roman"/>
        <family val="1"/>
        <charset val="204"/>
      </rPr>
      <t xml:space="preserve">
</t>
    </r>
    <r>
      <rPr>
        <sz val="9"/>
        <rFont val="Times New Roman"/>
        <family val="1"/>
        <charset val="204"/>
      </rPr>
      <t xml:space="preserve">Проект по финансированию будет завершен в 4 кв. 2025 года.
</t>
    </r>
  </si>
  <si>
    <r>
      <rPr>
        <b/>
        <sz val="9"/>
        <rFont val="Times New Roman"/>
        <family val="1"/>
        <charset val="204"/>
      </rPr>
      <t>Переходящий проект в 4 кв. 2020 года с 2021 года</t>
    </r>
    <r>
      <rPr>
        <sz val="9"/>
        <rFont val="Times New Roman"/>
        <family val="1"/>
        <charset val="204"/>
      </rPr>
      <t xml:space="preserve">
Проект согласован в ИПР 2021-2025 (в ИПР 2020-2024 не планировался). 
Отклонение в 2020 году (на сумму 4 941 тыс. руб., с НДС, 14 612 тыс. руб. без НДС) связано </t>
    </r>
    <r>
      <rPr>
        <b/>
        <sz val="9"/>
        <rFont val="Times New Roman"/>
        <family val="1"/>
        <charset val="204"/>
      </rPr>
      <t>с опережающим выполнением ИПКВ.</t>
    </r>
    <r>
      <rPr>
        <sz val="9"/>
        <rFont val="Times New Roman"/>
        <family val="1"/>
        <charset val="204"/>
      </rPr>
      <t xml:space="preserve">
В 2020 году внедрена система «Единый биллинг юридических лиц. Импортозамещенная конфигурация» в срок до 30.10.2020 года в соответствии с п.5.2. Протокола заседания Правления ПАО «Интер РАО» № 874 от 04.06.2020 года.
Подготовлена ОПС 3 внутренняя, которая подписана генеральным директором ООО "ОЭК", с источниками финансирования в 2020 году:
- на сумму 4 941 тыс. руб. с НДС по финансированию;
- на сумму 14 612 тыс. руб. без НДС по освоению.
Согласно разделу 6 паспорта проекта «Внедрение системы Единый биллинг юридических лиц импортозамещенная конфигурация» (утвержденного п.5.1 Протокола заседания Правления ПАО «Интер РАО» № 874 от 04.06.2020 года) заключены два договора: 
1. № 05.115.677.20 от 28.10.20 с ООО «Сигма» по внедрению системы «Единый биллинг юридических лиц. Импортозамещенная конфигурация на сумму 4 941 тыс. руб. с НДС, 4 118 тыс. руб. без НДС.
2. № 23.115.680.20 от 28.10.20 с АО «ПСК» на приобретение лицензий на сумму 10 494 тр НДС не обл.
Проект по освоению и вводу в эксплуатацию завершен в 4 кв. 2020 года.
Проект по финансированию будет завершен в 4 кв. 2025 года.
</t>
    </r>
  </si>
  <si>
    <t>17.01.0136</t>
  </si>
  <si>
    <t>Приобретение права использования программного обеспечения "Автоматизированная система управленческого документооборота в импортозамещенной конфигурации"</t>
  </si>
  <si>
    <r>
      <t xml:space="preserve">Внеплановый проект в 3-4 кв. 2020 года.
</t>
    </r>
    <r>
      <rPr>
        <sz val="9"/>
        <rFont val="Times New Roman"/>
        <family val="1"/>
        <charset val="204"/>
      </rPr>
      <t>Отклонение в 4 кв. 2020 г. (на сумму 1 900 тыс. руб., НДС не облагается)</t>
    </r>
    <r>
      <rPr>
        <b/>
        <sz val="9"/>
        <rFont val="Times New Roman"/>
        <family val="1"/>
        <charset val="204"/>
      </rPr>
      <t xml:space="preserve"> в связи с реализацией проекта, не предусмотренного утвержденной инвестиционной программой. 
</t>
    </r>
    <r>
      <rPr>
        <sz val="9"/>
        <rFont val="Times New Roman"/>
        <family val="1"/>
        <charset val="204"/>
      </rPr>
      <t xml:space="preserve">Согласования с БУИИЗ не требуется в соответствии с п. 2.3 приказа ПАО «Интер РАО» № ИРАО/581 от 25.10.2019 "О переходе на единую корпоративную автоматизированную систему документооборота АСУД версия 3.0".
Приобретается программное обеспечение, используемое для внутреннего документооборота компаний Группы «Интер РАО», внедрение не требуется.
Заключен лицензионный договор №ИРИТ-2020-154-Д от 25.09.2020 с ООО "Интер РАО - ИТ" на приобретение права на использование программного обеспечения АСУД ИК на сумму 1 900 тыс. руб. НДС не обл.
Проект по освоению и вводу в эксплуатацию завершен в 3 кв. 2020 года.
Проект по финансированию завершен в 4 кв. 2020 года.
Акт передачи прав от 30.09.20 на сумму 1 900 тыс. руб. НДС не обл.
</t>
    </r>
  </si>
  <si>
    <r>
      <t xml:space="preserve">Внеплановый проект в 3-4 кв. 2020 года.
</t>
    </r>
    <r>
      <rPr>
        <sz val="9"/>
        <rFont val="Times New Roman"/>
        <family val="1"/>
        <charset val="204"/>
      </rPr>
      <t>Отклонение в 3 кв. 2020 г. (на сумму 1 900 тыс. руб., НДС не облагается)</t>
    </r>
    <r>
      <rPr>
        <b/>
        <sz val="9"/>
        <rFont val="Times New Roman"/>
        <family val="1"/>
        <charset val="204"/>
      </rPr>
      <t xml:space="preserve"> в связи с реализацией проекта, не предусмотренного утвержденной инвестиционной программой. 
</t>
    </r>
    <r>
      <rPr>
        <sz val="9"/>
        <rFont val="Times New Roman"/>
        <family val="1"/>
        <charset val="204"/>
      </rPr>
      <t xml:space="preserve">Согласования с БУИИЗ не требуется в соответствии с п. 2.3 приказа ПАО «Интер РАО» № ИРАО/581 от 25.10.2019 "О переходе на единую корпоративную автоматизированную систему документооборота АСУД версия 3.0".
Приобретается программное обеспечение, используемое для внутреннего документооборота компаний Группы «Интер РАО», внедрение не требуется.
Заключен лицензионный договор №ИРИТ-2020-154-Д от 25.09.2020 с ООО "Интер РАО - ИТ" на приобретение права на использование программного обеспечения АСУД ИК на сумму 1 900 тыс. руб. НДС не обл.
Проект по освоению и вводу в эксплуатацию завершен в 3 кв. 2020 года.
Проект по финансированию завершен в 4 кв. 2020 года.
Акт передачи прав от 30.09.20 на сумму 1 900 тыс. руб. НДС не обл.
</t>
    </r>
  </si>
  <si>
    <t>ИПКВ по информационной безопасности</t>
  </si>
  <si>
    <t>17.01.0106</t>
  </si>
  <si>
    <t>Приобретение программного обеспечения VipNet Client for Windows 4.x (KC2)</t>
  </si>
  <si>
    <r>
      <t xml:space="preserve">Внеплановый проект в 4 кв. 2019 года  (по финансированию) и в 1 кв. </t>
    </r>
    <r>
      <rPr>
        <sz val="9"/>
        <rFont val="Times New Roman"/>
        <family val="1"/>
        <charset val="204"/>
      </rPr>
      <t xml:space="preserve"> </t>
    </r>
    <r>
      <rPr>
        <b/>
        <sz val="9"/>
        <rFont val="Times New Roman"/>
        <family val="1"/>
        <charset val="204"/>
      </rPr>
      <t>2020 года</t>
    </r>
    <r>
      <rPr>
        <sz val="9"/>
        <rFont val="Times New Roman"/>
        <family val="1"/>
        <charset val="204"/>
      </rPr>
      <t xml:space="preserve"> (по освоению и вводу).</t>
    </r>
    <r>
      <rPr>
        <b/>
        <sz val="9"/>
        <rFont val="Times New Roman"/>
        <family val="1"/>
        <charset val="204"/>
      </rPr>
      <t xml:space="preserve">
</t>
    </r>
    <r>
      <rPr>
        <sz val="9"/>
        <rFont val="Times New Roman"/>
        <family val="1"/>
        <charset val="204"/>
      </rPr>
      <t>Проект отсутствовал в ИПР 2019-2023 и не запланирован в ИПР 2020-2024.</t>
    </r>
    <r>
      <rPr>
        <b/>
        <sz val="9"/>
        <rFont val="Times New Roman"/>
        <family val="1"/>
        <charset val="204"/>
      </rPr>
      <t xml:space="preserve">
</t>
    </r>
    <r>
      <rPr>
        <sz val="9"/>
        <rFont val="Times New Roman"/>
        <family val="1"/>
        <charset val="204"/>
      </rPr>
      <t>ОПС 2  2019:  ОЭК  проект согласован с БУИИЗ (№ ПСК/2019/11 от 25.12.2019),  на сумму 16 тыс. руб. НДС не облагается, со сроком реализации 4 кв. 2019 года.
Заключен сублицензионный договор с АО НИП «ИНФОРМЗАЩИТА» от 25.12.2019 №201150 (16 тыс. руб., НДС не облагается).
Необходимость реализации проекта связана с регистрацией ООО "ОЭК" в качестве НЭСК (Независимая энергосбытовая компания), вследствие чего появилось обязательство предоставлять отчетность посредством ГИС ТЭК по «Интеграциооному сегменту» (отчет по форме 6.5).     
Проект профинансирован 27.12.19 (согласно условиям договора 100% предоплата).
Финансирование завершено в 4 кв. 2019 года.
Проект по освоению и вводу не завершен в 4 кв. 2019 года в связи с тем, что контрагент отказывался выполнить полученные в процессе согласования ОПС 2 (внепл) ОЭК рекомендации Департамента информационной безопасности Интер РАО по выделению в отдельную позицию годовой технической поддержки программного обеспечения. 
В результате длительного согласования счета-оферты, сублицензионный договор подписан 27.12.2019 (путем оплаты согласованного счета-оферты), по условиям которого срок поставки 30 рабочих дней с момента оплаты. Передача права на программное обеспечение осуществлена 30.01.2020.
Освоение и ввод завершены в 1 кв. 2020 года.</t>
    </r>
  </si>
  <si>
    <t>17.01.0108</t>
  </si>
  <si>
    <t>Приобретение лицензий Kaspersky Endpoint Security (Upgrade)</t>
  </si>
  <si>
    <r>
      <t xml:space="preserve">Внеплановый проект во 2 кв. 2020 года.
</t>
    </r>
    <r>
      <rPr>
        <sz val="9"/>
        <rFont val="Times New Roman"/>
        <family val="1"/>
        <charset val="204"/>
      </rPr>
      <t>Отклонение (на сумму 153 тыс. руб., не обл. НДС)</t>
    </r>
    <r>
      <rPr>
        <b/>
        <sz val="9"/>
        <rFont val="Times New Roman"/>
        <family val="1"/>
        <charset val="204"/>
      </rPr>
      <t xml:space="preserve"> в связи с реализацией ИПКВ, не предусмотренного утвержденной инвестиционной программой. 
</t>
    </r>
    <r>
      <rPr>
        <sz val="9"/>
        <rFont val="Times New Roman"/>
        <family val="1"/>
        <charset val="204"/>
      </rPr>
      <t>ОПС 1  2020:  проект согласован с БУИИЗ (</t>
    </r>
    <r>
      <rPr>
        <b/>
        <sz val="9"/>
        <rFont val="Times New Roman"/>
        <family val="1"/>
        <charset val="204"/>
      </rPr>
      <t xml:space="preserve">№ ПСК/2020/4 от 26.03.2020) </t>
    </r>
    <r>
      <rPr>
        <sz val="9"/>
        <rFont val="Times New Roman"/>
        <family val="1"/>
        <charset val="204"/>
      </rPr>
      <t>ОПС 1 ОЭК (внеш) на сумму</t>
    </r>
    <r>
      <rPr>
        <b/>
        <sz val="9"/>
        <rFont val="Times New Roman"/>
        <family val="1"/>
        <charset val="204"/>
      </rPr>
      <t xml:space="preserve"> 153 </t>
    </r>
    <r>
      <rPr>
        <sz val="9"/>
        <rFont val="Times New Roman"/>
        <family val="1"/>
        <charset val="204"/>
      </rPr>
      <t>тыс. руб., не обл. НДС со сроком реализации 2 кв. 2020 года.
Проект завершен во 2 кв. 2020 года.</t>
    </r>
    <r>
      <rPr>
        <b/>
        <sz val="9"/>
        <rFont val="Times New Roman"/>
        <family val="1"/>
        <charset val="204"/>
      </rPr>
      <t xml:space="preserve">
</t>
    </r>
    <r>
      <rPr>
        <sz val="9"/>
        <rFont val="Times New Roman"/>
        <family val="1"/>
        <charset val="204"/>
      </rPr>
      <t xml:space="preserve">Необходимость реализации: связана с тем, что необходимо осуществить переход с использования решения «Kaspersky Endpoint Security для бизнеса – Стандартный Russian Edition» на решение «Kaspersky Endpoint Security для бизнеса – Расширенный Russian Edition» в соответствии с поступившим корпоративным письмом ПАО "Интер РАО" № ИН/КП/ЧА/2 от 13.01.2020. "О реализации программы информационной безопасности". 
Сублицензионный договор №29.115.169.19 от 25.03.19 ООО "Фирма "Интеграл Трейдинг"Интеграл Трейдинг ( в т.ч. на сумму 153 тыс. руб. не обл. НДС).
Заключено дополнительное соглашение №29.115.169.19дс1 от 29.05.20 с ООО "Фирма "Интеграл Трейдинг" на сумму 153 тыс. руб. не обл. НДС.
</t>
    </r>
  </si>
  <si>
    <r>
      <t xml:space="preserve">Внеплановый проект во 2 кв. 2020 года.
Отклонение </t>
    </r>
    <r>
      <rPr>
        <sz val="9"/>
        <rFont val="Times New Roman"/>
        <family val="1"/>
        <charset val="204"/>
      </rPr>
      <t>(на сумму 153 тыс. руб., не обл. НДС)</t>
    </r>
    <r>
      <rPr>
        <b/>
        <sz val="9"/>
        <rFont val="Times New Roman"/>
        <family val="1"/>
        <charset val="204"/>
      </rPr>
      <t xml:space="preserve"> в связи с реализацией ИПКВ, не предусмотренного утвержденной инвестиционной программой. 
</t>
    </r>
    <r>
      <rPr>
        <sz val="9"/>
        <rFont val="Times New Roman"/>
        <family val="1"/>
        <charset val="204"/>
      </rPr>
      <t>Проект согласован с БУИИЗ (№ ПСК/2020/4 от 26.03.2020) ОПС 1 ОЭК (внепл) на сумму 153 тыс. руб., не обл. НДС со сроком реализации 2 кв. 2020 года.</t>
    </r>
    <r>
      <rPr>
        <b/>
        <sz val="9"/>
        <rFont val="Times New Roman"/>
        <family val="1"/>
        <charset val="204"/>
      </rPr>
      <t xml:space="preserve">
Необходимость реализации</t>
    </r>
    <r>
      <rPr>
        <sz val="9"/>
        <rFont val="Times New Roman"/>
        <family val="1"/>
        <charset val="204"/>
      </rPr>
      <t>: связана с тем, что необходимо осуществить переход с использования решения «Kaspersky Endpoint Security для бизнеса – Стандартный Russian Edition» на решение «Kaspersky Endpoint Security для бизнеса – Расширенный Russian Edition» в соответствии с поступившим корпоративным письмом ПАО "Интер РАО" № ИН/КП/ЧА/2 от 13.01.2020. "О реализации программы информационной безопасности". 
Сублицензионный договор №29.115.169.19 от 25.03.19 ООО "Фирма "Интеграл Трейдинг"Интеграл Трейдинг ( в т.ч. на сумму 153 тыс. руб. не обл. НДС).
Заключено дополнительное соглашение №29.115.169.19дс1 от 29.05.20 с ООО "Фирма "Интеграл Трейдинг" на сумму 153 тыс. руб. не обл. НДС.
Проект завершен во 2 кв. 2020 года.</t>
    </r>
  </si>
  <si>
    <t>ИПКВ в области цифровой трансформации</t>
  </si>
  <si>
    <t>6. Мероприятия по обеспечению безопасности</t>
  </si>
  <si>
    <t>ИТСО</t>
  </si>
  <si>
    <t>ИПКВ по обеспечению промышленной, пожарной и экологической   безопасности, охраны труда</t>
  </si>
  <si>
    <t>Прочие ИПКВ по обеспечению безопасности</t>
  </si>
  <si>
    <t>7. Прочие инвестиции</t>
  </si>
  <si>
    <t>17.01.0137</t>
  </si>
  <si>
    <t>Приобретение и монтаж узла учета тепловой энергии в Марьяновском клиентском офисе</t>
  </si>
  <si>
    <r>
      <t xml:space="preserve">Внеплановый проект в 4 кв. 2020 года.
Проект запланирован в составе БП 2020 года по операционным расходам. 
</t>
    </r>
    <r>
      <rPr>
        <sz val="9"/>
        <rFont val="Times New Roman"/>
        <family val="1"/>
        <charset val="204"/>
      </rPr>
      <t>Отклонение (на сумму 123 тыс. руб., не обл. НДС)</t>
    </r>
    <r>
      <rPr>
        <b/>
        <sz val="9"/>
        <rFont val="Times New Roman"/>
        <family val="1"/>
        <charset val="204"/>
      </rPr>
      <t xml:space="preserve">  в связи с реализацией ИПКВ, не предусмотренного утвержденной инвестиционной программой. </t>
    </r>
    <r>
      <rPr>
        <sz val="9"/>
        <rFont val="Times New Roman"/>
        <family val="1"/>
        <charset val="204"/>
      </rPr>
      <t xml:space="preserve">
Проект не планировался в составе ИПР 2020-2024. 
Затраты планировались в составе операционных расходов в БП2020 ООО "ОЭК" по статье "Оплата услуг по ремонту подрядным способом".
При проведении экспертизы по результатам проведенных торгов в формате "открытый запрос предложений" (протокол заседания Закупочной комиссии №4 от 11.11.2020 по экспертизе справки о цепочке собственников Победителя открытого запроса предложений в электронной форме на право заключения договора на оказание услуг),</t>
    </r>
    <r>
      <rPr>
        <b/>
        <sz val="9"/>
        <rFont val="Times New Roman"/>
        <family val="1"/>
        <charset val="204"/>
      </rPr>
      <t xml:space="preserve"> экспертами установлено, что затраты на установку прибора учета тепла не могут быть отнесены к ремонтным работам и п</t>
    </r>
    <r>
      <rPr>
        <sz val="9"/>
        <rFont val="Times New Roman"/>
        <family val="1"/>
        <charset val="204"/>
      </rPr>
      <t>о правилам бухгалтерского учета в результате выполненных работ будет принято к учету основное средство свыше 40 тыс. руб. с отнесением затрат на инвестиции. 
Необходимость реализации проекта связана с исполнением статьи 13 Федерального закона от 23.11.2009 года № 261-ФЗ «Об энергосбережении и о повышении энергетической эффективности, и о внесении изменений в отдельные законодательные акты Российской Федерации», потребляемые энергетические ресурсы подлежат обязательному учету с применением приборов учета используемых энергетических ресурсов. Обязанность по оснащению зданий, строений, сооружений приборами учета используемых энергоресурсов лежит на собственниках таких объектов.  
Помещение Марьяновского клиентского офиса принадлежит ООО "ОЭК" на праве собственности.
Стоимость проекта определена на основании сметного расчета победителя запроса предложений участника ООО "АрТика" и составляет на сумму 123 тыс. руб. НДС не обл. (прилагается).                                                                                                                                                                                                                                   
Проект завершен в 4 кв.2020 года.
Акт о приемке выполненных работ №01.103.771.20 от 02.12.2020 на сумму 123 тыс. руб. НДС не обл. 
Подготовлена ОПС 4 внутренняя о перераспределении денежных средств в рамках ИПР 2020 на внеплановый проект (на сумму 123 тыс. руб., НДС не обл.), которая</t>
    </r>
  </si>
  <si>
    <r>
      <t xml:space="preserve">Внеплановый проект в 4 кв. 2020 года.
Проект запланирован в составе БП 2020 года по операционным расходам. 
</t>
    </r>
    <r>
      <rPr>
        <sz val="9"/>
        <rFont val="Times New Roman"/>
        <family val="1"/>
        <charset val="204"/>
      </rPr>
      <t>Отклонение (на сумму 123 тыс. руб., не обл. НДС)</t>
    </r>
    <r>
      <rPr>
        <b/>
        <sz val="9"/>
        <rFont val="Times New Roman"/>
        <family val="1"/>
        <charset val="204"/>
      </rPr>
      <t xml:space="preserve">  в связи с реализацией ИПКВ, не предусмотренного утвержденной инвестиционной программой. </t>
    </r>
    <r>
      <rPr>
        <sz val="9"/>
        <rFont val="Times New Roman"/>
        <family val="1"/>
        <charset val="204"/>
      </rPr>
      <t xml:space="preserve">
Проект не планировался в составе ИПР2020-2024. Затраты планировались в составе операционных расходов в БП2020 ООО "ОЭК" по статье "Оплата услуг по ремонту подрядным способом".
Подготовлена ОПС4 внутренняя о перераспределении денежных средств в рамках ИПР2020 на внеплановый проект (на сумму 123 тыс. руб., НДС не обл.), которая подписана генеральным директором ООО "ОЭК".
При проведении экспертизы по результатам проведенных торгов в формате "открытый запрос предложений" (протокол заседания Закупочной комиссии №4 от 11.11.2020 по экспертизе справки о цепочке собственников Победителя открытого запроса предложений в электронной форме на право заключения договора на оказание услуг), экспертами установлено, что затраты на установку прибора учета тепла не могут быть отнесены к ремонтным работам и по правилам бухгалтерского учета в результате выполненных работ будет принято к учету основное средство свыше 40 тыс. руб. с отнесением затрат на инвестиции. 
Необходимость реализации проекта связана с исполнением статьи 13 Федерального закона от 23.11.2009 года № 261-ФЗ «Об энергосбережении и о повышении энергетической эффективности, и о внесении изменений в отдельные законодательные акты Российской Федерации», потребляемые энергетические ресурсы подлежат обязательному учету с применением приборов учета используемых энергетических ресурсов. Обязанность по оснащению зданий, строений, сооружений приборами учета используемых энергоресурсов лежит на собственниках таких объектов.  
Помещение Марьяновского клиентского офиса принадлежит ООО "ОЭК" на праве собственности.
Стоимость проекта определена на основании сметного расчета победителя запроса предложений участника ООО "АрТика" и составляет на сумму 123 тыс. руб. НДС не обл. (прилагается).                                                                                                                                                                                                                                   
Проект завершен в 4 кв.2020 года.
Акт о приемке выполненных работ №01.103.771.20 от 02.12.2020 на сумму 123 тыс. руб. НДС не обл. </t>
    </r>
  </si>
  <si>
    <t>17.01.0064</t>
  </si>
  <si>
    <t>Резерв на непредвиденные расходы</t>
  </si>
  <si>
    <t>Резерв рассчитан как 5% от суммы разделов 2-6 ИПР "по освоению" и скорректирован на величину НДС.</t>
  </si>
  <si>
    <r>
      <t xml:space="preserve">Отклонение (на сумму 2 098 тыс. руб. c НДС, 1 748 тыс. руб. без НДС) связано </t>
    </r>
    <r>
      <rPr>
        <b/>
        <sz val="9"/>
        <rFont val="Times New Roman"/>
        <family val="1"/>
        <charset val="204"/>
      </rPr>
      <t>с фактором прочее.</t>
    </r>
    <r>
      <rPr>
        <sz val="9"/>
        <rFont val="Times New Roman"/>
        <family val="1"/>
        <charset val="204"/>
      </rPr>
      <t xml:space="preserve">
Резерв полностью перераспределен на внеплановый проект 17.01.0108 "Приобретение лицензий Kaspersky Endpoint Security (Upgrade)" со сроком реализации 2 квартал 2020 года (ОПС 1 ОЭК внеш) и 17.01.0107 "Создание автоматизированной информационно-измерительной системы коммерческого учета оптового рынка электрической энергии и мощности (АИИС КУЭ ОРЭМ)" со сроком реализации 3 квартал 2020 года (ОПС 2 ОЭК внеш).</t>
    </r>
  </si>
  <si>
    <r>
      <t xml:space="preserve">Отклонение (на сумму 1 748 тыс. руб. без НДС) связано </t>
    </r>
    <r>
      <rPr>
        <b/>
        <sz val="9"/>
        <rFont val="Times New Roman"/>
        <family val="1"/>
        <charset val="204"/>
      </rPr>
      <t>с фактором прочее.</t>
    </r>
    <r>
      <rPr>
        <sz val="9"/>
        <rFont val="Times New Roman"/>
        <family val="1"/>
        <charset val="204"/>
      </rPr>
      <t xml:space="preserve">
Резерв полностью перераспределен на внеплановый проект 17.01.0108 "Приобретение лицензий Kaspersky Endpoint Security (Upgrade)" со сроком реализации 2 квартал 2020 года (ОПС 1 ОЭК внеш) и 17.01.0107 "Создание автоматизированной информационно-измерительной системы коммерческого учета оптового рынка электрической энергии и мощности (АИИС КУЭ ОРЭМ)" со сроком реализации 3 квартал 2020 года (ОПС 2 ОЭК внеш).</t>
    </r>
  </si>
  <si>
    <t>8. ИТОГО ПО ИНВЕСТИЦИОННОЙ ПРОГРАММЕ</t>
  </si>
  <si>
    <t>Проверка</t>
  </si>
  <si>
    <t>9. ИТОГО по ИПР в целях ДДС</t>
  </si>
  <si>
    <t>10. Отклонения (раздел 8 - раздел 9)</t>
  </si>
  <si>
    <t xml:space="preserve">    в т.ч.: неденежные формы расчетов</t>
  </si>
  <si>
    <t xml:space="preserve">    капитализированные проценты</t>
  </si>
  <si>
    <t xml:space="preserve">    затраты ОКС</t>
  </si>
  <si>
    <t xml:space="preserve">    прочее</t>
  </si>
  <si>
    <t>Наименование источника</t>
  </si>
  <si>
    <t>Примечания</t>
  </si>
  <si>
    <t>Начисление</t>
  </si>
  <si>
    <t>Использование</t>
  </si>
  <si>
    <t>план</t>
  </si>
  <si>
    <t>факт</t>
  </si>
  <si>
    <t>2</t>
  </si>
  <si>
    <t>по источникам финансирования</t>
  </si>
  <si>
    <t xml:space="preserve"> Собственные источники</t>
  </si>
  <si>
    <t>Амортизация</t>
  </si>
  <si>
    <t xml:space="preserve">Амортизация текущего периода </t>
  </si>
  <si>
    <t xml:space="preserve">        Амортизация, учтенная в тарифе (справочно)</t>
  </si>
  <si>
    <t xml:space="preserve">Cтрока «в т. ч. Амортизация, включенная в ТБР» (ООО «ОЭК») – заполнена справочно в соответствии со сметой расходов компании по тарифной заявке на 2020 г., направленной на утверждение в РЭК Омской области письмом № 17100/070 от 30.04.2019.  Утверждение тарифа в соответствии с постановлением РФ от 22.12.2012 №1075 осуществляется в срок до 20.12.2019 года. 
Тарифная заявка формируется на 1 год. Ориентировочный срок утверждения ТБР на 2020 год - конец декабря 2019 года. Квартальная разбивка при подаче тарифной заявки отсутствует, поэтому в ИПР в части 2020 года амортизация проставлена пропорционально.
ООО ""ОЭК"" не является Гарантирующим поставщиком электрической энергии на территории Омской области. В связи с этим инвестиционная программа на 2020 год в соответствии с Постановлением Правительства РФ от 01.12.2009 № 977 ""Об инвестиционных программах субъектов электроэнергетики"" не утверждалась.
</t>
  </si>
  <si>
    <t xml:space="preserve">Амортизация прошлых периодов </t>
  </si>
  <si>
    <t>ПТП</t>
  </si>
  <si>
    <t xml:space="preserve">Прибыль текущего периода </t>
  </si>
  <si>
    <t>ПТП: ТБР</t>
  </si>
  <si>
    <t>Инвестиционная составляющая в тарифе</t>
  </si>
  <si>
    <t>ПТП: ТП</t>
  </si>
  <si>
    <t>Прибыль текущего периода (от техприсоединения)</t>
  </si>
  <si>
    <t>ПТП: ПП</t>
  </si>
  <si>
    <t>Прочая прибыль</t>
  </si>
  <si>
    <t>ППП</t>
  </si>
  <si>
    <t xml:space="preserve">Прибыль прошедших периодов </t>
  </si>
  <si>
    <t>Для обеспечения реализации ИПР 2020 планируется использование прибыли прошедшего периода. Решение о распределении прибыли по итогам 2019 года принято на Совете Директоров 20.03.2020 (Выписка из протокола №66-2020)</t>
  </si>
  <si>
    <t>Уставный капитал / Добавочный капитал:</t>
  </si>
  <si>
    <t>УК</t>
  </si>
  <si>
    <t>Уставный капитал</t>
  </si>
  <si>
    <t>ДК</t>
  </si>
  <si>
    <t>Добавочный капитал</t>
  </si>
  <si>
    <t>ПС</t>
  </si>
  <si>
    <t>Прочие собственные источники</t>
  </si>
  <si>
    <t>Расшифровать</t>
  </si>
  <si>
    <t xml:space="preserve">НДС </t>
  </si>
  <si>
    <t>НДС к возмещению</t>
  </si>
  <si>
    <t xml:space="preserve"> Привлеченные источники</t>
  </si>
  <si>
    <t>БК</t>
  </si>
  <si>
    <t xml:space="preserve">Банковские кредиты </t>
  </si>
  <si>
    <t>ЗМ</t>
  </si>
  <si>
    <t>Займы</t>
  </si>
  <si>
    <t>ЗМ: КЗ</t>
  </si>
  <si>
    <t>Корпоративные займы</t>
  </si>
  <si>
    <t>ЗМ: ПЗ</t>
  </si>
  <si>
    <t>Прочие займы</t>
  </si>
  <si>
    <t>ЦФ</t>
  </si>
  <si>
    <t xml:space="preserve">Целевое финансирование / Бюджетное фин-ние </t>
  </si>
  <si>
    <t>ДУ</t>
  </si>
  <si>
    <t xml:space="preserve">Долевое участие / Средства внешних инвесторов </t>
  </si>
  <si>
    <t>ПРПР</t>
  </si>
  <si>
    <t xml:space="preserve">Прочие привлеченные источники </t>
  </si>
  <si>
    <t>№</t>
  </si>
  <si>
    <t>Расшифровка комбинированных источников (при наличии по проекту более чем одного источника финансирования)</t>
  </si>
  <si>
    <t>Источник (План)</t>
  </si>
  <si>
    <t>Источник (Факт/Ож.исп)</t>
  </si>
  <si>
    <t>Развитие «Информационной системы управления сбытом электроэнергии бытовым потребителям» (ИСУСЭ БП) (17.01.0093)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</si>
</sst>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
    <numFmt numFmtId="165" formatCode="\ 0&quot; кв&quot;\ 0000;;\ &quot;-&quot;"/>
    <numFmt numFmtId="166" formatCode="\ 0&quot; кв&quot;\ 0000;;\ &quot;-&quot;;[Red]&quot;Текст!:&quot;@"/>
    <numFmt numFmtId="167" formatCode="_-* #,##0.00\ _₽_-;\-* #,##0.00\ _₽_-;_-* &quot;-&quot;??\ _₽_-;_-@_-"/>
    <numFmt numFmtId="168" formatCode="#,##0_ ;\-#,##0\ "/>
    <numFmt numFmtId="169" formatCode="#,##0.0"/>
    <numFmt numFmtId="170" formatCode="#,##0.000000"/>
  </numFmts>
  <fonts count="36" x14ac:knownFonts="1">
    <font>
      <sz val="10"/>
      <name val="Arial Cyr"/>
      <charset val="204"/>
    </font>
    <font>
      <sz val="11"/>
      <color theme="1"/>
      <name val="Calibri"/>
      <family val="2"/>
      <charset val="204"/>
      <scheme val="minor"/>
    </font>
    <font>
      <sz val="10"/>
      <name val="Arial Cyr"/>
      <charset val="204"/>
    </font>
    <font>
      <b/>
      <u/>
      <sz val="12"/>
      <name val="Times New Roman"/>
      <family val="1"/>
      <charset val="204"/>
    </font>
    <font>
      <sz val="12"/>
      <name val="Times New Roman"/>
      <family val="1"/>
      <charset val="204"/>
    </font>
    <font>
      <sz val="9"/>
      <name val="Times New Roman"/>
      <family val="1"/>
      <charset val="204"/>
    </font>
    <font>
      <sz val="10"/>
      <name val="Times New Roman"/>
      <family val="1"/>
      <charset val="204"/>
    </font>
    <font>
      <sz val="13"/>
      <name val="Times New Roman"/>
      <family val="1"/>
      <charset val="204"/>
    </font>
    <font>
      <b/>
      <sz val="9"/>
      <name val="Arial Cyr"/>
      <charset val="204"/>
    </font>
    <font>
      <sz val="8"/>
      <name val="Times New Roman"/>
      <family val="1"/>
      <charset val="204"/>
    </font>
    <font>
      <b/>
      <u/>
      <sz val="13"/>
      <name val="Times New Roman"/>
      <family val="1"/>
      <charset val="204"/>
    </font>
    <font>
      <b/>
      <u/>
      <sz val="11"/>
      <name val="Times New Roman"/>
      <family val="1"/>
      <charset val="204"/>
    </font>
    <font>
      <b/>
      <sz val="11"/>
      <name val="Times New Roman"/>
      <family val="1"/>
      <charset val="204"/>
    </font>
    <font>
      <b/>
      <sz val="13"/>
      <name val="Times New Roman"/>
      <family val="1"/>
      <charset val="204"/>
    </font>
    <font>
      <sz val="14"/>
      <name val="Times New Roman"/>
      <family val="1"/>
      <charset val="204"/>
    </font>
    <font>
      <b/>
      <i/>
      <sz val="13"/>
      <name val="Times New Roman"/>
      <family val="1"/>
      <charset val="204"/>
    </font>
    <font>
      <i/>
      <sz val="14"/>
      <name val="Times New Roman"/>
      <family val="1"/>
      <charset val="204"/>
    </font>
    <font>
      <sz val="9"/>
      <color rgb="FF0000FF"/>
      <name val="Times New Roman"/>
      <family val="1"/>
      <charset val="204"/>
    </font>
    <font>
      <sz val="10"/>
      <color rgb="FF0000FF"/>
      <name val="Times New Roman"/>
      <family val="1"/>
      <charset val="204"/>
    </font>
    <font>
      <sz val="8"/>
      <color rgb="FF0000FF"/>
      <name val="Calibri"/>
      <family val="2"/>
      <charset val="204"/>
      <scheme val="minor"/>
    </font>
    <font>
      <sz val="8"/>
      <color rgb="FF0000FF"/>
      <name val="Times New Roman"/>
      <family val="1"/>
      <charset val="204"/>
    </font>
    <font>
      <b/>
      <sz val="9"/>
      <name val="Times New Roman"/>
      <family val="1"/>
      <charset val="204"/>
    </font>
    <font>
      <b/>
      <sz val="8"/>
      <name val="Times New Roman"/>
      <family val="1"/>
      <charset val="204"/>
    </font>
    <font>
      <b/>
      <sz val="9"/>
      <color rgb="FF0000FF"/>
      <name val="Times New Roman"/>
      <family val="1"/>
      <charset val="204"/>
    </font>
    <font>
      <b/>
      <sz val="9"/>
      <color rgb="FFFF0000"/>
      <name val="Times New Roman"/>
      <family val="1"/>
      <charset val="204"/>
    </font>
    <font>
      <sz val="10"/>
      <color rgb="FFFF0000"/>
      <name val="Times New Roman"/>
      <family val="1"/>
      <charset val="204"/>
    </font>
    <font>
      <sz val="10"/>
      <color rgb="FFFF0000"/>
      <name val="Arial Cyr"/>
      <charset val="204"/>
    </font>
    <font>
      <b/>
      <sz val="10"/>
      <name val="Times New Roman"/>
      <family val="1"/>
      <charset val="204"/>
    </font>
    <font>
      <b/>
      <sz val="12"/>
      <name val="Times New Roman"/>
      <family val="1"/>
      <charset val="204"/>
    </font>
    <font>
      <b/>
      <sz val="10"/>
      <name val="Arial Cyr"/>
      <charset val="204"/>
    </font>
    <font>
      <i/>
      <sz val="9"/>
      <name val="Times New Roman"/>
      <family val="1"/>
      <charset val="204"/>
    </font>
    <font>
      <i/>
      <sz val="12"/>
      <name val="Times New Roman"/>
      <family val="1"/>
      <charset val="204"/>
    </font>
    <font>
      <i/>
      <sz val="8"/>
      <name val="Times New Roman"/>
      <family val="1"/>
      <charset val="204"/>
    </font>
    <font>
      <i/>
      <sz val="10"/>
      <name val="Times New Roman"/>
      <family val="1"/>
      <charset val="204"/>
    </font>
    <font>
      <b/>
      <sz val="9"/>
      <color indexed="81"/>
      <name val="Tahoma"/>
      <family val="2"/>
      <charset val="204"/>
    </font>
    <font>
      <sz val="9"/>
      <color indexed="81"/>
      <name val="Tahoma"/>
      <family val="2"/>
      <charset val="204"/>
    </font>
  </fonts>
  <fills count="1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indexed="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DE9D9"/>
        <bgColor indexed="64"/>
      </patternFill>
    </fill>
    <fill>
      <patternFill patternType="solid">
        <fgColor rgb="FFF2DCDB"/>
        <bgColor indexed="64"/>
      </patternFill>
    </fill>
    <fill>
      <patternFill patternType="solid">
        <fgColor indexed="22"/>
        <bgColor indexed="64"/>
      </patternFill>
    </fill>
    <fill>
      <patternFill patternType="solid">
        <fgColor theme="0" tint="-0.249977111117893"/>
        <bgColor indexed="64"/>
      </patternFill>
    </fill>
    <fill>
      <patternFill patternType="solid">
        <fgColor rgb="FFF2F2F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s>
  <cellStyleXfs count="5">
    <xf numFmtId="0" fontId="0" fillId="0" borderId="0"/>
    <xf numFmtId="167"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cellStyleXfs>
  <cellXfs count="351">
    <xf numFmtId="0" fontId="0" fillId="0" borderId="0" xfId="0"/>
    <xf numFmtId="0" fontId="3" fillId="2" borderId="0" xfId="0" applyFont="1" applyFill="1" applyAlignment="1">
      <alignment horizontal="left" wrapText="1"/>
    </xf>
    <xf numFmtId="0" fontId="4" fillId="0" borderId="0" xfId="0" applyFont="1" applyAlignment="1">
      <alignment vertical="center" wrapText="1"/>
    </xf>
    <xf numFmtId="0" fontId="5" fillId="0" borderId="0" xfId="0" applyFont="1" applyBorder="1" applyAlignment="1">
      <alignment horizontal="right" vertical="center" wrapText="1"/>
    </xf>
    <xf numFmtId="164" fontId="6" fillId="0" borderId="0" xfId="0" applyNumberFormat="1" applyFont="1" applyAlignment="1">
      <alignment horizontal="center" wrapText="1"/>
    </xf>
    <xf numFmtId="0" fontId="4" fillId="0" borderId="0" xfId="0" applyFont="1" applyAlignment="1">
      <alignment horizontal="center" vertical="center" wrapText="1"/>
    </xf>
    <xf numFmtId="9" fontId="4" fillId="0" borderId="0" xfId="0" applyNumberFormat="1" applyFont="1" applyAlignment="1">
      <alignment horizontal="center" vertical="center" wrapText="1"/>
    </xf>
    <xf numFmtId="9" fontId="4" fillId="0" borderId="0" xfId="0" applyNumberFormat="1" applyFont="1" applyAlignment="1">
      <alignment vertical="center" wrapText="1"/>
    </xf>
    <xf numFmtId="0" fontId="7" fillId="0" borderId="0" xfId="0" applyFont="1" applyAlignment="1">
      <alignment vertical="center"/>
    </xf>
    <xf numFmtId="0" fontId="8" fillId="0" borderId="0" xfId="0" applyFont="1" applyBorder="1" applyAlignment="1">
      <alignment vertical="top" wrapText="1"/>
    </xf>
    <xf numFmtId="0" fontId="9" fillId="0" borderId="0" xfId="0" applyFont="1" applyAlignment="1">
      <alignment horizontal="right" vertical="center" wrapText="1"/>
    </xf>
    <xf numFmtId="0" fontId="7" fillId="0" borderId="0" xfId="0" applyFont="1" applyAlignment="1">
      <alignment vertical="center" wrapText="1"/>
    </xf>
    <xf numFmtId="3" fontId="7" fillId="0" borderId="0" xfId="0" applyNumberFormat="1" applyFont="1" applyAlignment="1">
      <alignment vertical="center" wrapText="1"/>
    </xf>
    <xf numFmtId="0" fontId="5" fillId="0" borderId="0" xfId="0" applyFont="1" applyAlignment="1">
      <alignment horizontal="right" vertical="center" wrapText="1"/>
    </xf>
    <xf numFmtId="0" fontId="6" fillId="0" borderId="0" xfId="0" applyFont="1"/>
    <xf numFmtId="0" fontId="10" fillId="0" borderId="0" xfId="0" applyFont="1" applyAlignment="1">
      <alignment vertical="center" wrapText="1"/>
    </xf>
    <xf numFmtId="0" fontId="11" fillId="2" borderId="0" xfId="0" applyFont="1" applyFill="1" applyAlignment="1">
      <alignment horizontal="left" vertical="center" wrapText="1"/>
    </xf>
    <xf numFmtId="0" fontId="12" fillId="2" borderId="0" xfId="0" applyFont="1" applyFill="1" applyAlignment="1">
      <alignment horizontal="left" vertical="center" wrapText="1"/>
    </xf>
    <xf numFmtId="0" fontId="5" fillId="0" borderId="0" xfId="0" applyFont="1" applyAlignment="1">
      <alignment vertical="center" wrapText="1"/>
    </xf>
    <xf numFmtId="0" fontId="13" fillId="0" borderId="0" xfId="0" applyFont="1" applyAlignment="1">
      <alignment vertical="center"/>
    </xf>
    <xf numFmtId="0" fontId="13" fillId="0" borderId="0" xfId="0" applyFont="1" applyAlignment="1">
      <alignment vertical="center" wrapText="1"/>
    </xf>
    <xf numFmtId="0" fontId="7" fillId="0" borderId="0" xfId="0" applyFont="1" applyAlignment="1">
      <alignment horizontal="left" vertical="center" wrapText="1"/>
    </xf>
    <xf numFmtId="0" fontId="14" fillId="0" borderId="0" xfId="0" applyFont="1" applyAlignment="1">
      <alignment vertical="center" wrapText="1"/>
    </xf>
    <xf numFmtId="3" fontId="5" fillId="0" borderId="0" xfId="0" applyNumberFormat="1" applyFont="1" applyFill="1" applyBorder="1" applyAlignment="1">
      <alignment horizontal="center" vertical="center"/>
    </xf>
    <xf numFmtId="3" fontId="9" fillId="0" borderId="0" xfId="0" applyNumberFormat="1" applyFont="1" applyFill="1" applyBorder="1" applyAlignment="1">
      <alignment horizontal="center" vertical="center" wrapText="1"/>
    </xf>
    <xf numFmtId="3" fontId="5" fillId="0" borderId="0" xfId="0" applyNumberFormat="1" applyFont="1" applyFill="1" applyBorder="1" applyAlignment="1">
      <alignment horizontal="center" vertical="center" shrinkToFit="1"/>
    </xf>
    <xf numFmtId="9" fontId="5" fillId="0" borderId="0" xfId="2" applyNumberFormat="1" applyFont="1" applyFill="1" applyBorder="1" applyAlignment="1">
      <alignment horizontal="center" vertical="center"/>
    </xf>
    <xf numFmtId="3" fontId="7" fillId="0" borderId="0" xfId="0" applyNumberFormat="1" applyFont="1" applyAlignment="1">
      <alignment horizontal="left" vertical="center" wrapText="1"/>
    </xf>
    <xf numFmtId="0" fontId="13" fillId="0" borderId="0" xfId="0" applyFont="1" applyAlignment="1">
      <alignment horizontal="left" vertical="center" wrapText="1"/>
    </xf>
    <xf numFmtId="0" fontId="12" fillId="2" borderId="0" xfId="0" applyFont="1" applyFill="1" applyAlignment="1">
      <alignment vertical="center" wrapText="1"/>
    </xf>
    <xf numFmtId="164" fontId="15" fillId="0" borderId="0" xfId="0" applyNumberFormat="1" applyFont="1" applyAlignment="1">
      <alignment vertical="center"/>
    </xf>
    <xf numFmtId="164" fontId="5" fillId="0" borderId="0" xfId="0" applyNumberFormat="1" applyFont="1" applyAlignment="1">
      <alignment vertical="center" wrapText="1"/>
    </xf>
    <xf numFmtId="0" fontId="15" fillId="0" borderId="0" xfId="0" applyFont="1" applyAlignment="1">
      <alignment vertical="center"/>
    </xf>
    <xf numFmtId="3" fontId="15" fillId="0" borderId="0" xfId="0" applyNumberFormat="1" applyFont="1" applyAlignment="1">
      <alignment vertical="center"/>
    </xf>
    <xf numFmtId="3" fontId="13" fillId="0" borderId="0" xfId="0" applyNumberFormat="1" applyFont="1" applyAlignment="1">
      <alignment horizontal="left" vertical="center" wrapText="1"/>
    </xf>
    <xf numFmtId="0" fontId="15" fillId="0" borderId="0" xfId="0" applyFont="1" applyAlignment="1">
      <alignment horizontal="left" vertical="center" wrapText="1"/>
    </xf>
    <xf numFmtId="0" fontId="16" fillId="0" borderId="0" xfId="0" applyFont="1" applyAlignment="1">
      <alignment vertical="center" wrapText="1"/>
    </xf>
    <xf numFmtId="0" fontId="5" fillId="0" borderId="0" xfId="0" applyFont="1" applyBorder="1" applyAlignment="1">
      <alignment vertical="center"/>
    </xf>
    <xf numFmtId="164" fontId="5" fillId="0" borderId="0" xfId="0" applyNumberFormat="1"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wrapText="1"/>
    </xf>
    <xf numFmtId="0" fontId="5" fillId="0" borderId="0" xfId="0" applyFont="1" applyBorder="1" applyAlignment="1">
      <alignment horizontal="right"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0" borderId="0" xfId="0" applyFont="1" applyAlignment="1">
      <alignment vertical="center" wrapText="1"/>
    </xf>
    <xf numFmtId="49" fontId="6" fillId="0" borderId="0" xfId="0" applyNumberFormat="1" applyFont="1" applyAlignment="1">
      <alignment vertical="center" wrapText="1"/>
    </xf>
    <xf numFmtId="0" fontId="6" fillId="0" borderId="0" xfId="0" applyFont="1" applyBorder="1" applyAlignment="1">
      <alignment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164"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xf>
    <xf numFmtId="0" fontId="0" fillId="0" borderId="0" xfId="0" applyFont="1"/>
    <xf numFmtId="0" fontId="6" fillId="3" borderId="1" xfId="3" applyFont="1" applyFill="1" applyBorder="1" applyAlignment="1">
      <alignment horizontal="center" vertical="center"/>
    </xf>
    <xf numFmtId="0" fontId="5"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6" fillId="3" borderId="1" xfId="3" applyFont="1" applyFill="1" applyBorder="1" applyAlignment="1">
      <alignment horizontal="center" vertical="center" wrapText="1"/>
    </xf>
    <xf numFmtId="0" fontId="6" fillId="4" borderId="1" xfId="3" applyFont="1" applyFill="1" applyBorder="1" applyAlignment="1">
      <alignment horizontal="center" vertical="center"/>
    </xf>
    <xf numFmtId="0" fontId="5"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6" fillId="4" borderId="1" xfId="3" applyFont="1" applyFill="1" applyBorder="1" applyAlignment="1">
      <alignment horizontal="center" vertical="center" wrapText="1"/>
    </xf>
    <xf numFmtId="0" fontId="6" fillId="5" borderId="1" xfId="3" applyFont="1" applyFill="1" applyBorder="1" applyAlignment="1">
      <alignment horizontal="center" vertical="center"/>
    </xf>
    <xf numFmtId="0" fontId="5"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6" fillId="5" borderId="1" xfId="3" applyFont="1" applyFill="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17" fillId="3" borderId="1" xfId="3" applyFont="1" applyFill="1" applyBorder="1" applyAlignment="1">
      <alignment horizontal="center" vertical="top" wrapText="1"/>
    </xf>
    <xf numFmtId="0" fontId="5" fillId="3" borderId="1" xfId="3" applyFont="1" applyFill="1" applyBorder="1" applyAlignment="1">
      <alignment horizontal="center" vertical="top" wrapText="1"/>
    </xf>
    <xf numFmtId="0" fontId="5" fillId="3" borderId="1" xfId="0" applyFont="1" applyFill="1" applyBorder="1" applyAlignment="1">
      <alignment horizontal="center" vertical="top" wrapText="1"/>
    </xf>
    <xf numFmtId="0" fontId="17" fillId="3" borderId="1" xfId="0" applyFont="1" applyFill="1" applyBorder="1" applyAlignment="1">
      <alignment horizontal="center" vertical="top" wrapText="1"/>
    </xf>
    <xf numFmtId="0" fontId="18" fillId="4" borderId="1" xfId="0" applyFont="1" applyFill="1" applyBorder="1" applyAlignment="1">
      <alignment horizontal="center" vertical="center" wrapText="1"/>
    </xf>
    <xf numFmtId="0" fontId="17" fillId="4" borderId="1" xfId="3" applyFont="1" applyFill="1" applyBorder="1" applyAlignment="1">
      <alignment horizontal="center" vertical="top" wrapText="1"/>
    </xf>
    <xf numFmtId="0" fontId="5" fillId="4" borderId="1" xfId="3" applyFont="1" applyFill="1" applyBorder="1" applyAlignment="1">
      <alignment horizontal="center" vertical="top" wrapText="1"/>
    </xf>
    <xf numFmtId="0" fontId="5" fillId="4" borderId="1" xfId="0" applyFont="1" applyFill="1" applyBorder="1" applyAlignment="1">
      <alignment horizontal="center" vertical="top" wrapText="1"/>
    </xf>
    <xf numFmtId="0" fontId="17" fillId="4" borderId="1" xfId="0" applyFont="1" applyFill="1" applyBorder="1" applyAlignment="1">
      <alignment horizontal="center" vertical="top" wrapText="1"/>
    </xf>
    <xf numFmtId="0" fontId="18" fillId="5" borderId="1" xfId="0" applyFont="1" applyFill="1" applyBorder="1" applyAlignment="1">
      <alignment horizontal="center" vertical="center" wrapText="1"/>
    </xf>
    <xf numFmtId="0" fontId="17" fillId="5" borderId="1" xfId="3" applyFont="1" applyFill="1" applyBorder="1" applyAlignment="1">
      <alignment horizontal="center" vertical="top" wrapText="1"/>
    </xf>
    <xf numFmtId="0" fontId="5" fillId="5" borderId="1" xfId="3" applyFont="1" applyFill="1" applyBorder="1" applyAlignment="1">
      <alignment horizontal="center" vertical="top" wrapText="1"/>
    </xf>
    <xf numFmtId="0" fontId="5" fillId="5" borderId="1" xfId="0" applyFont="1" applyFill="1" applyBorder="1" applyAlignment="1">
      <alignment horizontal="center" vertical="top" wrapText="1"/>
    </xf>
    <xf numFmtId="0" fontId="17" fillId="5" borderId="1" xfId="0" applyFont="1" applyFill="1" applyBorder="1" applyAlignment="1">
      <alignment horizontal="center" vertical="top" wrapText="1"/>
    </xf>
    <xf numFmtId="0" fontId="6" fillId="0" borderId="2"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20" fillId="3" borderId="1"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20" fillId="4" borderId="1" xfId="0" applyFont="1" applyFill="1" applyBorder="1" applyAlignment="1" applyProtection="1">
      <alignment horizontal="center" vertical="center" wrapText="1"/>
    </xf>
    <xf numFmtId="0" fontId="9" fillId="5" borderId="1" xfId="0" applyFont="1" applyFill="1" applyBorder="1" applyAlignment="1" applyProtection="1">
      <alignment horizontal="center" vertical="center" wrapText="1"/>
    </xf>
    <xf numFmtId="0" fontId="20" fillId="5" borderId="1" xfId="0" applyFont="1" applyFill="1" applyBorder="1" applyAlignment="1" applyProtection="1">
      <alignment horizontal="center" vertical="center" wrapText="1"/>
    </xf>
    <xf numFmtId="0" fontId="6" fillId="0" borderId="0" xfId="0" applyFont="1" applyBorder="1"/>
    <xf numFmtId="0" fontId="5" fillId="0" borderId="2" xfId="0" applyFont="1" applyBorder="1" applyAlignment="1">
      <alignment horizontal="center" vertical="center" wrapText="1"/>
    </xf>
    <xf numFmtId="0" fontId="9" fillId="0" borderId="2" xfId="0" applyFont="1" applyBorder="1" applyAlignment="1" applyProtection="1">
      <alignment horizontal="center" vertical="center" wrapText="1"/>
    </xf>
    <xf numFmtId="0" fontId="5" fillId="0" borderId="2" xfId="0" applyNumberFormat="1" applyFont="1" applyBorder="1" applyAlignment="1">
      <alignment horizontal="center" vertical="center" wrapText="1"/>
    </xf>
    <xf numFmtId="165" fontId="21" fillId="6" borderId="1" xfId="0" applyNumberFormat="1" applyFont="1" applyFill="1" applyBorder="1" applyAlignment="1">
      <alignment horizontal="center" vertical="center" wrapText="1"/>
    </xf>
    <xf numFmtId="0" fontId="21" fillId="6" borderId="1" xfId="0" applyFont="1" applyFill="1" applyBorder="1" applyAlignment="1">
      <alignment vertical="center" wrapText="1"/>
    </xf>
    <xf numFmtId="164" fontId="21" fillId="6" borderId="1" xfId="0" applyNumberFormat="1" applyFont="1" applyFill="1" applyBorder="1" applyAlignment="1">
      <alignment horizontal="center" vertical="center" wrapText="1"/>
    </xf>
    <xf numFmtId="164" fontId="21" fillId="6" borderId="1" xfId="0" applyNumberFormat="1" applyFont="1" applyFill="1" applyBorder="1" applyAlignment="1">
      <alignment horizontal="center" vertical="center" shrinkToFit="1"/>
    </xf>
    <xf numFmtId="3" fontId="22" fillId="6" borderId="1" xfId="0" applyNumberFormat="1" applyFont="1" applyFill="1" applyBorder="1" applyAlignment="1">
      <alignment horizontal="center" vertical="center" wrapText="1"/>
    </xf>
    <xf numFmtId="9" fontId="21" fillId="6" borderId="1" xfId="2" applyFont="1" applyFill="1" applyBorder="1" applyAlignment="1">
      <alignment horizontal="center" vertical="center" wrapText="1"/>
    </xf>
    <xf numFmtId="0" fontId="21" fillId="0" borderId="0" xfId="0"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applyAlignment="1">
      <alignment horizontal="center"/>
    </xf>
    <xf numFmtId="164" fontId="21" fillId="6" borderId="2" xfId="0" applyNumberFormat="1" applyFont="1" applyFill="1" applyBorder="1" applyAlignment="1">
      <alignment horizontal="center" vertical="center" wrapText="1"/>
    </xf>
    <xf numFmtId="0" fontId="4" fillId="0" borderId="0" xfId="0" applyFont="1" applyBorder="1" applyAlignment="1">
      <alignment vertical="center" wrapText="1"/>
    </xf>
    <xf numFmtId="164" fontId="21" fillId="0" borderId="0" xfId="0" applyNumberFormat="1" applyFont="1" applyFill="1" applyBorder="1" applyAlignment="1">
      <alignment horizontal="center" vertical="center" wrapText="1"/>
    </xf>
    <xf numFmtId="164" fontId="21" fillId="0" borderId="3" xfId="0" applyNumberFormat="1" applyFont="1" applyFill="1" applyBorder="1" applyAlignment="1">
      <alignment horizontal="center" vertical="center" wrapText="1"/>
    </xf>
    <xf numFmtId="164" fontId="21" fillId="6" borderId="1" xfId="0" applyNumberFormat="1" applyFont="1" applyFill="1" applyBorder="1" applyAlignment="1">
      <alignment horizontal="center" vertical="center"/>
    </xf>
    <xf numFmtId="3" fontId="21" fillId="6" borderId="1" xfId="0" applyNumberFormat="1" applyFont="1" applyFill="1" applyBorder="1" applyAlignment="1">
      <alignment horizontal="center" vertical="center"/>
    </xf>
    <xf numFmtId="164" fontId="21" fillId="6" borderId="2" xfId="0" applyNumberFormat="1" applyFont="1" applyFill="1" applyBorder="1" applyAlignment="1">
      <alignment horizontal="center" vertical="center"/>
    </xf>
    <xf numFmtId="164" fontId="21" fillId="0" borderId="0" xfId="0" applyNumberFormat="1" applyFont="1" applyFill="1" applyBorder="1" applyAlignment="1">
      <alignment horizontal="center" vertical="center"/>
    </xf>
    <xf numFmtId="164" fontId="21" fillId="0" borderId="3" xfId="0" applyNumberFormat="1" applyFont="1" applyFill="1" applyBorder="1" applyAlignment="1">
      <alignment horizontal="center" vertical="center"/>
    </xf>
    <xf numFmtId="165" fontId="5"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xf>
    <xf numFmtId="166" fontId="5" fillId="0" borderId="1" xfId="0" applyNumberFormat="1" applyFont="1" applyFill="1" applyBorder="1" applyAlignment="1" applyProtection="1">
      <alignment horizontal="center" vertical="center"/>
    </xf>
    <xf numFmtId="164" fontId="5" fillId="0" borderId="1" xfId="0" applyNumberFormat="1" applyFont="1" applyFill="1" applyBorder="1" applyAlignment="1">
      <alignment horizontal="center" vertical="center" shrinkToFit="1"/>
    </xf>
    <xf numFmtId="3" fontId="5" fillId="0" borderId="1" xfId="0" applyNumberFormat="1" applyFont="1" applyFill="1" applyBorder="1" applyAlignment="1">
      <alignment horizontal="center" vertical="center"/>
    </xf>
    <xf numFmtId="3" fontId="9" fillId="0"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shrinkToFit="1"/>
    </xf>
    <xf numFmtId="3" fontId="5" fillId="2" borderId="1" xfId="0" applyNumberFormat="1" applyFont="1" applyFill="1" applyBorder="1" applyAlignment="1">
      <alignment horizontal="center" vertical="center"/>
    </xf>
    <xf numFmtId="9" fontId="5" fillId="2" borderId="1" xfId="2" applyNumberFormat="1" applyFont="1" applyFill="1" applyBorder="1" applyAlignment="1">
      <alignment horizontal="center" vertical="center"/>
    </xf>
    <xf numFmtId="3" fontId="5" fillId="0" borderId="1" xfId="0" applyNumberFormat="1" applyFont="1" applyBorder="1" applyAlignment="1">
      <alignment horizontal="center" vertical="center"/>
    </xf>
    <xf numFmtId="3" fontId="5" fillId="0" borderId="1" xfId="0" applyNumberFormat="1" applyFont="1" applyBorder="1" applyAlignment="1">
      <alignment horizontal="center" vertical="center" shrinkToFit="1"/>
    </xf>
    <xf numFmtId="164" fontId="5" fillId="2" borderId="1" xfId="0" applyNumberFormat="1" applyFont="1" applyFill="1" applyBorder="1" applyAlignment="1">
      <alignment horizontal="center" vertical="center"/>
    </xf>
    <xf numFmtId="3" fontId="5" fillId="0" borderId="1" xfId="0" applyNumberFormat="1" applyFont="1" applyBorder="1" applyAlignment="1">
      <alignment horizontal="left" vertical="center" wrapText="1" shrinkToFit="1"/>
    </xf>
    <xf numFmtId="3" fontId="5" fillId="7" borderId="1" xfId="0" applyNumberFormat="1" applyFont="1" applyFill="1" applyBorder="1" applyAlignment="1">
      <alignment horizontal="left" vertical="top" wrapText="1" shrinkToFit="1"/>
    </xf>
    <xf numFmtId="167" fontId="5" fillId="0" borderId="1" xfId="1" applyFont="1" applyBorder="1" applyAlignment="1">
      <alignment horizontal="left" vertical="center" wrapText="1" shrinkToFit="1"/>
    </xf>
    <xf numFmtId="3" fontId="5" fillId="0" borderId="0" xfId="0" applyNumberFormat="1" applyFont="1" applyBorder="1" applyAlignment="1">
      <alignment horizontal="center"/>
    </xf>
    <xf numFmtId="0" fontId="5" fillId="0" borderId="0" xfId="0" applyFont="1" applyBorder="1" applyAlignment="1">
      <alignment horizontal="center"/>
    </xf>
    <xf numFmtId="0" fontId="6" fillId="0" borderId="0" xfId="0" applyFont="1" applyBorder="1" applyAlignment="1">
      <alignment horizontal="center"/>
    </xf>
    <xf numFmtId="164" fontId="5" fillId="2" borderId="2" xfId="0" applyNumberFormat="1" applyFont="1" applyFill="1" applyBorder="1" applyAlignment="1">
      <alignment horizontal="center" vertical="center"/>
    </xf>
    <xf numFmtId="164" fontId="5" fillId="0" borderId="2" xfId="0" applyNumberFormat="1" applyFont="1" applyBorder="1" applyAlignment="1">
      <alignment horizontal="center" vertical="center"/>
    </xf>
    <xf numFmtId="14" fontId="5" fillId="0" borderId="2" xfId="0" applyNumberFormat="1" applyFont="1" applyBorder="1" applyAlignment="1">
      <alignment horizontal="center" vertical="center"/>
    </xf>
    <xf numFmtId="164" fontId="5" fillId="0" borderId="0" xfId="0" applyNumberFormat="1" applyFont="1" applyFill="1" applyBorder="1" applyAlignment="1">
      <alignment horizontal="center" vertical="center"/>
    </xf>
    <xf numFmtId="164" fontId="5" fillId="0" borderId="3" xfId="0" applyNumberFormat="1" applyFont="1" applyFill="1" applyBorder="1" applyAlignment="1">
      <alignment horizontal="center" vertical="center"/>
    </xf>
    <xf numFmtId="168" fontId="21" fillId="6" borderId="1" xfId="0" applyNumberFormat="1" applyFont="1" applyFill="1" applyBorder="1" applyAlignment="1">
      <alignment horizontal="center" vertical="center" wrapText="1"/>
    </xf>
    <xf numFmtId="165" fontId="21" fillId="8" borderId="1" xfId="0" applyNumberFormat="1" applyFont="1" applyFill="1" applyBorder="1" applyAlignment="1">
      <alignment horizontal="center"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wrapText="1"/>
    </xf>
    <xf numFmtId="164" fontId="21" fillId="8" borderId="1" xfId="0" applyNumberFormat="1" applyFont="1" applyFill="1" applyBorder="1" applyAlignment="1">
      <alignment horizontal="center" vertical="center"/>
    </xf>
    <xf numFmtId="166" fontId="21" fillId="8" borderId="1" xfId="0" applyNumberFormat="1" applyFont="1" applyFill="1" applyBorder="1" applyAlignment="1" applyProtection="1">
      <alignment horizontal="center" vertical="center"/>
    </xf>
    <xf numFmtId="166" fontId="21" fillId="8" borderId="1" xfId="0" applyNumberFormat="1" applyFont="1" applyFill="1" applyBorder="1" applyAlignment="1" applyProtection="1">
      <alignment vertical="center"/>
    </xf>
    <xf numFmtId="164" fontId="21" fillId="8" borderId="1" xfId="0" applyNumberFormat="1" applyFont="1" applyFill="1" applyBorder="1" applyAlignment="1">
      <alignment horizontal="center" vertical="center" shrinkToFit="1"/>
    </xf>
    <xf numFmtId="3" fontId="21" fillId="8" borderId="1" xfId="0" applyNumberFormat="1" applyFont="1" applyFill="1" applyBorder="1" applyAlignment="1">
      <alignment horizontal="center" vertical="center"/>
    </xf>
    <xf numFmtId="3" fontId="22" fillId="8" borderId="1" xfId="0" applyNumberFormat="1" applyFont="1" applyFill="1" applyBorder="1" applyAlignment="1">
      <alignment horizontal="center" vertical="center" wrapText="1"/>
    </xf>
    <xf numFmtId="3" fontId="21" fillId="8" borderId="1" xfId="0" applyNumberFormat="1" applyFont="1" applyFill="1" applyBorder="1" applyAlignment="1">
      <alignment horizontal="center" vertical="center" shrinkToFit="1"/>
    </xf>
    <xf numFmtId="9" fontId="21" fillId="8" borderId="1" xfId="2" applyNumberFormat="1" applyFont="1" applyFill="1" applyBorder="1" applyAlignment="1">
      <alignment horizontal="center" vertical="center"/>
    </xf>
    <xf numFmtId="0" fontId="4" fillId="2" borderId="0" xfId="0" applyFont="1" applyFill="1" applyAlignment="1">
      <alignment vertical="center" wrapText="1"/>
    </xf>
    <xf numFmtId="0" fontId="4" fillId="2" borderId="0" xfId="0" applyFont="1" applyFill="1" applyBorder="1" applyAlignment="1">
      <alignment vertical="center" wrapText="1"/>
    </xf>
    <xf numFmtId="14" fontId="5" fillId="2" borderId="2" xfId="0" applyNumberFormat="1" applyFont="1" applyFill="1" applyBorder="1" applyAlignment="1">
      <alignment horizontal="center" vertical="center"/>
    </xf>
    <xf numFmtId="164" fontId="5" fillId="9" borderId="1" xfId="0" applyNumberFormat="1" applyFont="1" applyFill="1" applyBorder="1" applyAlignment="1">
      <alignment horizontal="center" vertical="center"/>
    </xf>
    <xf numFmtId="3" fontId="5" fillId="7" borderId="2" xfId="0" applyNumberFormat="1" applyFont="1" applyFill="1" applyBorder="1" applyAlignment="1">
      <alignment horizontal="center" vertical="center"/>
    </xf>
    <xf numFmtId="3" fontId="5" fillId="0" borderId="1" xfId="0" applyNumberFormat="1" applyFont="1" applyFill="1" applyBorder="1" applyAlignment="1">
      <alignment horizontal="left" vertical="center" wrapText="1" shrinkToFit="1"/>
    </xf>
    <xf numFmtId="0" fontId="5" fillId="7" borderId="1" xfId="0" applyFont="1" applyFill="1" applyBorder="1" applyAlignment="1">
      <alignment vertical="center" wrapText="1"/>
    </xf>
    <xf numFmtId="166" fontId="5" fillId="7" borderId="1" xfId="0" applyNumberFormat="1" applyFont="1" applyFill="1" applyBorder="1" applyAlignment="1" applyProtection="1">
      <alignment horizontal="center" vertical="center"/>
    </xf>
    <xf numFmtId="3" fontId="5" fillId="0" borderId="1" xfId="0" applyNumberFormat="1" applyFont="1" applyFill="1" applyBorder="1" applyAlignment="1">
      <alignment horizontal="center" vertical="center" shrinkToFit="1"/>
    </xf>
    <xf numFmtId="49" fontId="5" fillId="0" borderId="1" xfId="0" applyNumberFormat="1" applyFont="1" applyFill="1" applyBorder="1" applyAlignment="1" applyProtection="1">
      <alignment horizontal="center" vertical="center"/>
    </xf>
    <xf numFmtId="3" fontId="5" fillId="7" borderId="1" xfId="0" applyNumberFormat="1" applyFont="1" applyFill="1" applyBorder="1" applyAlignment="1">
      <alignment horizontal="left" vertical="center" wrapText="1" shrinkToFit="1"/>
    </xf>
    <xf numFmtId="3" fontId="5" fillId="7" borderId="1" xfId="0" applyNumberFormat="1" applyFont="1" applyFill="1" applyBorder="1" applyAlignment="1">
      <alignment horizontal="center" vertical="center" shrinkToFit="1"/>
    </xf>
    <xf numFmtId="3" fontId="5" fillId="5" borderId="1" xfId="0" applyNumberFormat="1" applyFont="1" applyFill="1" applyBorder="1" applyAlignment="1">
      <alignment horizontal="center" vertical="center"/>
    </xf>
    <xf numFmtId="3" fontId="5" fillId="9" borderId="1" xfId="0" applyNumberFormat="1" applyFont="1" applyFill="1" applyBorder="1" applyAlignment="1">
      <alignment horizontal="center" vertical="center" shrinkToFit="1"/>
    </xf>
    <xf numFmtId="3" fontId="5" fillId="0" borderId="1" xfId="0" applyNumberFormat="1" applyFont="1" applyBorder="1" applyAlignment="1">
      <alignment horizontal="left" vertical="center" shrinkToFit="1"/>
    </xf>
    <xf numFmtId="165" fontId="5" fillId="10" borderId="1" xfId="0" applyNumberFormat="1" applyFont="1" applyFill="1" applyBorder="1" applyAlignment="1">
      <alignment horizontal="center" vertical="center"/>
    </xf>
    <xf numFmtId="0" fontId="5" fillId="10" borderId="1" xfId="0" applyFont="1" applyFill="1" applyBorder="1" applyAlignment="1">
      <alignment vertical="center" wrapText="1"/>
    </xf>
    <xf numFmtId="165" fontId="5" fillId="11" borderId="1" xfId="0" applyNumberFormat="1" applyFont="1" applyFill="1" applyBorder="1" applyAlignment="1">
      <alignment horizontal="center" vertical="center"/>
    </xf>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164" fontId="5" fillId="4" borderId="1" xfId="0" applyNumberFormat="1" applyFont="1" applyFill="1" applyBorder="1" applyAlignment="1">
      <alignment horizontal="center" vertical="center"/>
    </xf>
    <xf numFmtId="49" fontId="5" fillId="4" borderId="1" xfId="0" applyNumberFormat="1" applyFont="1" applyFill="1" applyBorder="1" applyAlignment="1" applyProtection="1">
      <alignment horizontal="center" vertical="center"/>
    </xf>
    <xf numFmtId="166" fontId="5" fillId="4" borderId="1" xfId="0" applyNumberFormat="1" applyFont="1" applyFill="1" applyBorder="1" applyAlignment="1" applyProtection="1">
      <alignment horizontal="center" vertical="center"/>
    </xf>
    <xf numFmtId="164" fontId="5" fillId="4" borderId="1" xfId="0" applyNumberFormat="1" applyFont="1" applyFill="1" applyBorder="1" applyAlignment="1">
      <alignment horizontal="center" vertical="center" shrinkToFit="1"/>
    </xf>
    <xf numFmtId="3" fontId="5" fillId="4" borderId="1" xfId="0" applyNumberFormat="1" applyFont="1" applyFill="1" applyBorder="1" applyAlignment="1">
      <alignment horizontal="center" vertical="center"/>
    </xf>
    <xf numFmtId="3" fontId="9" fillId="4"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shrinkToFit="1"/>
    </xf>
    <xf numFmtId="9" fontId="5" fillId="4" borderId="1" xfId="2" applyNumberFormat="1" applyFont="1" applyFill="1" applyBorder="1" applyAlignment="1">
      <alignment horizontal="center" vertical="center"/>
    </xf>
    <xf numFmtId="3" fontId="5" fillId="4" borderId="1" xfId="0" applyNumberFormat="1" applyFont="1" applyFill="1" applyBorder="1" applyAlignment="1">
      <alignment horizontal="left" vertical="center" wrapText="1" shrinkToFit="1"/>
    </xf>
    <xf numFmtId="3" fontId="5" fillId="9" borderId="1" xfId="0" applyNumberFormat="1" applyFont="1" applyFill="1" applyBorder="1" applyAlignment="1">
      <alignment horizontal="center" vertical="center"/>
    </xf>
    <xf numFmtId="3" fontId="5" fillId="4" borderId="1" xfId="0" applyNumberFormat="1" applyFont="1" applyFill="1" applyBorder="1" applyAlignment="1">
      <alignment horizontal="left" vertical="center" shrinkToFit="1"/>
    </xf>
    <xf numFmtId="3" fontId="5" fillId="0" borderId="0" xfId="0" applyNumberFormat="1" applyFont="1" applyFill="1" applyBorder="1" applyAlignment="1">
      <alignment horizontal="center"/>
    </xf>
    <xf numFmtId="0" fontId="5" fillId="0" borderId="0" xfId="0" applyFont="1" applyFill="1" applyBorder="1" applyAlignment="1">
      <alignment horizontal="center"/>
    </xf>
    <xf numFmtId="0" fontId="4" fillId="0" borderId="0" xfId="0" applyFont="1" applyFill="1" applyAlignment="1">
      <alignment vertical="center" wrapText="1"/>
    </xf>
    <xf numFmtId="164" fontId="5" fillId="0" borderId="4" xfId="0" applyNumberFormat="1" applyFont="1" applyFill="1" applyBorder="1" applyAlignment="1">
      <alignment horizontal="center" vertical="center"/>
    </xf>
    <xf numFmtId="0" fontId="4" fillId="0" borderId="0" xfId="0" applyFont="1" applyFill="1" applyBorder="1" applyAlignment="1">
      <alignment vertical="center" wrapText="1"/>
    </xf>
    <xf numFmtId="14" fontId="5" fillId="0" borderId="4" xfId="0" applyNumberFormat="1" applyFont="1" applyFill="1" applyBorder="1" applyAlignment="1">
      <alignment horizontal="center" vertical="center"/>
    </xf>
    <xf numFmtId="0" fontId="0" fillId="0" borderId="0" xfId="0" applyFont="1" applyFill="1"/>
    <xf numFmtId="3" fontId="21" fillId="4" borderId="1" xfId="0" applyNumberFormat="1" applyFont="1" applyFill="1" applyBorder="1" applyAlignment="1">
      <alignment horizontal="left" vertical="center" wrapText="1" shrinkToFit="1"/>
    </xf>
    <xf numFmtId="164" fontId="5" fillId="0" borderId="2" xfId="0" applyNumberFormat="1" applyFont="1" applyFill="1" applyBorder="1" applyAlignment="1">
      <alignment horizontal="center" vertical="center"/>
    </xf>
    <xf numFmtId="0" fontId="0" fillId="0" borderId="2" xfId="0" applyFont="1" applyFill="1" applyBorder="1"/>
    <xf numFmtId="164" fontId="5" fillId="2" borderId="5" xfId="0" applyNumberFormat="1" applyFont="1" applyFill="1" applyBorder="1" applyAlignment="1">
      <alignment horizontal="center" vertical="center"/>
    </xf>
    <xf numFmtId="14" fontId="5" fillId="2" borderId="5" xfId="0" applyNumberFormat="1" applyFont="1" applyFill="1" applyBorder="1" applyAlignment="1">
      <alignment horizontal="center" vertical="center"/>
    </xf>
    <xf numFmtId="14" fontId="5" fillId="0" borderId="2" xfId="0" applyNumberFormat="1" applyFont="1" applyFill="1" applyBorder="1" applyAlignment="1">
      <alignment horizontal="center" vertical="center"/>
    </xf>
    <xf numFmtId="165" fontId="21" fillId="6" borderId="1" xfId="0" applyNumberFormat="1" applyFont="1" applyFill="1" applyBorder="1" applyAlignment="1">
      <alignment horizontal="center" vertical="center" shrinkToFit="1"/>
    </xf>
    <xf numFmtId="3" fontId="21" fillId="6" borderId="1" xfId="0" applyNumberFormat="1" applyFont="1" applyFill="1" applyBorder="1" applyAlignment="1">
      <alignment horizontal="center" vertical="center" wrapText="1"/>
    </xf>
    <xf numFmtId="164" fontId="5" fillId="7" borderId="1" xfId="0" applyNumberFormat="1" applyFont="1" applyFill="1" applyBorder="1" applyAlignment="1">
      <alignment horizontal="center" vertical="center" shrinkToFit="1"/>
    </xf>
    <xf numFmtId="164" fontId="5" fillId="7" borderId="1" xfId="0" applyNumberFormat="1" applyFont="1" applyFill="1" applyBorder="1" applyAlignment="1">
      <alignment horizontal="center" vertical="center"/>
    </xf>
    <xf numFmtId="167" fontId="5" fillId="0" borderId="1" xfId="1" applyFont="1" applyFill="1" applyBorder="1" applyAlignment="1">
      <alignment horizontal="left" vertical="center" wrapText="1" shrinkToFit="1"/>
    </xf>
    <xf numFmtId="165" fontId="21" fillId="12" borderId="1" xfId="0" applyNumberFormat="1" applyFont="1" applyFill="1" applyBorder="1" applyAlignment="1">
      <alignment horizontal="center" vertical="center"/>
    </xf>
    <xf numFmtId="0" fontId="21" fillId="12" borderId="1" xfId="0" applyFont="1" applyFill="1" applyBorder="1" applyAlignment="1">
      <alignment horizontal="left" vertical="center" wrapText="1"/>
    </xf>
    <xf numFmtId="164" fontId="21" fillId="12" borderId="1" xfId="0" applyNumberFormat="1" applyFont="1" applyFill="1" applyBorder="1" applyAlignment="1">
      <alignment horizontal="center" vertical="center"/>
    </xf>
    <xf numFmtId="3" fontId="22" fillId="12" borderId="1" xfId="0" applyNumberFormat="1" applyFont="1" applyFill="1" applyBorder="1" applyAlignment="1">
      <alignment horizontal="center" vertical="center" wrapText="1"/>
    </xf>
    <xf numFmtId="164" fontId="23" fillId="12" borderId="1" xfId="0" applyNumberFormat="1" applyFont="1" applyFill="1" applyBorder="1" applyAlignment="1">
      <alignment horizontal="center" vertical="center"/>
    </xf>
    <xf numFmtId="9" fontId="23" fillId="13" borderId="1" xfId="2" applyFont="1" applyFill="1" applyBorder="1" applyAlignment="1">
      <alignment horizontal="center" vertical="center"/>
    </xf>
    <xf numFmtId="9" fontId="21" fillId="13" borderId="1" xfId="2" applyFont="1" applyFill="1" applyBorder="1" applyAlignment="1">
      <alignment horizontal="center" vertical="center"/>
    </xf>
    <xf numFmtId="3" fontId="21" fillId="12" borderId="1" xfId="0" applyNumberFormat="1" applyFont="1" applyFill="1" applyBorder="1" applyAlignment="1">
      <alignment horizontal="center" vertical="center"/>
    </xf>
    <xf numFmtId="0" fontId="21" fillId="0" borderId="0" xfId="0" applyFont="1" applyFill="1" applyBorder="1" applyAlignment="1">
      <alignment horizontal="center" vertical="center"/>
    </xf>
    <xf numFmtId="164"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164" fontId="21" fillId="12" borderId="2" xfId="0" applyNumberFormat="1" applyFont="1" applyFill="1" applyBorder="1" applyAlignment="1">
      <alignment horizontal="center" vertical="center"/>
    </xf>
    <xf numFmtId="0" fontId="6" fillId="0" borderId="0" xfId="0" applyFont="1" applyAlignment="1">
      <alignment vertical="center"/>
    </xf>
    <xf numFmtId="164" fontId="21" fillId="0" borderId="2" xfId="0" applyNumberFormat="1" applyFont="1" applyFill="1" applyBorder="1" applyAlignment="1">
      <alignment horizontal="center" vertical="center"/>
    </xf>
    <xf numFmtId="3" fontId="24" fillId="0" borderId="1" xfId="0" applyNumberFormat="1" applyFont="1" applyFill="1" applyBorder="1" applyAlignment="1">
      <alignment horizontal="center" vertical="center"/>
    </xf>
    <xf numFmtId="3" fontId="24" fillId="0" borderId="1" xfId="0" applyNumberFormat="1" applyFont="1" applyFill="1" applyBorder="1" applyAlignment="1">
      <alignment horizontal="left" vertical="center"/>
    </xf>
    <xf numFmtId="3" fontId="24" fillId="0" borderId="0" xfId="0" applyNumberFormat="1" applyFont="1" applyFill="1" applyBorder="1" applyAlignment="1">
      <alignment horizontal="center" vertical="center"/>
    </xf>
    <xf numFmtId="3" fontId="24" fillId="0" borderId="0" xfId="1" applyNumberFormat="1" applyFont="1" applyFill="1" applyBorder="1" applyAlignment="1">
      <alignment horizontal="center" vertical="center"/>
    </xf>
    <xf numFmtId="3" fontId="24" fillId="7" borderId="0" xfId="1" applyNumberFormat="1" applyFont="1" applyFill="1" applyBorder="1" applyAlignment="1">
      <alignment horizontal="center" vertical="center"/>
    </xf>
    <xf numFmtId="3" fontId="21" fillId="0" borderId="0" xfId="1" applyNumberFormat="1" applyFont="1" applyFill="1" applyBorder="1" applyAlignment="1">
      <alignment horizontal="center" vertical="center"/>
    </xf>
    <xf numFmtId="3" fontId="24" fillId="0" borderId="0" xfId="0" applyNumberFormat="1" applyFont="1" applyFill="1" applyAlignment="1">
      <alignment horizontal="center" vertical="center"/>
    </xf>
    <xf numFmtId="3" fontId="25" fillId="0" borderId="0" xfId="0" applyNumberFormat="1" applyFont="1" applyFill="1" applyAlignment="1">
      <alignment horizontal="center" vertical="center"/>
    </xf>
    <xf numFmtId="3" fontId="25" fillId="0" borderId="0" xfId="0" applyNumberFormat="1" applyFont="1" applyFill="1" applyAlignment="1">
      <alignment vertical="center"/>
    </xf>
    <xf numFmtId="3" fontId="26" fillId="0" borderId="0" xfId="0" applyNumberFormat="1" applyFont="1"/>
    <xf numFmtId="165" fontId="21" fillId="0" borderId="1" xfId="0" applyNumberFormat="1" applyFont="1" applyFill="1" applyBorder="1" applyAlignment="1">
      <alignment horizontal="center" vertical="center"/>
    </xf>
    <xf numFmtId="0" fontId="21" fillId="0" borderId="1" xfId="0" applyFont="1" applyFill="1" applyBorder="1" applyAlignment="1">
      <alignment horizontal="left" vertical="center" wrapText="1"/>
    </xf>
    <xf numFmtId="165" fontId="21" fillId="0" borderId="0" xfId="0" applyNumberFormat="1" applyFont="1" applyFill="1" applyBorder="1" applyAlignment="1">
      <alignment horizontal="center" vertical="center"/>
    </xf>
    <xf numFmtId="3" fontId="21" fillId="0" borderId="0" xfId="0" applyNumberFormat="1" applyFont="1" applyFill="1" applyBorder="1" applyAlignment="1">
      <alignment horizontal="center" vertical="center"/>
    </xf>
    <xf numFmtId="3" fontId="21" fillId="2" borderId="1" xfId="0" applyNumberFormat="1" applyFont="1" applyFill="1" applyBorder="1" applyAlignment="1">
      <alignment horizontal="center" vertical="center"/>
    </xf>
    <xf numFmtId="3" fontId="22" fillId="2" borderId="1" xfId="0" applyNumberFormat="1" applyFont="1" applyFill="1" applyBorder="1" applyAlignment="1">
      <alignment horizontal="center" vertical="center"/>
    </xf>
    <xf numFmtId="3" fontId="5" fillId="2" borderId="6" xfId="0" applyNumberFormat="1" applyFont="1" applyFill="1" applyBorder="1" applyAlignment="1">
      <alignment horizontal="center" vertical="center"/>
    </xf>
    <xf numFmtId="9" fontId="5" fillId="2" borderId="2" xfId="2" applyNumberFormat="1" applyFont="1" applyFill="1" applyBorder="1" applyAlignment="1">
      <alignment horizontal="center" vertical="center"/>
    </xf>
    <xf numFmtId="3" fontId="22" fillId="0" borderId="0" xfId="0" applyNumberFormat="1" applyFont="1" applyFill="1" applyBorder="1" applyAlignment="1">
      <alignment horizontal="center" vertical="center"/>
    </xf>
    <xf numFmtId="167" fontId="21" fillId="0" borderId="0" xfId="1" applyFont="1" applyFill="1" applyBorder="1" applyAlignment="1">
      <alignment horizontal="center" vertical="center"/>
    </xf>
    <xf numFmtId="0" fontId="21" fillId="0" borderId="0" xfId="0" applyFont="1" applyFill="1" applyAlignment="1">
      <alignment horizontal="center" vertical="center"/>
    </xf>
    <xf numFmtId="164" fontId="6" fillId="0" borderId="0" xfId="0" applyNumberFormat="1"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xf>
    <xf numFmtId="3" fontId="9" fillId="0" borderId="1" xfId="0" applyNumberFormat="1" applyFont="1" applyFill="1" applyBorder="1" applyAlignment="1">
      <alignment horizontal="center" vertical="center"/>
    </xf>
    <xf numFmtId="167" fontId="6" fillId="0" borderId="0" xfId="1" applyFont="1" applyFill="1" applyAlignment="1">
      <alignment horizontal="center" vertical="center"/>
    </xf>
    <xf numFmtId="3" fontId="6" fillId="0" borderId="0" xfId="0" applyNumberFormat="1" applyFont="1" applyFill="1" applyAlignment="1">
      <alignment horizontal="center" vertical="center"/>
    </xf>
    <xf numFmtId="165" fontId="21" fillId="0" borderId="1"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3" fontId="9" fillId="0" borderId="0" xfId="0" applyNumberFormat="1" applyFont="1" applyFill="1" applyBorder="1" applyAlignment="1">
      <alignment horizontal="center" vertical="center"/>
    </xf>
    <xf numFmtId="0" fontId="21" fillId="0" borderId="0"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69" fontId="21" fillId="0" borderId="0" xfId="0" applyNumberFormat="1" applyFont="1" applyFill="1" applyBorder="1" applyAlignment="1">
      <alignment horizontal="center" vertical="center"/>
    </xf>
    <xf numFmtId="169" fontId="9" fillId="0" borderId="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1" fillId="0" borderId="0" xfId="0" applyFont="1" applyFill="1" applyAlignment="1">
      <alignment horizontal="center"/>
    </xf>
    <xf numFmtId="0" fontId="4" fillId="0" borderId="0" xfId="0" applyFont="1" applyFill="1" applyAlignment="1">
      <alignment horizontal="center" vertical="center" wrapText="1"/>
    </xf>
    <xf numFmtId="0" fontId="6" fillId="0" borderId="0" xfId="0" applyFont="1" applyFill="1"/>
    <xf numFmtId="164" fontId="21"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0" fontId="21" fillId="0" borderId="0" xfId="0" applyFont="1" applyAlignment="1">
      <alignment horizontal="center" vertical="center" wrapText="1"/>
    </xf>
    <xf numFmtId="3" fontId="21" fillId="2" borderId="1" xfId="0" applyNumberFormat="1" applyFont="1" applyFill="1" applyBorder="1" applyAlignment="1">
      <alignment horizontal="center" vertical="center" wrapText="1"/>
    </xf>
    <xf numFmtId="9" fontId="21" fillId="2" borderId="1" xfId="2" applyFont="1" applyFill="1" applyBorder="1" applyAlignment="1">
      <alignment horizontal="center" vertical="center"/>
    </xf>
    <xf numFmtId="3" fontId="21" fillId="2" borderId="6" xfId="0" applyNumberFormat="1" applyFont="1" applyFill="1" applyBorder="1" applyAlignment="1">
      <alignment horizontal="center" vertical="center"/>
    </xf>
    <xf numFmtId="9" fontId="21" fillId="2" borderId="2" xfId="2" applyFont="1" applyFill="1" applyBorder="1" applyAlignment="1">
      <alignment horizontal="center" vertical="center"/>
    </xf>
    <xf numFmtId="3" fontId="21" fillId="2" borderId="1" xfId="0" applyNumberFormat="1" applyFont="1" applyFill="1" applyBorder="1" applyAlignment="1">
      <alignment horizontal="center" vertical="center" shrinkToFit="1"/>
    </xf>
    <xf numFmtId="3" fontId="21" fillId="0" borderId="1" xfId="0" applyNumberFormat="1" applyFont="1" applyBorder="1" applyAlignment="1">
      <alignment horizontal="center" vertical="center" wrapText="1"/>
    </xf>
    <xf numFmtId="0" fontId="27" fillId="0" borderId="0" xfId="0" applyFont="1" applyFill="1" applyAlignment="1">
      <alignment horizontal="center" vertical="center"/>
    </xf>
    <xf numFmtId="0" fontId="27" fillId="0" borderId="0" xfId="0" applyFont="1" applyFill="1" applyAlignment="1">
      <alignment vertical="center"/>
    </xf>
    <xf numFmtId="3" fontId="27" fillId="0" borderId="0" xfId="0" applyNumberFormat="1" applyFont="1" applyFill="1" applyBorder="1" applyAlignment="1">
      <alignment horizontal="center" vertical="center"/>
    </xf>
    <xf numFmtId="0" fontId="28" fillId="0" borderId="0" xfId="0" applyFont="1" applyFill="1" applyAlignment="1">
      <alignment vertical="center" wrapText="1"/>
    </xf>
    <xf numFmtId="0" fontId="29" fillId="0" borderId="0" xfId="0" applyFont="1"/>
    <xf numFmtId="0" fontId="21" fillId="0" borderId="1" xfId="0" applyFont="1" applyFill="1" applyBorder="1" applyAlignment="1">
      <alignment vertical="center" wrapText="1"/>
    </xf>
    <xf numFmtId="0" fontId="22" fillId="0" borderId="0" xfId="0" applyFont="1" applyAlignment="1">
      <alignment horizontal="center" vertical="center" wrapText="1"/>
    </xf>
    <xf numFmtId="9" fontId="21" fillId="2" borderId="1" xfId="2" applyNumberFormat="1" applyFont="1" applyFill="1" applyBorder="1" applyAlignment="1">
      <alignment horizontal="center" vertical="center"/>
    </xf>
    <xf numFmtId="3" fontId="21" fillId="0" borderId="1" xfId="0" applyNumberFormat="1" applyFont="1" applyFill="1" applyBorder="1" applyAlignment="1">
      <alignment horizontal="center" vertical="center"/>
    </xf>
    <xf numFmtId="0" fontId="28" fillId="0" borderId="0" xfId="0" applyFont="1" applyFill="1" applyAlignment="1">
      <alignment horizontal="center" vertical="center" wrapText="1"/>
    </xf>
    <xf numFmtId="0" fontId="5" fillId="0" borderId="1" xfId="0" applyFont="1" applyFill="1" applyBorder="1" applyAlignment="1">
      <alignment horizontal="left" vertical="center" wrapText="1" indent="2"/>
    </xf>
    <xf numFmtId="9" fontId="5" fillId="2" borderId="1" xfId="2" applyFont="1" applyFill="1" applyBorder="1" applyAlignment="1">
      <alignment horizontal="center" vertical="center"/>
    </xf>
    <xf numFmtId="9" fontId="5" fillId="2" borderId="2" xfId="2" applyFont="1" applyFill="1" applyBorder="1" applyAlignment="1">
      <alignment horizontal="center" vertical="center"/>
    </xf>
    <xf numFmtId="0" fontId="5" fillId="0" borderId="0" xfId="0" applyFont="1" applyFill="1" applyBorder="1" applyAlignment="1">
      <alignment horizontal="center" vertical="center"/>
    </xf>
    <xf numFmtId="3" fontId="5" fillId="14" borderId="1" xfId="0" applyNumberFormat="1" applyFont="1" applyFill="1" applyBorder="1" applyAlignment="1">
      <alignment horizontal="center" vertical="center"/>
    </xf>
    <xf numFmtId="9" fontId="5" fillId="14" borderId="1" xfId="2" applyFont="1" applyFill="1" applyBorder="1" applyAlignment="1">
      <alignment horizontal="center" vertical="center"/>
    </xf>
    <xf numFmtId="0" fontId="5" fillId="0" borderId="0" xfId="0" applyFont="1" applyFill="1" applyAlignment="1">
      <alignment horizontal="center"/>
    </xf>
    <xf numFmtId="0" fontId="27" fillId="0" borderId="0" xfId="0" applyFont="1" applyFill="1"/>
    <xf numFmtId="0" fontId="5" fillId="0" borderId="1" xfId="0" applyFont="1" applyFill="1" applyBorder="1" applyAlignment="1">
      <alignment horizontal="left" vertical="center" wrapText="1" indent="3"/>
    </xf>
    <xf numFmtId="0" fontId="5" fillId="0" borderId="0" xfId="0" applyFont="1" applyAlignment="1">
      <alignment horizontal="center" vertical="center" wrapText="1"/>
    </xf>
    <xf numFmtId="0" fontId="9" fillId="0" borderId="0" xfId="0" applyFont="1" applyAlignment="1">
      <alignment horizontal="center" vertical="center" wrapText="1"/>
    </xf>
    <xf numFmtId="3" fontId="9" fillId="2" borderId="1" xfId="0" applyNumberFormat="1" applyFont="1" applyFill="1" applyBorder="1" applyAlignment="1">
      <alignment horizontal="center" vertical="center"/>
    </xf>
    <xf numFmtId="0" fontId="30" fillId="0" borderId="0" xfId="0" applyFont="1" applyFill="1" applyBorder="1" applyAlignment="1">
      <alignment horizontal="center" vertical="center"/>
    </xf>
    <xf numFmtId="3" fontId="30" fillId="0" borderId="0" xfId="0" applyNumberFormat="1" applyFont="1" applyFill="1" applyBorder="1" applyAlignment="1">
      <alignment horizontal="center" vertical="center"/>
    </xf>
    <xf numFmtId="3" fontId="9" fillId="7" borderId="1" xfId="0" applyNumberFormat="1" applyFont="1" applyFill="1" applyBorder="1" applyAlignment="1">
      <alignment horizontal="center" vertical="center"/>
    </xf>
    <xf numFmtId="9" fontId="5" fillId="14" borderId="1" xfId="2" applyNumberFormat="1" applyFont="1" applyFill="1" applyBorder="1" applyAlignment="1">
      <alignment horizontal="center" vertical="center"/>
    </xf>
    <xf numFmtId="0" fontId="31" fillId="0" borderId="0" xfId="0" applyFont="1" applyFill="1" applyAlignment="1">
      <alignment horizontal="center" vertical="center" wrapText="1"/>
    </xf>
    <xf numFmtId="3" fontId="9" fillId="14" borderId="1" xfId="0" applyNumberFormat="1" applyFont="1" applyFill="1" applyBorder="1" applyAlignment="1">
      <alignment horizontal="center" vertical="center"/>
    </xf>
    <xf numFmtId="3" fontId="9" fillId="0" borderId="1" xfId="0" applyNumberFormat="1" applyFont="1" applyFill="1" applyBorder="1" applyAlignment="1">
      <alignment horizontal="left" vertical="center" wrapText="1"/>
    </xf>
    <xf numFmtId="3" fontId="5" fillId="0" borderId="1" xfId="0" applyNumberFormat="1" applyFont="1" applyFill="1" applyBorder="1" applyAlignment="1">
      <alignment horizontal="left" vertical="center" wrapText="1"/>
    </xf>
    <xf numFmtId="0" fontId="30" fillId="0" borderId="1" xfId="0" applyFont="1" applyFill="1" applyBorder="1" applyAlignment="1">
      <alignment horizontal="left" vertical="center" wrapText="1" indent="3"/>
    </xf>
    <xf numFmtId="3" fontId="30" fillId="2" borderId="1" xfId="0" applyNumberFormat="1" applyFont="1" applyFill="1" applyBorder="1" applyAlignment="1">
      <alignment horizontal="center" vertical="center"/>
    </xf>
    <xf numFmtId="3" fontId="30" fillId="0" borderId="1" xfId="0" applyNumberFormat="1" applyFont="1" applyFill="1" applyBorder="1" applyAlignment="1">
      <alignment horizontal="center" vertical="center"/>
    </xf>
    <xf numFmtId="0" fontId="31" fillId="0" borderId="0" xfId="0" applyFont="1" applyAlignment="1">
      <alignment horizontal="center" vertical="center" wrapText="1"/>
    </xf>
    <xf numFmtId="0" fontId="22" fillId="0" borderId="1" xfId="0" applyFont="1" applyBorder="1" applyAlignment="1">
      <alignment horizontal="center" vertical="center" wrapText="1"/>
    </xf>
    <xf numFmtId="3" fontId="21" fillId="0" borderId="0" xfId="4" applyNumberFormat="1" applyFont="1" applyFill="1" applyBorder="1" applyAlignment="1">
      <alignment horizontal="center" vertical="center"/>
    </xf>
    <xf numFmtId="0" fontId="28" fillId="0" borderId="0" xfId="0" applyFont="1" applyAlignment="1">
      <alignment horizontal="center" vertical="center" wrapText="1"/>
    </xf>
    <xf numFmtId="0" fontId="28" fillId="0" borderId="0" xfId="0" applyFont="1" applyAlignment="1">
      <alignment vertical="center" wrapText="1"/>
    </xf>
    <xf numFmtId="3" fontId="32" fillId="0" borderId="0" xfId="0" applyNumberFormat="1" applyFont="1" applyFill="1" applyBorder="1" applyAlignment="1">
      <alignment horizontal="center" vertical="center"/>
    </xf>
    <xf numFmtId="0" fontId="32" fillId="0" borderId="0" xfId="0" applyFont="1" applyFill="1" applyAlignment="1">
      <alignment horizontal="center"/>
    </xf>
    <xf numFmtId="3" fontId="32" fillId="0" borderId="1" xfId="0" applyNumberFormat="1" applyFont="1" applyFill="1" applyBorder="1" applyAlignment="1">
      <alignment horizontal="center" vertical="center"/>
    </xf>
    <xf numFmtId="0" fontId="33" fillId="0" borderId="0" xfId="0" applyFont="1" applyFill="1" applyBorder="1" applyAlignment="1">
      <alignment horizontal="center" vertical="center"/>
    </xf>
    <xf numFmtId="3" fontId="32" fillId="2" borderId="1" xfId="0" applyNumberFormat="1" applyFont="1" applyFill="1" applyBorder="1" applyAlignment="1">
      <alignment horizontal="center" vertical="center"/>
    </xf>
    <xf numFmtId="9" fontId="5" fillId="2" borderId="1" xfId="0" applyNumberFormat="1" applyFont="1" applyFill="1" applyBorder="1" applyAlignment="1">
      <alignment horizontal="center" vertical="center"/>
    </xf>
    <xf numFmtId="0" fontId="5" fillId="0" borderId="0" xfId="0" applyFont="1" applyFill="1" applyAlignment="1">
      <alignment horizontal="center" vertical="center" wrapText="1"/>
    </xf>
    <xf numFmtId="0" fontId="5" fillId="0" borderId="0" xfId="0" applyFont="1" applyFill="1" applyBorder="1" applyAlignment="1">
      <alignment vertical="center" wrapText="1"/>
    </xf>
    <xf numFmtId="164" fontId="5" fillId="0" borderId="0" xfId="0" applyNumberFormat="1" applyFont="1" applyFill="1" applyAlignment="1">
      <alignment horizontal="center" vertical="center" wrapText="1"/>
    </xf>
    <xf numFmtId="49" fontId="6" fillId="0" borderId="0" xfId="0" applyNumberFormat="1" applyFont="1" applyFill="1" applyAlignment="1">
      <alignment horizontal="center"/>
    </xf>
    <xf numFmtId="170" fontId="5" fillId="0" borderId="0" xfId="0" applyNumberFormat="1" applyFont="1" applyFill="1" applyBorder="1" applyAlignment="1">
      <alignment horizontal="center" vertical="center" shrinkToFit="1"/>
    </xf>
    <xf numFmtId="0" fontId="6" fillId="0" borderId="0" xfId="0" applyFont="1" applyFill="1" applyBorder="1" applyAlignment="1">
      <alignment vertical="center"/>
    </xf>
    <xf numFmtId="0" fontId="6" fillId="0" borderId="0" xfId="0" applyFont="1" applyFill="1" applyAlignment="1">
      <alignment horizontal="center"/>
    </xf>
    <xf numFmtId="0" fontId="9" fillId="0" borderId="0" xfId="0" applyFont="1" applyFill="1" applyAlignment="1">
      <alignment horizontal="left" vertical="center" indent="2"/>
    </xf>
    <xf numFmtId="0" fontId="5" fillId="0" borderId="0" xfId="0" applyFont="1" applyFill="1" applyAlignment="1">
      <alignment vertical="center" wrapText="1"/>
    </xf>
    <xf numFmtId="0" fontId="27" fillId="8" borderId="1" xfId="0" applyFont="1" applyFill="1" applyBorder="1" applyAlignment="1">
      <alignment horizontal="center" vertical="center" wrapText="1"/>
    </xf>
    <xf numFmtId="0" fontId="27" fillId="8" borderId="1" xfId="0" applyFont="1" applyFill="1" applyBorder="1" applyAlignment="1">
      <alignment horizontal="left" vertical="center" wrapText="1"/>
    </xf>
    <xf numFmtId="3" fontId="27" fillId="8" borderId="1" xfId="0" applyNumberFormat="1" applyFont="1" applyFill="1" applyBorder="1" applyAlignment="1">
      <alignment horizontal="center" vertical="center"/>
    </xf>
    <xf numFmtId="0" fontId="27" fillId="0" borderId="0" xfId="0" applyFont="1" applyFill="1" applyBorder="1" applyAlignment="1">
      <alignment vertical="center"/>
    </xf>
    <xf numFmtId="3" fontId="21" fillId="0" borderId="0" xfId="0" applyNumberFormat="1" applyFont="1" applyFill="1" applyBorder="1" applyAlignment="1">
      <alignment horizontal="center"/>
    </xf>
    <xf numFmtId="3" fontId="27" fillId="8" borderId="7" xfId="0" applyNumberFormat="1" applyFont="1" applyFill="1" applyBorder="1" applyAlignment="1">
      <alignment horizontal="center" vertical="center"/>
    </xf>
    <xf numFmtId="0" fontId="28" fillId="0" borderId="0" xfId="0" applyFont="1" applyBorder="1" applyAlignment="1">
      <alignment vertical="center" wrapText="1"/>
    </xf>
    <xf numFmtId="0" fontId="21" fillId="0" borderId="0" xfId="0" applyFont="1" applyBorder="1" applyAlignment="1">
      <alignment vertical="center" wrapText="1"/>
    </xf>
    <xf numFmtId="3" fontId="21" fillId="0" borderId="0" xfId="0" applyNumberFormat="1" applyFont="1" applyFill="1" applyBorder="1" applyAlignment="1">
      <alignment horizontal="center" vertical="center" shrinkToFit="1"/>
    </xf>
    <xf numFmtId="0" fontId="27" fillId="0" borderId="0" xfId="0" applyFont="1" applyFill="1" applyBorder="1" applyAlignment="1">
      <alignment horizontal="center" vertical="center"/>
    </xf>
    <xf numFmtId="0" fontId="27" fillId="0" borderId="0" xfId="0" applyFont="1" applyBorder="1"/>
    <xf numFmtId="0" fontId="28" fillId="0" borderId="0" xfId="0" applyFont="1" applyFill="1" applyBorder="1" applyAlignment="1">
      <alignment vertical="center" wrapText="1"/>
    </xf>
    <xf numFmtId="0" fontId="5" fillId="0" borderId="1" xfId="0" applyFont="1" applyFill="1" applyBorder="1" applyAlignment="1">
      <alignment vertical="center" wrapText="1"/>
    </xf>
    <xf numFmtId="3" fontId="27" fillId="0" borderId="1" xfId="0" applyNumberFormat="1" applyFont="1" applyFill="1" applyBorder="1" applyAlignment="1">
      <alignment horizontal="center" vertical="center"/>
    </xf>
    <xf numFmtId="3" fontId="5" fillId="0" borderId="7" xfId="0" applyNumberFormat="1" applyFont="1" applyBorder="1" applyAlignment="1">
      <alignment horizontal="center" vertical="center"/>
    </xf>
    <xf numFmtId="0" fontId="5" fillId="0" borderId="0" xfId="0" applyFont="1" applyBorder="1" applyAlignment="1">
      <alignment vertical="center" wrapText="1"/>
    </xf>
    <xf numFmtId="3" fontId="5" fillId="0" borderId="0" xfId="0" applyNumberFormat="1" applyFont="1" applyBorder="1" applyAlignment="1">
      <alignment horizontal="center" vertical="center"/>
    </xf>
    <xf numFmtId="3" fontId="5" fillId="0" borderId="0" xfId="0" applyNumberFormat="1" applyFont="1" applyBorder="1" applyAlignment="1">
      <alignment horizontal="center" vertical="center" shrinkToFit="1"/>
    </xf>
    <xf numFmtId="0" fontId="6" fillId="0" borderId="0" xfId="0" applyFont="1" applyBorder="1" applyAlignment="1">
      <alignment horizontal="center" vertical="center"/>
    </xf>
    <xf numFmtId="0" fontId="0" fillId="0" borderId="0" xfId="0" applyAlignment="1">
      <alignment horizontal="center"/>
    </xf>
  </cellXfs>
  <cellStyles count="5">
    <cellStyle name="Normal_1.Формы ДЗО" xfId="4"/>
    <cellStyle name="Обычный" xfId="0" builtinId="0"/>
    <cellStyle name="Обычный 21" xfId="3"/>
    <cellStyle name="Процентный" xfId="2" builtinId="5"/>
    <cellStyle name="Финансовый" xfId="1" builtinId="3"/>
  </cellStyles>
  <dxfs count="292">
    <dxf>
      <fill>
        <patternFill>
          <bgColor rgb="FFFF00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rgb="FFFF0000"/>
        </patternFill>
      </fill>
    </dxf>
    <dxf>
      <fill>
        <patternFill>
          <bgColor rgb="FFFF00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0000"/>
        </patternFill>
      </fill>
    </dxf>
    <dxf>
      <fill>
        <patternFill>
          <bgColor rgb="FFFF00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00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0000"/>
        </patternFill>
      </fill>
    </dxf>
    <dxf>
      <fill>
        <patternFill>
          <bgColor rgb="FFFF0000"/>
        </patternFill>
      </fill>
    </dxf>
    <dxf>
      <fill>
        <patternFill>
          <bgColor theme="5"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0000"/>
        </patternFill>
      </fill>
    </dxf>
    <dxf>
      <fill>
        <patternFill>
          <bgColor rgb="FFFF0000"/>
        </patternFill>
      </fill>
    </dxf>
    <dxf>
      <fill>
        <patternFill>
          <bgColor theme="5"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0000"/>
        </patternFill>
      </fill>
    </dxf>
    <dxf>
      <fill>
        <patternFill>
          <bgColor theme="5"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0" dropStyle="combo" dx="16" fmlaLink="[1]spisok!$A$1" fmlaRange="[1]spisok!$B$4:$B$20" sel="15"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7844</xdr:rowOff>
        </xdr:from>
        <xdr:to>
          <xdr:col>7</xdr:col>
          <xdr:colOff>164059</xdr:colOff>
          <xdr:row>0</xdr:row>
          <xdr:rowOff>249331</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400-0000013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__&#1048;&#1055;&#1056;_&#1079;&#1072;_4_&#1082;&#1074;_2020_&#1075;&#1088;_&#1055;&#1057;&#1050;__(12.02.202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pireg\AppData\Local\Microsoft\Windows\Temporary%20Internet%20Files\Content.Outlook\C2J78DGJ\&#1060;&#1086;&#1088;&#1084;&#1072;&#1090;_&#1054;&#1069;&#1050;_&#1048;&#1055;&#1056;_2020-2024%20&#1074;&#1077;&#1088;&#1089;&#1080;&#1103;%202%20&#1089;%20&#1045;&#1048;&#1040;&#1057;%20(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1040;&#1053;&#1040;&#1051;&#1048;&#1058;&#1048;&#1050;\&#1048;&#1055;&#1056;%20&#1089;%202020&#1075;\&#1042;&#1085;&#1077;&#1087;&#1083;&#1072;&#1085;%20&#1048;&#1055;&#1056;\&#1048;&#1055;&#1056;%20-%202020%20&#1042;&#1053;&#1045;&#1055;&#1051;&#1040;&#1053;\&#1042;&#1053;&#1045;&#1055;&#1051;&#1040;&#1053;%202020\&#1054;&#1055;&#1057;%201%20&#1055;&#1057;&#1050;%2015.01.0268%20&#1055;&#1088;&#1080;&#1086;&#1073;&#1088;%20&#1083;&#1080;&#1094;&#1077;&#1085;&#1079;&#1080;&#1081;%20Kaspersky%20&#1074;%202020%20(320%20&#1090;&#1088;,%20&#1085;&#1077;%20&#1086;&#1073;&#1083;%20&#1053;&#1044;&#1057;)\1)%20%20&#1054;&#1055;&#1057;%201%20&#1055;&#1088;&#1080;&#1086;&#1073;&#1088;%20&#1083;&#1080;&#1094;&#1077;&#1085;%20Kaspersky%20(320%20&#1090;&#1088;%20&#1085;&#1077;%20&#1086;&#1073;&#1083;)%20&#1055;&#1057;&#1050;%20%20(19.03.20).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40;&#1053;&#1040;&#1051;&#1048;&#1058;&#1048;&#1050;\&#1041;&#1055;%202017\&#1048;&#1055;%202017-2021\&#1055;&#1069;&#1057;\1)&#1055;&#1069;&#1057;_&#1048;&#1055;&#1056;%202017-2021%20%20(&#1060;&#1086;&#1088;&#1084;&#1072;&#1090;%20&#1048;&#1055;&#1056;%20v3)_08.08.2016.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nterrao.ru\spb18\uip\&#1048;&#1085;&#1074;&#1077;&#1089;&#1090;&#1087;&#1088;&#1086;&#1075;&#1088;&#1072;&#1084;&#1084;&#1099;\&#1048;&#1055;&#1056;%202018-2022\&#1050;&#1086;&#1088;&#1088;&#1077;&#1082;&#1090;&#1080;&#1088;&#1086;&#1074;&#1082;&#1072;%20&#1048;&#1055;&#1056;%20&#1084;&#1072;&#1088;&#1090;%202018%20&#1075;\1)__&#1048;&#1055;&#1056;_2018-2022_&#1075;&#1088;&#1091;&#1087;&#1087;&#1072;_&#1055;&#1057;&#1050;__(26.09.17)_&#1089;&#1077;&#1088;&#1074;&#1077;&#1088;&#1085;&#1086;&#1077;%20&#1086;&#1073;.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orks/&#1048;&#1085;&#1074;&#1077;&#1089;&#1090;&#1087;&#1088;&#1086;&#1075;&#1088;&#1072;&#1084;&#1084;&#1072;/&#1057;&#1086;&#1075;&#1083;&#1072;&#1089;&#1086;&#1074;&#1072;&#1085;&#1085;&#1099;&#1077;%20&#1084;&#1072;&#1090;&#1077;&#1088;&#1080;&#1072;&#1083;&#1099;%20&#1048;&#1055;&#1056;2020-2024/&#1054;&#1090;&#1095;&#1077;&#1090;%202%20&#1082;&#1074;&#1072;&#1088;&#1090;&#1072;&#1083;%202020/&#1040;&#1084;&#1086;&#1088;&#1090;&#1080;&#1079;&#1072;&#1094;&#1080;&#1103;%20&#1080;%20&#1086;&#1078;&#1080;&#1076;&#1072;&#1077;&#1084;&#1099;&#1081;%20&#1076;&#1086;%20&#1082;&#1086;&#1085;&#1094;&#1072;%20&#1075;&#1086;&#1076;&#1072;/1)%20%20&#1048;&#1055;&#1056;%20&#1079;&#1072;%202%20&#1082;&#1074;%202020%20&#1054;&#1069;&#1050;%20&#1092;&#1072;&#1082;&#1090;%20&#1080;%20&#1086;&#1078;&#1080;&#1076;%20&#1089;%20&#1091;&#1095;.&#1080;&#1089;&#1082;&#1083;.%20&#1087;&#1088;&#1086;&#1077;&#1082;&#1090;.%20&#1076;&#1083;&#1103;%20&#1054;&#1069;.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ew\&#1044;&#1077;&#1087;&#1072;&#1088;&#1090;&#1072;&#1084;&#1077;&#1085;&#1090;%20&#1080;&#1085;&#1074;&#1077;&#1089;&#1090;&#1080;&#1094;&#1080;&#1081;\&#1054;&#1073;&#1097;&#1072;&#1103;\=&#1040;&#1056;&#1061;&#1048;&#1042;=\&#1048;&#1055;&#1056;\2014-2019\&#1056;&#1086;&#1089;&#1089;&#1080;&#1081;&#1089;&#1082;&#1080;&#1077;%20&#1044;&#1047;&#1054;\16%20&#1048;&#1053;&#1058;&#1045;&#1056;%20&#1056;&#1040;&#1054;%20-%20&#1069;&#1083;&#1077;&#1082;&#1090;&#1088;&#1086;&#1075;&#1077;&#1085;&#1077;&#1088;&#1072;&#1094;&#1080;&#1103;\&#1048;&#1055;&#1056;_14-19_&#1048;&#1056;&#1040;&#1054;_&#1069;&#1043;_&#1057;&#1042;&#1054;&#1044;_(13.5.2014).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User\Documents\010%20%20&#1056;&#1040;&#1041;&#1054;&#1058;&#1040;%20%20(16.03.20)\3%20%20&#1055;&#1057;&#1050;\&#1048;&#1055;&#1056;%202020\4%20&#1082;&#1074;%202020%20%20()\1%20%20&#1048;&#1055;&#1056;%204%20&#1082;&#1074;%202020%20&#1075;&#1088;%20&#1055;&#1057;&#1050;%20%20(12.02.21)%20%20()\0%20%20&#1040;&#1088;&#1093;&#1080;&#1074;\1)%20%20&#1048;&#1055;&#1056;%20&#1079;&#1072;%204%20&#1082;&#1074;%202020%20&#1075;&#1088;%20&#1055;&#1057;&#1050;%20%20(29.01.21)%20%20(12-27)%20%20(&#1089;%20&#1079;&#1072;&#1084;&#1077;&#1095;)%20%20().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new\&#1044;&#1077;&#1087;&#1072;&#1088;&#1090;&#1072;&#1084;&#1077;&#1085;&#1090;%20&#1080;&#1085;&#1074;&#1077;&#1089;&#1090;&#1080;&#1094;&#1080;&#1081;\&#1054;&#1073;&#1097;&#1072;&#1103;\=&#1040;&#1056;&#1061;&#1048;&#1042;=\&#1056;&#1077;&#1075;&#1083;&#1072;&#1084;&#1077;&#1085;&#1090;&#1099;\1%20%20&#1048;&#1053;&#1058;&#1045;&#1056;%20&#1056;&#1040;&#1054;%20&#1045;&#1069;&#1057;\&#1056;&#1077;&#1075;&#1083;&#1072;&#1084;&#1077;&#1085;&#1090;%20&#1087;&#1086;%20&#1080;&#1085;&#1074;&#1077;&#1089;&#1090;&#1080;&#1094;&#1080;&#1086;&#1085;&#1085;&#1086;&#1081;%20&#1076;&#1077;&#1103;&#1090;&#1077;&#1083;&#1100;&#1085;&#1086;&#1089;&#1090;&#1080;\2.%20&#1056;&#1077;&#1076;&#1072;&#1082;&#1094;&#1080;&#1103;%20&#1089;%20&#1080;&#1079;&#1084;&#1077;&#1085;&#1077;&#1085;&#1080;&#1103;&#1084;&#1080;%20&#1086;&#1090;%2013.08.2013\&#1055;&#1088;&#1080;&#1083;&#1086;&#1078;&#1077;&#1085;&#1080;&#1077;_2_&#1082;_&#1056;&#1077;&#1075;&#1083;&#1072;&#1084;&#1077;&#1085;&#1090;&#10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ok"/>
      <sheetName val="СВОД"/>
      <sheetName val="ПСК"/>
      <sheetName val="ПЭС"/>
      <sheetName val="ОЭК"/>
      <sheetName val="Факторы неисполнения"/>
      <sheetName val="Справка БУ ПСК"/>
      <sheetName val="Справка БУ ПЭС"/>
      <sheetName val="Справка БУ ОЭК"/>
      <sheetName val="Форма ОПС ПСК"/>
      <sheetName val="Форма ОПС ПЭС "/>
      <sheetName val=" Форма ОПС ОЭК"/>
    </sheetNames>
    <definedNames>
      <definedName name="Macros1"/>
    </definedNames>
    <sheetDataSet>
      <sheetData sheetId="0">
        <row r="1">
          <cell r="P1">
            <v>2020</v>
          </cell>
        </row>
        <row r="2">
          <cell r="O2">
            <v>2016</v>
          </cell>
        </row>
        <row r="3">
          <cell r="O3">
            <v>2017</v>
          </cell>
        </row>
        <row r="4">
          <cell r="O4">
            <v>2018</v>
          </cell>
        </row>
        <row r="5">
          <cell r="O5">
            <v>2019</v>
          </cell>
        </row>
        <row r="6">
          <cell r="O6">
            <v>2020</v>
          </cell>
        </row>
        <row r="7">
          <cell r="O7">
            <v>2021</v>
          </cell>
        </row>
        <row r="8">
          <cell r="O8">
            <v>2022</v>
          </cell>
        </row>
        <row r="9">
          <cell r="O9">
            <v>2023</v>
          </cell>
        </row>
        <row r="10">
          <cell r="O10">
            <v>2024</v>
          </cell>
        </row>
        <row r="11">
          <cell r="O11">
            <v>2025</v>
          </cell>
        </row>
        <row r="12">
          <cell r="O12">
            <v>2026</v>
          </cell>
        </row>
        <row r="13">
          <cell r="O13">
            <v>2027</v>
          </cell>
        </row>
        <row r="14">
          <cell r="O14">
            <v>2028</v>
          </cell>
        </row>
        <row r="15">
          <cell r="O15">
            <v>2029</v>
          </cell>
        </row>
        <row r="16">
          <cell r="O16">
            <v>2030</v>
          </cell>
        </row>
        <row r="55">
          <cell r="B55" t="str">
            <v>-</v>
          </cell>
        </row>
        <row r="56">
          <cell r="B56" t="str">
            <v>тыс. USD</v>
          </cell>
        </row>
        <row r="57">
          <cell r="B57" t="str">
            <v>тыс. EUR</v>
          </cell>
        </row>
        <row r="58">
          <cell r="B58" t="str">
            <v>тыс. RUR</v>
          </cell>
        </row>
        <row r="59">
          <cell r="B59" t="str">
            <v>тыс. Рубль ПМР</v>
          </cell>
        </row>
        <row r="60">
          <cell r="B60" t="str">
            <v>тыс. Тенге</v>
          </cell>
        </row>
        <row r="61">
          <cell r="B61" t="str">
            <v>тыс. сомони</v>
          </cell>
        </row>
        <row r="62">
          <cell r="B62" t="str">
            <v>тыс. Лари</v>
          </cell>
        </row>
        <row r="63">
          <cell r="B63" t="str">
            <v>тыс. JPY</v>
          </cell>
        </row>
        <row r="64">
          <cell r="B64" t="str">
            <v>тыс. AUD</v>
          </cell>
        </row>
        <row r="65">
          <cell r="B65" t="str">
            <v>тыс. CHF</v>
          </cell>
        </row>
        <row r="71">
          <cell r="B71" t="str">
            <v>АТП</v>
          </cell>
        </row>
        <row r="72">
          <cell r="B72" t="str">
            <v>АПП</v>
          </cell>
        </row>
        <row r="73">
          <cell r="B73" t="str">
            <v>ПТП: ТБР</v>
          </cell>
        </row>
        <row r="74">
          <cell r="B74" t="str">
            <v>ПТП: ТП</v>
          </cell>
        </row>
        <row r="75">
          <cell r="B75" t="str">
            <v>ПТП: ПП</v>
          </cell>
        </row>
        <row r="76">
          <cell r="B76" t="str">
            <v>ППП</v>
          </cell>
        </row>
        <row r="77">
          <cell r="B77" t="str">
            <v>УК</v>
          </cell>
        </row>
        <row r="78">
          <cell r="B78" t="str">
            <v>ДК</v>
          </cell>
        </row>
        <row r="79">
          <cell r="B79" t="str">
            <v>ПС</v>
          </cell>
        </row>
        <row r="80">
          <cell r="B80" t="str">
            <v xml:space="preserve">НДС </v>
          </cell>
        </row>
        <row r="81">
          <cell r="B81" t="str">
            <v>БК</v>
          </cell>
        </row>
        <row r="82">
          <cell r="B82" t="str">
            <v>ЗМ: КЗ</v>
          </cell>
        </row>
        <row r="83">
          <cell r="B83" t="str">
            <v>ЗМ: ПЗ</v>
          </cell>
        </row>
        <row r="84">
          <cell r="B84" t="str">
            <v>ЦФ</v>
          </cell>
        </row>
        <row r="85">
          <cell r="B85" t="str">
            <v>ДУ</v>
          </cell>
        </row>
        <row r="86">
          <cell r="B86" t="str">
            <v>ПРПР</v>
          </cell>
        </row>
        <row r="101">
          <cell r="B101" t="str">
            <v>ЭЭ</v>
          </cell>
        </row>
        <row r="102">
          <cell r="B102" t="str">
            <v>УРН</v>
          </cell>
        </row>
        <row r="103">
          <cell r="B103" t="str">
            <v>СПРА</v>
          </cell>
        </row>
        <row r="104">
          <cell r="B104" t="str">
            <v>СТС</v>
          </cell>
        </row>
        <row r="105">
          <cell r="B105" t="str">
            <v>ПРО</v>
          </cell>
        </row>
        <row r="106">
          <cell r="B106" t="str">
            <v>-</v>
          </cell>
        </row>
        <row r="109">
          <cell r="B109" t="str">
            <v>ЦЭП</v>
          </cell>
        </row>
        <row r="110">
          <cell r="B110" t="str">
            <v>ПЭПЭ</v>
          </cell>
        </row>
        <row r="111">
          <cell r="B111" t="str">
            <v>ЕБРР</v>
          </cell>
        </row>
        <row r="112">
          <cell r="B112" t="str">
            <v>ПВВ</v>
          </cell>
        </row>
        <row r="113">
          <cell r="B113" t="str">
            <v>ПУИ</v>
          </cell>
        </row>
        <row r="114">
          <cell r="B114" t="str">
            <v>ИНР</v>
          </cell>
        </row>
        <row r="115">
          <cell r="B115" t="str">
            <v>-</v>
          </cell>
        </row>
        <row r="118">
          <cell r="B118" t="str">
            <v>ИПР</v>
          </cell>
        </row>
        <row r="119">
          <cell r="B119" t="str">
            <v>Отчет за 1 квартал</v>
          </cell>
        </row>
        <row r="120">
          <cell r="B120" t="str">
            <v>Отчет за 2 квартал</v>
          </cell>
        </row>
        <row r="121">
          <cell r="B121" t="str">
            <v>Отчет за 3 квартал</v>
          </cell>
        </row>
        <row r="122">
          <cell r="B122" t="str">
            <v>Отчет за 4 квартал</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ok"/>
      <sheetName val="Проверки"/>
      <sheetName val="ОЭК"/>
      <sheetName val="Факторы неисполнения"/>
      <sheetName val="форма ОПС"/>
      <sheetName val="справка БУ"/>
    </sheetNames>
    <sheetDataSet>
      <sheetData sheetId="0">
        <row r="1">
          <cell r="P1">
            <v>2020</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ОПС 1 ПСК 2020"/>
      <sheetName val="Список"/>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ok"/>
      <sheetName val="ИПР 2017-2021"/>
      <sheetName val="Факторы неисполнения"/>
      <sheetName val="форма ОПС"/>
      <sheetName val="справка БУ"/>
    </sheetNames>
    <sheetDataSet>
      <sheetData sheetId="0">
        <row r="1">
          <cell r="P1">
            <v>2017</v>
          </cell>
        </row>
        <row r="71">
          <cell r="B71" t="str">
            <v>АТП</v>
          </cell>
        </row>
        <row r="72">
          <cell r="B72" t="str">
            <v>АПП</v>
          </cell>
        </row>
        <row r="73">
          <cell r="B73" t="str">
            <v>ПТП</v>
          </cell>
        </row>
        <row r="74">
          <cell r="B74" t="str">
            <v>ППП</v>
          </cell>
        </row>
        <row r="75">
          <cell r="B75" t="str">
            <v xml:space="preserve">НДС </v>
          </cell>
        </row>
        <row r="76">
          <cell r="B76" t="str">
            <v>ЭА</v>
          </cell>
        </row>
        <row r="77">
          <cell r="B77" t="str">
            <v>ПС: УК</v>
          </cell>
        </row>
        <row r="78">
          <cell r="B78" t="str">
            <v>ПС: ТБР</v>
          </cell>
        </row>
        <row r="79">
          <cell r="B79" t="str">
            <v>ПС: ТП</v>
          </cell>
        </row>
        <row r="80">
          <cell r="B80" t="str">
            <v>ПС:  ПР</v>
          </cell>
        </row>
        <row r="81">
          <cell r="B81" t="str">
            <v>ЦФ</v>
          </cell>
        </row>
        <row r="82">
          <cell r="B82" t="str">
            <v>БК</v>
          </cell>
        </row>
        <row r="83">
          <cell r="B83" t="str">
            <v>ЗМ: КЗ</v>
          </cell>
        </row>
        <row r="84">
          <cell r="B84" t="str">
            <v>ЗМ: ПЗ</v>
          </cell>
        </row>
        <row r="85">
          <cell r="B85" t="str">
            <v>ДУ</v>
          </cell>
        </row>
        <row r="86">
          <cell r="B86" t="str">
            <v>ПРПР</v>
          </cell>
        </row>
        <row r="87">
          <cell r="B87" t="str">
            <v>КИ</v>
          </cell>
        </row>
        <row r="108">
          <cell r="B108" t="str">
            <v>ЦЭП</v>
          </cell>
        </row>
        <row r="109">
          <cell r="B109" t="str">
            <v>ПЭПЭ</v>
          </cell>
        </row>
        <row r="110">
          <cell r="B110" t="str">
            <v>ЕБРР</v>
          </cell>
        </row>
        <row r="111">
          <cell r="B111" t="str">
            <v>ПВВ</v>
          </cell>
        </row>
        <row r="112">
          <cell r="B112" t="str">
            <v>ПУИ</v>
          </cell>
        </row>
        <row r="113">
          <cell r="B113" t="str">
            <v>ИНР</v>
          </cell>
        </row>
        <row r="114">
          <cell r="B114" t="str">
            <v>-</v>
          </cell>
        </row>
      </sheetData>
      <sheetData sheetId="1">
        <row r="14">
          <cell r="AM14">
            <v>0</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ok"/>
      <sheetName val="СВОД"/>
      <sheetName val="ПСК"/>
      <sheetName val="ПЭС"/>
      <sheetName val="ОЭК"/>
      <sheetName val="Факторы неисполнения"/>
      <sheetName val="форма ОПС"/>
      <sheetName val="справка БУ"/>
    </sheetNames>
    <sheetDataSet>
      <sheetData sheetId="0" refreshError="1">
        <row r="100">
          <cell r="B100" t="str">
            <v>ЭЭ</v>
          </cell>
        </row>
        <row r="101">
          <cell r="B101" t="str">
            <v>УРН</v>
          </cell>
        </row>
        <row r="102">
          <cell r="B102" t="str">
            <v>СПРА</v>
          </cell>
        </row>
        <row r="103">
          <cell r="B103" t="str">
            <v>СТС</v>
          </cell>
        </row>
        <row r="104">
          <cell r="B104" t="str">
            <v>ПРО</v>
          </cell>
        </row>
        <row r="105">
          <cell r="B105" t="str">
            <v>-</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ok"/>
      <sheetName val="СВОД"/>
      <sheetName val="ПСК"/>
      <sheetName val="ПЭС"/>
      <sheetName val="ОЭК"/>
      <sheetName val="Факторы неисполнения"/>
      <sheetName val="Форма ОПС ПСК"/>
      <sheetName val="Форма ОПС ПЭС "/>
      <sheetName val=" Форма ОПС ОЭК"/>
      <sheetName val="Справка БУ ПСК"/>
      <sheetName val="Справка БУ ПЭС"/>
      <sheetName val="  Справка БУ ОЭК"/>
    </sheetNames>
    <sheetDataSet>
      <sheetData sheetId="0">
        <row r="71">
          <cell r="B71" t="str">
            <v>АТП</v>
          </cell>
        </row>
        <row r="72">
          <cell r="B72" t="str">
            <v>АПП</v>
          </cell>
        </row>
        <row r="73">
          <cell r="B73" t="str">
            <v>ПТП: ТБР</v>
          </cell>
        </row>
        <row r="74">
          <cell r="B74" t="str">
            <v>ПТП: ТП</v>
          </cell>
        </row>
        <row r="75">
          <cell r="B75" t="str">
            <v>ПТП: ПП</v>
          </cell>
        </row>
        <row r="76">
          <cell r="B76" t="str">
            <v>ППП</v>
          </cell>
        </row>
        <row r="77">
          <cell r="B77" t="str">
            <v>УК</v>
          </cell>
        </row>
        <row r="78">
          <cell r="B78" t="str">
            <v>ДК</v>
          </cell>
        </row>
        <row r="79">
          <cell r="B79" t="str">
            <v>ПС</v>
          </cell>
        </row>
        <row r="80">
          <cell r="B80" t="str">
            <v xml:space="preserve">НДС </v>
          </cell>
        </row>
        <row r="81">
          <cell r="B81" t="str">
            <v>БК</v>
          </cell>
        </row>
        <row r="82">
          <cell r="B82" t="str">
            <v>ЗМ: КЗ</v>
          </cell>
        </row>
        <row r="83">
          <cell r="B83" t="str">
            <v>ЗМ: ПЗ</v>
          </cell>
        </row>
        <row r="84">
          <cell r="B84" t="str">
            <v>ЦФ</v>
          </cell>
        </row>
        <row r="85">
          <cell r="B85" t="str">
            <v>ДУ</v>
          </cell>
        </row>
        <row r="86">
          <cell r="B86" t="str">
            <v>ПРПР</v>
          </cell>
        </row>
        <row r="87">
          <cell r="B87"/>
        </row>
        <row r="88">
          <cell r="B88"/>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
      <sheetName val="Отчет(простой)"/>
      <sheetName val="Отчет(произвольный)"/>
      <sheetName val="Общий"/>
      <sheetName val="СВОД"/>
      <sheetName val="ГОГРЭС"/>
      <sheetName val="ЧГРЭС"/>
      <sheetName val="КосГРЭС"/>
      <sheetName val="ЮУГРЭС"/>
      <sheetName val="ПечГРЭС"/>
      <sheetName val="ХГРЭС"/>
      <sheetName val="ДжТЭС"/>
      <sheetName val="ВТГРЭС"/>
      <sheetName val="ИГРЭС"/>
      <sheetName val="КашГРЭС"/>
      <sheetName val="ПермГРЭС"/>
      <sheetName val="УГРЭС"/>
      <sheetName val="ИвПГУ"/>
      <sheetName val="КТЭЦ2"/>
      <sheetName val="СЗТЭЦ"/>
      <sheetName val="СТЭС"/>
      <sheetName val="ИА"/>
      <sheetName val="Списки"/>
      <sheetName val="t_филиалы"/>
      <sheetName val="Табл.ПЗ"/>
      <sheetName val="Табл.1.2 ПЗ"/>
      <sheetName val="Список"/>
      <sheetName val="Список2"/>
      <sheetName val="ИПР_14-19_ИРАО_ЭГ_СВОД_(13.5"/>
    </sheetNames>
    <sheetDataSet>
      <sheetData sheetId="0">
        <row r="9">
          <cell r="C9">
            <v>2014</v>
          </cell>
        </row>
        <row r="18">
          <cell r="C18">
            <v>9.5424747067734877E-2</v>
          </cell>
        </row>
        <row r="21">
          <cell r="K21">
            <v>0.1</v>
          </cell>
        </row>
      </sheetData>
      <sheetData sheetId="1">
        <row r="9">
          <cell r="C9">
            <v>2014</v>
          </cell>
        </row>
      </sheetData>
      <sheetData sheetId="2">
        <row r="9">
          <cell r="C9">
            <v>2014</v>
          </cell>
        </row>
      </sheetData>
      <sheetData sheetId="3">
        <row r="9">
          <cell r="C9">
            <v>2014</v>
          </cell>
          <cell r="E9">
            <v>2015</v>
          </cell>
          <cell r="F9">
            <v>2016</v>
          </cell>
          <cell r="G9">
            <v>2017</v>
          </cell>
          <cell r="H9">
            <v>2018</v>
          </cell>
          <cell r="I9">
            <v>2019</v>
          </cell>
        </row>
        <row r="73">
          <cell r="B73" t="str">
            <v>ОАО "ОГК-1"</v>
          </cell>
        </row>
        <row r="74">
          <cell r="B74" t="str">
            <v>ОАО "ОГК-3"</v>
          </cell>
        </row>
        <row r="75">
          <cell r="B75" t="str">
            <v>ОАО "ИНТЕР РАО - Электрогенерация"</v>
          </cell>
        </row>
        <row r="76">
          <cell r="B76" t="str">
            <v>ООО "ИНТЕР РАО - Управление электрогенерацией"</v>
          </cell>
        </row>
        <row r="77">
          <cell r="B77" t="str">
            <v>ЗАО "Нижневартовская ГРЭС"</v>
          </cell>
        </row>
        <row r="78">
          <cell r="B78" t="str">
            <v>ОАО "СП "Лукоморье"</v>
          </cell>
        </row>
        <row r="79">
          <cell r="B79" t="str">
            <v>ОАО "УТТ"</v>
          </cell>
        </row>
        <row r="80">
          <cell r="B80" t="str">
            <v>ОАО "РСП Костромской ГРЭС"</v>
          </cell>
        </row>
        <row r="81">
          <cell r="B81" t="str">
            <v>ОАО "ТСК"</v>
          </cell>
        </row>
        <row r="82">
          <cell r="B82" t="str">
            <v>ООО "Угольный разрез"</v>
          </cell>
        </row>
        <row r="83">
          <cell r="B83">
            <v>0</v>
          </cell>
        </row>
        <row r="84">
          <cell r="B84">
            <v>0</v>
          </cell>
        </row>
        <row r="85">
          <cell r="B85">
            <v>0</v>
          </cell>
        </row>
        <row r="86">
          <cell r="B86">
            <v>0</v>
          </cell>
        </row>
        <row r="89">
          <cell r="B89" t="str">
            <v>"Верхнетагильская ГРЭС"</v>
          </cell>
        </row>
        <row r="90">
          <cell r="B90" t="str">
            <v>"Ириклинская ГРЭС"</v>
          </cell>
        </row>
        <row r="91">
          <cell r="B91" t="str">
            <v>"Каширская ГРЭС"</v>
          </cell>
        </row>
        <row r="92">
          <cell r="B92" t="str">
            <v>"Пермская ГРЭС"</v>
          </cell>
        </row>
        <row r="93">
          <cell r="B93" t="str">
            <v>"Уренгойская ГРЭС"</v>
          </cell>
        </row>
        <row r="94">
          <cell r="B94" t="str">
            <v/>
          </cell>
        </row>
        <row r="95">
          <cell r="B95" t="str">
            <v>"Гусиноозерская ГРЭС"</v>
          </cell>
        </row>
        <row r="96">
          <cell r="B96" t="str">
            <v>"Харанорская ГРЭС"</v>
          </cell>
        </row>
        <row r="97">
          <cell r="B97" t="str">
            <v>"Черепетская ГРЭС им. Д.Г. Жимерина"</v>
          </cell>
        </row>
        <row r="98">
          <cell r="B98" t="str">
            <v>"Печорская ГРЭС"</v>
          </cell>
        </row>
        <row r="99">
          <cell r="B99" t="str">
            <v>"Южноуральская ГРЭС"</v>
          </cell>
        </row>
        <row r="100">
          <cell r="B100" t="str">
            <v>"Костромская ГРЭС"</v>
          </cell>
        </row>
        <row r="101">
          <cell r="B101" t="str">
            <v>"Джубгинская ТЭС"</v>
          </cell>
        </row>
        <row r="102">
          <cell r="B102" t="str">
            <v/>
          </cell>
        </row>
        <row r="103">
          <cell r="B103" t="str">
            <v>"Северозападная ТЭЦ"</v>
          </cell>
        </row>
        <row r="104">
          <cell r="B104" t="str">
            <v>"Калининградская ТЭЦ-2"</v>
          </cell>
        </row>
        <row r="105">
          <cell r="B105" t="str">
            <v>"Сочинская ТЭС"</v>
          </cell>
        </row>
        <row r="106">
          <cell r="B106" t="str">
            <v>"Ивановские ПГУ"</v>
          </cell>
        </row>
        <row r="107">
          <cell r="B107" t="str">
            <v>Исполнительный аппарат</v>
          </cell>
        </row>
        <row r="370">
          <cell r="B370">
            <v>0</v>
          </cell>
        </row>
        <row r="371">
          <cell r="B371">
            <v>0</v>
          </cell>
        </row>
        <row r="372">
          <cell r="B372">
            <v>0</v>
          </cell>
        </row>
        <row r="373">
          <cell r="B373" t="str">
            <v>Кондратьева Наталья</v>
          </cell>
        </row>
        <row r="374">
          <cell r="B374" t="str">
            <v>Мосолова Татьяна</v>
          </cell>
        </row>
        <row r="375">
          <cell r="B375" t="str">
            <v>Перфилова Алла</v>
          </cell>
        </row>
        <row r="376">
          <cell r="B376" t="str">
            <v>Садыков Артем</v>
          </cell>
        </row>
        <row r="377">
          <cell r="B377" t="str">
            <v>Трофимов Александр</v>
          </cell>
        </row>
        <row r="378">
          <cell r="B378">
            <v>0</v>
          </cell>
        </row>
        <row r="379">
          <cell r="B379">
            <v>0</v>
          </cell>
        </row>
        <row r="380">
          <cell r="B380">
            <v>0</v>
          </cell>
        </row>
        <row r="381">
          <cell r="B381">
            <v>0</v>
          </cell>
        </row>
        <row r="385">
          <cell r="B385">
            <v>0</v>
          </cell>
        </row>
        <row r="386">
          <cell r="B386">
            <v>0</v>
          </cell>
        </row>
        <row r="387">
          <cell r="B387">
            <v>0</v>
          </cell>
        </row>
        <row r="388">
          <cell r="B388">
            <v>0</v>
          </cell>
        </row>
        <row r="389">
          <cell r="B389" t="str">
            <v>Затраты ТПиР</v>
          </cell>
        </row>
        <row r="390">
          <cell r="B390" t="str">
            <v>Выкуп имущества</v>
          </cell>
        </row>
        <row r="391">
          <cell r="B391" t="str">
            <v>Рекультивация ЗО</v>
          </cell>
        </row>
        <row r="392">
          <cell r="B392" t="str">
            <v>ЦУЗ агентские</v>
          </cell>
        </row>
        <row r="393">
          <cell r="B393">
            <v>0</v>
          </cell>
        </row>
        <row r="394">
          <cell r="B394">
            <v>0</v>
          </cell>
        </row>
        <row r="395">
          <cell r="B395">
            <v>0</v>
          </cell>
        </row>
        <row r="396">
          <cell r="B396">
            <v>0</v>
          </cell>
        </row>
        <row r="397">
          <cell r="B397">
            <v>0</v>
          </cell>
        </row>
        <row r="398">
          <cell r="B398">
            <v>0</v>
          </cell>
        </row>
        <row r="455">
          <cell r="B455">
            <v>0</v>
          </cell>
        </row>
        <row r="456">
          <cell r="B456" t="str">
            <v>БПД</v>
          </cell>
        </row>
        <row r="457">
          <cell r="B457" t="str">
            <v>БИ</v>
          </cell>
        </row>
        <row r="458">
          <cell r="B458" t="str">
            <v>ББР</v>
          </cell>
        </row>
        <row r="459">
          <cell r="B459" t="str">
            <v>ИТ</v>
          </cell>
        </row>
        <row r="460">
          <cell r="B460" t="str">
            <v>А. Г. Борис</v>
          </cell>
        </row>
        <row r="461">
          <cell r="B461" t="str">
            <v>БРБ</v>
          </cell>
        </row>
        <row r="462">
          <cell r="B462" t="str">
            <v>БСИ</v>
          </cell>
        </row>
        <row r="463">
          <cell r="B463">
            <v>0</v>
          </cell>
        </row>
        <row r="464">
          <cell r="B464">
            <v>0</v>
          </cell>
        </row>
        <row r="465">
          <cell r="B465">
            <v>0</v>
          </cell>
        </row>
        <row r="466">
          <cell r="B466">
            <v>0</v>
          </cell>
        </row>
        <row r="467">
          <cell r="B467">
            <v>0</v>
          </cell>
        </row>
        <row r="468">
          <cell r="B468">
            <v>0</v>
          </cell>
        </row>
        <row r="469">
          <cell r="B469">
            <v>0</v>
          </cell>
        </row>
        <row r="470">
          <cell r="B470">
            <v>0</v>
          </cell>
        </row>
        <row r="471">
          <cell r="B471">
            <v>0</v>
          </cell>
        </row>
        <row r="472">
          <cell r="B472">
            <v>0</v>
          </cell>
        </row>
        <row r="473">
          <cell r="B473">
            <v>0</v>
          </cell>
        </row>
        <row r="474">
          <cell r="B474">
            <v>0</v>
          </cell>
        </row>
        <row r="475">
          <cell r="B475">
            <v>0</v>
          </cell>
        </row>
        <row r="478">
          <cell r="B478" t="str">
            <v>Классификация ИП</v>
          </cell>
        </row>
        <row r="479">
          <cell r="B479" t="str">
            <v>Кураторы ИПКВ в УЭГ</v>
          </cell>
        </row>
        <row r="480">
          <cell r="B480" t="str">
            <v>Кураторы ИПКВ для КПЭ</v>
          </cell>
        </row>
        <row r="481">
          <cell r="B481" t="str">
            <v>Доп.классификация ИП</v>
          </cell>
        </row>
        <row r="482">
          <cell r="B482" t="str">
            <v>Признак ДПМ</v>
          </cell>
        </row>
        <row r="483">
          <cell r="B483" t="str">
            <v>Доп.классификатор6</v>
          </cell>
        </row>
        <row r="484">
          <cell r="B484" t="str">
            <v>Доп.классификатор7</v>
          </cell>
        </row>
        <row r="485">
          <cell r="B485" t="str">
            <v>Доп.классификатор8</v>
          </cell>
        </row>
        <row r="486">
          <cell r="B486" t="str">
            <v>Доп.классификатор9</v>
          </cell>
        </row>
        <row r="487">
          <cell r="B487" t="str">
            <v>Доп.классификатор10</v>
          </cell>
        </row>
      </sheetData>
      <sheetData sheetId="4">
        <row r="1162">
          <cell r="A1162" t="str">
            <v>1.4.1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B2" t="str">
            <v>Классификация ИП</v>
          </cell>
        </row>
        <row r="3">
          <cell r="B3" t="str">
            <v>Пожарная</v>
          </cell>
        </row>
        <row r="4">
          <cell r="B4" t="str">
            <v>АИИСКУЭ (АСКУЭ)</v>
          </cell>
        </row>
        <row r="5">
          <cell r="B5" t="str">
            <v>АСУ ТП</v>
          </cell>
        </row>
        <row r="6">
          <cell r="B6" t="str">
            <v>Выкуп земли</v>
          </cell>
        </row>
        <row r="7">
          <cell r="B7" t="str">
            <v>Выкуп имущества</v>
          </cell>
        </row>
        <row r="8">
          <cell r="B8" t="str">
            <v>Затраты ТПиР</v>
          </cell>
        </row>
        <row r="9">
          <cell r="B9" t="str">
            <v>Золоотвал</v>
          </cell>
        </row>
        <row r="10">
          <cell r="B10" t="str">
            <v>ИТСО</v>
          </cell>
        </row>
        <row r="11">
          <cell r="B11" t="str">
            <v>КСКД</v>
          </cell>
        </row>
        <row r="12">
          <cell r="B12" t="str">
            <v>КСПД</v>
          </cell>
        </row>
        <row r="13">
          <cell r="B13" t="str">
            <v>Легковые автомобили</v>
          </cell>
        </row>
        <row r="14">
          <cell r="B14" t="str">
            <v>Непредвиденные</v>
          </cell>
        </row>
        <row r="15">
          <cell r="B15" t="str">
            <v>ОНМ</v>
          </cell>
        </row>
        <row r="16">
          <cell r="B16" t="str">
            <v>Освещение</v>
          </cell>
        </row>
        <row r="17">
          <cell r="B17" t="str">
            <v>Проценты</v>
          </cell>
        </row>
        <row r="18">
          <cell r="B18" t="str">
            <v>ПТК ИБ</v>
          </cell>
        </row>
        <row r="19">
          <cell r="B19" t="str">
            <v>СЗУ</v>
          </cell>
        </row>
        <row r="20">
          <cell r="B20" t="str">
            <v>Спецтехника</v>
          </cell>
        </row>
        <row r="21">
          <cell r="B21" t="str">
            <v>Спецтранспорт</v>
          </cell>
        </row>
        <row r="22">
          <cell r="B22" t="str">
            <v>СУДГ</v>
          </cell>
        </row>
        <row r="23">
          <cell r="B23" t="str">
            <v>ЦУЗ агентские</v>
          </cell>
        </row>
        <row r="24">
          <cell r="B24" t="str">
            <v>ПГУ 450 УГРЭС</v>
          </cell>
        </row>
        <row r="25">
          <cell r="B25" t="str">
            <v>Бл.3 ХГРЭС</v>
          </cell>
        </row>
        <row r="26">
          <cell r="B26" t="str">
            <v>Вывод</v>
          </cell>
        </row>
        <row r="27">
          <cell r="B27" t="str">
            <v>Тахографы</v>
          </cell>
        </row>
        <row r="28">
          <cell r="B28" t="str">
            <v>ВКС</v>
          </cell>
        </row>
        <row r="29">
          <cell r="B29" t="str">
            <v>ДПМкромеПроцентов</v>
          </cell>
        </row>
        <row r="30">
          <cell r="B30">
            <v>0</v>
          </cell>
        </row>
        <row r="31">
          <cell r="B31">
            <v>0</v>
          </cell>
        </row>
        <row r="32">
          <cell r="B32">
            <v>0</v>
          </cell>
        </row>
        <row r="33">
          <cell r="B33">
            <v>0</v>
          </cell>
        </row>
        <row r="34">
          <cell r="B34">
            <v>0</v>
          </cell>
        </row>
        <row r="35">
          <cell r="B35">
            <v>0</v>
          </cell>
        </row>
        <row r="36">
          <cell r="B36">
            <v>0</v>
          </cell>
        </row>
        <row r="37">
          <cell r="B37">
            <v>0</v>
          </cell>
        </row>
        <row r="38">
          <cell r="B38">
            <v>0</v>
          </cell>
        </row>
        <row r="39">
          <cell r="B39">
            <v>0</v>
          </cell>
        </row>
        <row r="40">
          <cell r="B40">
            <v>0</v>
          </cell>
        </row>
        <row r="41">
          <cell r="B41">
            <v>0</v>
          </cell>
        </row>
        <row r="42">
          <cell r="B42">
            <v>0</v>
          </cell>
        </row>
        <row r="43">
          <cell r="B43">
            <v>0</v>
          </cell>
        </row>
        <row r="44">
          <cell r="B44">
            <v>0</v>
          </cell>
        </row>
        <row r="45">
          <cell r="B45">
            <v>0</v>
          </cell>
        </row>
        <row r="46">
          <cell r="B46">
            <v>0</v>
          </cell>
        </row>
        <row r="47">
          <cell r="B47">
            <v>0</v>
          </cell>
        </row>
        <row r="48">
          <cell r="B48">
            <v>0</v>
          </cell>
        </row>
        <row r="49">
          <cell r="B49">
            <v>0</v>
          </cell>
        </row>
        <row r="50">
          <cell r="B50">
            <v>0</v>
          </cell>
        </row>
        <row r="53">
          <cell r="B53" t="str">
            <v>УИ</v>
          </cell>
        </row>
        <row r="54">
          <cell r="B54" t="str">
            <v>ОТПиР</v>
          </cell>
        </row>
        <row r="55">
          <cell r="B55" t="str">
            <v>УБ</v>
          </cell>
        </row>
        <row r="56">
          <cell r="B56" t="str">
            <v>ОИТ</v>
          </cell>
        </row>
        <row r="57">
          <cell r="B57" t="str">
            <v>УОО</v>
          </cell>
        </row>
        <row r="58">
          <cell r="B58" t="str">
            <v>УОЗ</v>
          </cell>
        </row>
        <row r="59">
          <cell r="B59" t="str">
            <v>Прочие</v>
          </cell>
        </row>
        <row r="60">
          <cell r="B60">
            <v>0</v>
          </cell>
        </row>
        <row r="61">
          <cell r="B61">
            <v>0</v>
          </cell>
        </row>
        <row r="62">
          <cell r="B62">
            <v>0</v>
          </cell>
        </row>
        <row r="63">
          <cell r="B63">
            <v>0</v>
          </cell>
        </row>
        <row r="64">
          <cell r="B64">
            <v>0</v>
          </cell>
        </row>
        <row r="65">
          <cell r="B65">
            <v>0</v>
          </cell>
        </row>
        <row r="66">
          <cell r="B66">
            <v>0</v>
          </cell>
        </row>
        <row r="67">
          <cell r="B67">
            <v>0</v>
          </cell>
        </row>
        <row r="68">
          <cell r="B68">
            <v>0</v>
          </cell>
        </row>
        <row r="69">
          <cell r="B69">
            <v>0</v>
          </cell>
        </row>
        <row r="70">
          <cell r="B70">
            <v>0</v>
          </cell>
        </row>
        <row r="71">
          <cell r="B71">
            <v>0</v>
          </cell>
        </row>
        <row r="72">
          <cell r="B72">
            <v>0</v>
          </cell>
        </row>
        <row r="73">
          <cell r="B73">
            <v>0</v>
          </cell>
        </row>
        <row r="74">
          <cell r="B74">
            <v>0</v>
          </cell>
        </row>
        <row r="75">
          <cell r="B75">
            <v>0</v>
          </cell>
        </row>
        <row r="76">
          <cell r="B76">
            <v>0</v>
          </cell>
        </row>
        <row r="77">
          <cell r="B77">
            <v>0</v>
          </cell>
        </row>
        <row r="78">
          <cell r="B78">
            <v>0</v>
          </cell>
        </row>
        <row r="79">
          <cell r="B79">
            <v>0</v>
          </cell>
        </row>
        <row r="80">
          <cell r="B80">
            <v>0</v>
          </cell>
        </row>
        <row r="81">
          <cell r="B81">
            <v>0</v>
          </cell>
        </row>
        <row r="82">
          <cell r="B82">
            <v>0</v>
          </cell>
        </row>
        <row r="83">
          <cell r="B83">
            <v>0</v>
          </cell>
        </row>
        <row r="84">
          <cell r="B84">
            <v>0</v>
          </cell>
        </row>
        <row r="85">
          <cell r="B85">
            <v>0</v>
          </cell>
        </row>
        <row r="86">
          <cell r="B86">
            <v>0</v>
          </cell>
        </row>
        <row r="87">
          <cell r="B87">
            <v>0</v>
          </cell>
        </row>
        <row r="88">
          <cell r="B88">
            <v>0</v>
          </cell>
        </row>
        <row r="89">
          <cell r="B89">
            <v>0</v>
          </cell>
        </row>
        <row r="90">
          <cell r="B90">
            <v>0</v>
          </cell>
        </row>
        <row r="91">
          <cell r="B91">
            <v>0</v>
          </cell>
        </row>
        <row r="92">
          <cell r="B92">
            <v>0</v>
          </cell>
        </row>
        <row r="93">
          <cell r="B93">
            <v>0</v>
          </cell>
        </row>
        <row r="94">
          <cell r="B94">
            <v>0</v>
          </cell>
        </row>
        <row r="95">
          <cell r="B95">
            <v>0</v>
          </cell>
        </row>
        <row r="96">
          <cell r="B96">
            <v>0</v>
          </cell>
        </row>
        <row r="97">
          <cell r="B97">
            <v>0</v>
          </cell>
        </row>
        <row r="98">
          <cell r="B98">
            <v>0</v>
          </cell>
        </row>
        <row r="99">
          <cell r="B99">
            <v>0</v>
          </cell>
        </row>
        <row r="100">
          <cell r="B100">
            <v>0</v>
          </cell>
        </row>
        <row r="103">
          <cell r="B103">
            <v>0</v>
          </cell>
        </row>
        <row r="104">
          <cell r="B104" t="str">
            <v>ОТПиР</v>
          </cell>
        </row>
        <row r="105">
          <cell r="B105" t="str">
            <v>УБ</v>
          </cell>
        </row>
        <row r="106">
          <cell r="B106" t="str">
            <v>ОИТ</v>
          </cell>
        </row>
        <row r="107">
          <cell r="B107" t="str">
            <v>УИ</v>
          </cell>
        </row>
        <row r="108">
          <cell r="B108" t="str">
            <v>Прочие</v>
          </cell>
        </row>
        <row r="109">
          <cell r="B109">
            <v>0</v>
          </cell>
        </row>
        <row r="110">
          <cell r="B110">
            <v>0</v>
          </cell>
        </row>
        <row r="111">
          <cell r="B111">
            <v>0</v>
          </cell>
        </row>
        <row r="112">
          <cell r="B112">
            <v>0</v>
          </cell>
        </row>
        <row r="113">
          <cell r="B113">
            <v>0</v>
          </cell>
        </row>
        <row r="114">
          <cell r="B114">
            <v>0</v>
          </cell>
        </row>
        <row r="115">
          <cell r="B115">
            <v>0</v>
          </cell>
        </row>
        <row r="116">
          <cell r="B116">
            <v>0</v>
          </cell>
        </row>
        <row r="117">
          <cell r="B117">
            <v>0</v>
          </cell>
        </row>
        <row r="118">
          <cell r="B118">
            <v>0</v>
          </cell>
        </row>
        <row r="119">
          <cell r="B119">
            <v>0</v>
          </cell>
        </row>
        <row r="120">
          <cell r="B120">
            <v>0</v>
          </cell>
        </row>
        <row r="121">
          <cell r="B121">
            <v>0</v>
          </cell>
        </row>
        <row r="122">
          <cell r="B122">
            <v>0</v>
          </cell>
        </row>
        <row r="123">
          <cell r="B123">
            <v>0</v>
          </cell>
        </row>
        <row r="124">
          <cell r="B124">
            <v>0</v>
          </cell>
        </row>
        <row r="125">
          <cell r="B125">
            <v>0</v>
          </cell>
        </row>
        <row r="126">
          <cell r="B126">
            <v>0</v>
          </cell>
        </row>
        <row r="127">
          <cell r="B127">
            <v>0</v>
          </cell>
        </row>
        <row r="128">
          <cell r="B128">
            <v>0</v>
          </cell>
        </row>
        <row r="129">
          <cell r="B129">
            <v>0</v>
          </cell>
        </row>
        <row r="130">
          <cell r="B130">
            <v>0</v>
          </cell>
        </row>
        <row r="131">
          <cell r="B131">
            <v>0</v>
          </cell>
        </row>
        <row r="132">
          <cell r="B132">
            <v>0</v>
          </cell>
        </row>
        <row r="133">
          <cell r="B133">
            <v>0</v>
          </cell>
        </row>
        <row r="134">
          <cell r="B134">
            <v>0</v>
          </cell>
        </row>
        <row r="135">
          <cell r="B135">
            <v>0</v>
          </cell>
        </row>
        <row r="136">
          <cell r="B136">
            <v>0</v>
          </cell>
        </row>
        <row r="137">
          <cell r="B137">
            <v>0</v>
          </cell>
        </row>
        <row r="138">
          <cell r="B138">
            <v>0</v>
          </cell>
        </row>
        <row r="139">
          <cell r="B139">
            <v>0</v>
          </cell>
        </row>
        <row r="140">
          <cell r="B140">
            <v>0</v>
          </cell>
        </row>
        <row r="141">
          <cell r="B141">
            <v>0</v>
          </cell>
        </row>
        <row r="142">
          <cell r="B142">
            <v>0</v>
          </cell>
        </row>
        <row r="143">
          <cell r="B143">
            <v>0</v>
          </cell>
        </row>
        <row r="144">
          <cell r="B144">
            <v>0</v>
          </cell>
        </row>
        <row r="145">
          <cell r="B145">
            <v>0</v>
          </cell>
        </row>
        <row r="146">
          <cell r="B146">
            <v>0</v>
          </cell>
        </row>
        <row r="147">
          <cell r="B147">
            <v>0</v>
          </cell>
        </row>
        <row r="148">
          <cell r="B148">
            <v>0</v>
          </cell>
        </row>
        <row r="149">
          <cell r="B149">
            <v>0</v>
          </cell>
        </row>
        <row r="150">
          <cell r="B150">
            <v>0</v>
          </cell>
        </row>
        <row r="153">
          <cell r="B153">
            <v>0</v>
          </cell>
        </row>
        <row r="154">
          <cell r="B154">
            <v>0</v>
          </cell>
        </row>
        <row r="155">
          <cell r="B155">
            <v>0</v>
          </cell>
        </row>
        <row r="156">
          <cell r="B156">
            <v>0</v>
          </cell>
        </row>
        <row r="157">
          <cell r="B157">
            <v>0</v>
          </cell>
        </row>
        <row r="158">
          <cell r="B158">
            <v>0</v>
          </cell>
        </row>
        <row r="159">
          <cell r="B159">
            <v>0</v>
          </cell>
        </row>
        <row r="160">
          <cell r="B160">
            <v>0</v>
          </cell>
        </row>
        <row r="161">
          <cell r="B161">
            <v>0</v>
          </cell>
        </row>
        <row r="162">
          <cell r="B162">
            <v>0</v>
          </cell>
        </row>
        <row r="163">
          <cell r="B163">
            <v>0</v>
          </cell>
        </row>
        <row r="164">
          <cell r="B164">
            <v>0</v>
          </cell>
        </row>
        <row r="165">
          <cell r="B165">
            <v>0</v>
          </cell>
        </row>
        <row r="166">
          <cell r="B166">
            <v>0</v>
          </cell>
        </row>
        <row r="167">
          <cell r="B167">
            <v>0</v>
          </cell>
        </row>
        <row r="168">
          <cell r="B168">
            <v>0</v>
          </cell>
        </row>
        <row r="169">
          <cell r="B169">
            <v>0</v>
          </cell>
        </row>
        <row r="170">
          <cell r="B170">
            <v>0</v>
          </cell>
        </row>
        <row r="171">
          <cell r="B171">
            <v>0</v>
          </cell>
        </row>
        <row r="172">
          <cell r="B172">
            <v>0</v>
          </cell>
        </row>
        <row r="173">
          <cell r="B173">
            <v>0</v>
          </cell>
        </row>
        <row r="174">
          <cell r="B174">
            <v>0</v>
          </cell>
        </row>
        <row r="175">
          <cell r="B175">
            <v>0</v>
          </cell>
        </row>
        <row r="176">
          <cell r="B176">
            <v>0</v>
          </cell>
        </row>
        <row r="177">
          <cell r="B177">
            <v>0</v>
          </cell>
        </row>
        <row r="178">
          <cell r="B178">
            <v>0</v>
          </cell>
        </row>
        <row r="179">
          <cell r="B179">
            <v>0</v>
          </cell>
        </row>
        <row r="180">
          <cell r="B180">
            <v>0</v>
          </cell>
        </row>
        <row r="181">
          <cell r="B181">
            <v>0</v>
          </cell>
        </row>
        <row r="182">
          <cell r="B182">
            <v>0</v>
          </cell>
        </row>
        <row r="183">
          <cell r="B183">
            <v>0</v>
          </cell>
        </row>
        <row r="184">
          <cell r="B184">
            <v>0</v>
          </cell>
        </row>
        <row r="185">
          <cell r="B185">
            <v>0</v>
          </cell>
        </row>
        <row r="186">
          <cell r="B186">
            <v>0</v>
          </cell>
        </row>
        <row r="187">
          <cell r="B187">
            <v>0</v>
          </cell>
        </row>
        <row r="188">
          <cell r="B188">
            <v>0</v>
          </cell>
        </row>
        <row r="189">
          <cell r="B189">
            <v>0</v>
          </cell>
        </row>
        <row r="190">
          <cell r="B190">
            <v>0</v>
          </cell>
        </row>
        <row r="191">
          <cell r="B191">
            <v>0</v>
          </cell>
        </row>
        <row r="192">
          <cell r="B192">
            <v>0</v>
          </cell>
        </row>
        <row r="193">
          <cell r="B193">
            <v>0</v>
          </cell>
        </row>
        <row r="194">
          <cell r="B194">
            <v>0</v>
          </cell>
        </row>
        <row r="195">
          <cell r="B195">
            <v>0</v>
          </cell>
        </row>
        <row r="196">
          <cell r="B196">
            <v>0</v>
          </cell>
        </row>
        <row r="197">
          <cell r="B197">
            <v>0</v>
          </cell>
        </row>
        <row r="198">
          <cell r="B198">
            <v>0</v>
          </cell>
        </row>
        <row r="199">
          <cell r="B199">
            <v>0</v>
          </cell>
        </row>
        <row r="200">
          <cell r="B200">
            <v>0</v>
          </cell>
        </row>
        <row r="203">
          <cell r="B203" t="str">
            <v>Вне ДПМ</v>
          </cell>
        </row>
        <row r="204">
          <cell r="B204" t="str">
            <v>ДПМ</v>
          </cell>
        </row>
        <row r="205">
          <cell r="B205">
            <v>0</v>
          </cell>
        </row>
        <row r="206">
          <cell r="B206">
            <v>0</v>
          </cell>
        </row>
        <row r="207">
          <cell r="B207">
            <v>0</v>
          </cell>
        </row>
        <row r="208">
          <cell r="B208">
            <v>0</v>
          </cell>
        </row>
        <row r="209">
          <cell r="B209">
            <v>0</v>
          </cell>
        </row>
        <row r="210">
          <cell r="B210">
            <v>0</v>
          </cell>
        </row>
        <row r="211">
          <cell r="B211">
            <v>0</v>
          </cell>
        </row>
        <row r="212">
          <cell r="B212">
            <v>0</v>
          </cell>
        </row>
        <row r="213">
          <cell r="B213">
            <v>0</v>
          </cell>
        </row>
        <row r="214">
          <cell r="B214">
            <v>0</v>
          </cell>
        </row>
        <row r="215">
          <cell r="B215">
            <v>0</v>
          </cell>
        </row>
        <row r="216">
          <cell r="B216">
            <v>0</v>
          </cell>
        </row>
        <row r="217">
          <cell r="B217">
            <v>0</v>
          </cell>
        </row>
        <row r="218">
          <cell r="B218">
            <v>0</v>
          </cell>
        </row>
        <row r="219">
          <cell r="B219">
            <v>0</v>
          </cell>
        </row>
        <row r="220">
          <cell r="B220">
            <v>0</v>
          </cell>
        </row>
        <row r="221">
          <cell r="B221">
            <v>0</v>
          </cell>
        </row>
        <row r="222">
          <cell r="B222">
            <v>0</v>
          </cell>
        </row>
        <row r="223">
          <cell r="B223">
            <v>0</v>
          </cell>
        </row>
        <row r="224">
          <cell r="B224">
            <v>0</v>
          </cell>
        </row>
        <row r="225">
          <cell r="B225">
            <v>0</v>
          </cell>
        </row>
        <row r="226">
          <cell r="B226">
            <v>0</v>
          </cell>
        </row>
        <row r="227">
          <cell r="B227">
            <v>0</v>
          </cell>
        </row>
        <row r="228">
          <cell r="B228">
            <v>0</v>
          </cell>
        </row>
        <row r="229">
          <cell r="B229">
            <v>0</v>
          </cell>
        </row>
        <row r="230">
          <cell r="B230">
            <v>0</v>
          </cell>
        </row>
        <row r="231">
          <cell r="B231">
            <v>0</v>
          </cell>
        </row>
        <row r="232">
          <cell r="B232">
            <v>0</v>
          </cell>
        </row>
        <row r="233">
          <cell r="B233">
            <v>0</v>
          </cell>
        </row>
        <row r="234">
          <cell r="B234">
            <v>0</v>
          </cell>
        </row>
        <row r="235">
          <cell r="B235">
            <v>0</v>
          </cell>
        </row>
        <row r="236">
          <cell r="B236">
            <v>0</v>
          </cell>
        </row>
        <row r="237">
          <cell r="B237">
            <v>0</v>
          </cell>
        </row>
        <row r="238">
          <cell r="B238">
            <v>0</v>
          </cell>
        </row>
        <row r="239">
          <cell r="B239">
            <v>0</v>
          </cell>
        </row>
        <row r="240">
          <cell r="B240">
            <v>0</v>
          </cell>
        </row>
        <row r="241">
          <cell r="B241">
            <v>0</v>
          </cell>
        </row>
        <row r="242">
          <cell r="B242">
            <v>0</v>
          </cell>
        </row>
        <row r="243">
          <cell r="B243">
            <v>0</v>
          </cell>
        </row>
        <row r="244">
          <cell r="B244">
            <v>0</v>
          </cell>
        </row>
        <row r="245">
          <cell r="B245">
            <v>0</v>
          </cell>
        </row>
        <row r="246">
          <cell r="B246">
            <v>0</v>
          </cell>
        </row>
        <row r="247">
          <cell r="B247">
            <v>0</v>
          </cell>
        </row>
        <row r="248">
          <cell r="B248">
            <v>0</v>
          </cell>
        </row>
        <row r="249">
          <cell r="B249">
            <v>0</v>
          </cell>
        </row>
        <row r="250">
          <cell r="B250">
            <v>0</v>
          </cell>
        </row>
        <row r="253">
          <cell r="B253">
            <v>0</v>
          </cell>
        </row>
        <row r="254">
          <cell r="B254">
            <v>0</v>
          </cell>
        </row>
        <row r="255">
          <cell r="B255">
            <v>0</v>
          </cell>
        </row>
        <row r="256">
          <cell r="B256">
            <v>0</v>
          </cell>
        </row>
        <row r="257">
          <cell r="B257">
            <v>0</v>
          </cell>
        </row>
        <row r="258">
          <cell r="B258">
            <v>0</v>
          </cell>
        </row>
        <row r="259">
          <cell r="B259">
            <v>0</v>
          </cell>
        </row>
        <row r="260">
          <cell r="B260">
            <v>0</v>
          </cell>
        </row>
        <row r="261">
          <cell r="B261">
            <v>0</v>
          </cell>
        </row>
        <row r="262">
          <cell r="B262">
            <v>0</v>
          </cell>
        </row>
        <row r="263">
          <cell r="B263">
            <v>0</v>
          </cell>
        </row>
        <row r="264">
          <cell r="B264">
            <v>0</v>
          </cell>
        </row>
        <row r="265">
          <cell r="B265">
            <v>0</v>
          </cell>
        </row>
        <row r="266">
          <cell r="B266">
            <v>0</v>
          </cell>
        </row>
        <row r="267">
          <cell r="B267">
            <v>0</v>
          </cell>
        </row>
        <row r="268">
          <cell r="B268">
            <v>0</v>
          </cell>
        </row>
        <row r="269">
          <cell r="B269">
            <v>0</v>
          </cell>
        </row>
        <row r="270">
          <cell r="B270">
            <v>0</v>
          </cell>
        </row>
        <row r="271">
          <cell r="B271">
            <v>0</v>
          </cell>
        </row>
        <row r="272">
          <cell r="B272">
            <v>0</v>
          </cell>
        </row>
        <row r="273">
          <cell r="B273">
            <v>0</v>
          </cell>
        </row>
        <row r="274">
          <cell r="B274">
            <v>0</v>
          </cell>
        </row>
        <row r="275">
          <cell r="B275">
            <v>0</v>
          </cell>
        </row>
        <row r="276">
          <cell r="B276">
            <v>0</v>
          </cell>
        </row>
        <row r="277">
          <cell r="B277">
            <v>0</v>
          </cell>
        </row>
        <row r="278">
          <cell r="B278">
            <v>0</v>
          </cell>
        </row>
        <row r="279">
          <cell r="B279">
            <v>0</v>
          </cell>
        </row>
        <row r="280">
          <cell r="B280">
            <v>0</v>
          </cell>
        </row>
        <row r="281">
          <cell r="B281">
            <v>0</v>
          </cell>
        </row>
        <row r="282">
          <cell r="B282">
            <v>0</v>
          </cell>
        </row>
        <row r="283">
          <cell r="B283">
            <v>0</v>
          </cell>
        </row>
        <row r="284">
          <cell r="B284">
            <v>0</v>
          </cell>
        </row>
        <row r="285">
          <cell r="B285">
            <v>0</v>
          </cell>
        </row>
        <row r="286">
          <cell r="B286">
            <v>0</v>
          </cell>
        </row>
        <row r="287">
          <cell r="B287">
            <v>0</v>
          </cell>
        </row>
        <row r="288">
          <cell r="B288">
            <v>0</v>
          </cell>
        </row>
        <row r="289">
          <cell r="B289">
            <v>0</v>
          </cell>
        </row>
        <row r="290">
          <cell r="B290">
            <v>0</v>
          </cell>
        </row>
        <row r="291">
          <cell r="B291">
            <v>0</v>
          </cell>
        </row>
        <row r="292">
          <cell r="B292">
            <v>0</v>
          </cell>
        </row>
        <row r="293">
          <cell r="B293">
            <v>0</v>
          </cell>
        </row>
        <row r="294">
          <cell r="B294">
            <v>0</v>
          </cell>
        </row>
        <row r="295">
          <cell r="B295">
            <v>0</v>
          </cell>
        </row>
        <row r="296">
          <cell r="B296">
            <v>0</v>
          </cell>
        </row>
        <row r="297">
          <cell r="B297">
            <v>0</v>
          </cell>
        </row>
        <row r="298">
          <cell r="B298">
            <v>0</v>
          </cell>
        </row>
        <row r="299">
          <cell r="B299">
            <v>0</v>
          </cell>
        </row>
        <row r="300">
          <cell r="B300">
            <v>0</v>
          </cell>
        </row>
        <row r="303">
          <cell r="B303">
            <v>0</v>
          </cell>
        </row>
        <row r="304">
          <cell r="B304">
            <v>0</v>
          </cell>
        </row>
        <row r="305">
          <cell r="B305">
            <v>0</v>
          </cell>
        </row>
        <row r="306">
          <cell r="B306">
            <v>0</v>
          </cell>
        </row>
        <row r="307">
          <cell r="B307">
            <v>0</v>
          </cell>
        </row>
        <row r="308">
          <cell r="B308">
            <v>0</v>
          </cell>
        </row>
        <row r="309">
          <cell r="B309">
            <v>0</v>
          </cell>
        </row>
        <row r="310">
          <cell r="B310">
            <v>0</v>
          </cell>
        </row>
        <row r="311">
          <cell r="B311">
            <v>0</v>
          </cell>
        </row>
        <row r="312">
          <cell r="B312">
            <v>0</v>
          </cell>
        </row>
        <row r="313">
          <cell r="B313">
            <v>0</v>
          </cell>
        </row>
        <row r="314">
          <cell r="B314">
            <v>0</v>
          </cell>
        </row>
        <row r="315">
          <cell r="B315">
            <v>0</v>
          </cell>
        </row>
        <row r="316">
          <cell r="B316">
            <v>0</v>
          </cell>
        </row>
        <row r="317">
          <cell r="B317">
            <v>0</v>
          </cell>
        </row>
        <row r="318">
          <cell r="B318">
            <v>0</v>
          </cell>
        </row>
        <row r="319">
          <cell r="B319">
            <v>0</v>
          </cell>
        </row>
        <row r="320">
          <cell r="B320">
            <v>0</v>
          </cell>
        </row>
        <row r="321">
          <cell r="B321">
            <v>0</v>
          </cell>
        </row>
        <row r="322">
          <cell r="B322">
            <v>0</v>
          </cell>
        </row>
        <row r="323">
          <cell r="B323">
            <v>0</v>
          </cell>
        </row>
        <row r="324">
          <cell r="B324">
            <v>0</v>
          </cell>
        </row>
        <row r="325">
          <cell r="B325">
            <v>0</v>
          </cell>
        </row>
        <row r="326">
          <cell r="B326">
            <v>0</v>
          </cell>
        </row>
        <row r="327">
          <cell r="B327">
            <v>0</v>
          </cell>
        </row>
        <row r="328">
          <cell r="B328">
            <v>0</v>
          </cell>
        </row>
        <row r="329">
          <cell r="B329">
            <v>0</v>
          </cell>
        </row>
        <row r="330">
          <cell r="B330">
            <v>0</v>
          </cell>
        </row>
        <row r="331">
          <cell r="B331">
            <v>0</v>
          </cell>
        </row>
        <row r="332">
          <cell r="B332">
            <v>0</v>
          </cell>
        </row>
        <row r="333">
          <cell r="B333">
            <v>0</v>
          </cell>
        </row>
        <row r="334">
          <cell r="B334">
            <v>0</v>
          </cell>
        </row>
        <row r="335">
          <cell r="B335">
            <v>0</v>
          </cell>
        </row>
        <row r="336">
          <cell r="B336">
            <v>0</v>
          </cell>
        </row>
        <row r="337">
          <cell r="B337">
            <v>0</v>
          </cell>
        </row>
        <row r="338">
          <cell r="B338">
            <v>0</v>
          </cell>
        </row>
        <row r="339">
          <cell r="B339">
            <v>0</v>
          </cell>
        </row>
        <row r="340">
          <cell r="B340">
            <v>0</v>
          </cell>
        </row>
        <row r="341">
          <cell r="B341">
            <v>0</v>
          </cell>
        </row>
        <row r="342">
          <cell r="B342">
            <v>0</v>
          </cell>
        </row>
        <row r="343">
          <cell r="B343">
            <v>0</v>
          </cell>
        </row>
        <row r="344">
          <cell r="B344">
            <v>0</v>
          </cell>
        </row>
        <row r="345">
          <cell r="B345">
            <v>0</v>
          </cell>
        </row>
        <row r="346">
          <cell r="B346">
            <v>0</v>
          </cell>
        </row>
        <row r="347">
          <cell r="B347">
            <v>0</v>
          </cell>
        </row>
        <row r="348">
          <cell r="B348">
            <v>0</v>
          </cell>
        </row>
        <row r="349">
          <cell r="B349">
            <v>0</v>
          </cell>
        </row>
        <row r="350">
          <cell r="B350">
            <v>0</v>
          </cell>
        </row>
        <row r="353">
          <cell r="B353">
            <v>0</v>
          </cell>
        </row>
        <row r="354">
          <cell r="B354">
            <v>0</v>
          </cell>
        </row>
        <row r="355">
          <cell r="B355">
            <v>0</v>
          </cell>
        </row>
        <row r="356">
          <cell r="B356">
            <v>0</v>
          </cell>
        </row>
        <row r="357">
          <cell r="B357">
            <v>0</v>
          </cell>
        </row>
        <row r="358">
          <cell r="B358">
            <v>0</v>
          </cell>
        </row>
        <row r="359">
          <cell r="B359">
            <v>0</v>
          </cell>
        </row>
        <row r="360">
          <cell r="B360">
            <v>0</v>
          </cell>
        </row>
        <row r="361">
          <cell r="B361">
            <v>0</v>
          </cell>
        </row>
        <row r="362">
          <cell r="B362">
            <v>0</v>
          </cell>
        </row>
        <row r="363">
          <cell r="B363">
            <v>0</v>
          </cell>
        </row>
        <row r="364">
          <cell r="B364">
            <v>0</v>
          </cell>
        </row>
        <row r="365">
          <cell r="B365">
            <v>0</v>
          </cell>
        </row>
        <row r="366">
          <cell r="B366">
            <v>0</v>
          </cell>
        </row>
        <row r="367">
          <cell r="B367">
            <v>0</v>
          </cell>
        </row>
        <row r="368">
          <cell r="B368">
            <v>0</v>
          </cell>
        </row>
        <row r="369">
          <cell r="B369">
            <v>0</v>
          </cell>
        </row>
        <row r="370">
          <cell r="B370">
            <v>0</v>
          </cell>
        </row>
        <row r="371">
          <cell r="B371">
            <v>0</v>
          </cell>
        </row>
        <row r="372">
          <cell r="B372">
            <v>0</v>
          </cell>
        </row>
        <row r="373">
          <cell r="B373">
            <v>0</v>
          </cell>
        </row>
        <row r="374">
          <cell r="B374">
            <v>0</v>
          </cell>
        </row>
        <row r="375">
          <cell r="B375">
            <v>0</v>
          </cell>
        </row>
        <row r="376">
          <cell r="B376">
            <v>0</v>
          </cell>
        </row>
        <row r="377">
          <cell r="B377">
            <v>0</v>
          </cell>
        </row>
        <row r="378">
          <cell r="B378">
            <v>0</v>
          </cell>
        </row>
        <row r="379">
          <cell r="B379">
            <v>0</v>
          </cell>
        </row>
        <row r="380">
          <cell r="B380">
            <v>0</v>
          </cell>
        </row>
        <row r="381">
          <cell r="B381">
            <v>0</v>
          </cell>
        </row>
        <row r="382">
          <cell r="B382">
            <v>0</v>
          </cell>
        </row>
        <row r="383">
          <cell r="B383">
            <v>0</v>
          </cell>
        </row>
        <row r="384">
          <cell r="B384">
            <v>0</v>
          </cell>
        </row>
        <row r="385">
          <cell r="B385">
            <v>0</v>
          </cell>
        </row>
        <row r="386">
          <cell r="B386">
            <v>0</v>
          </cell>
        </row>
        <row r="387">
          <cell r="B387">
            <v>0</v>
          </cell>
        </row>
        <row r="388">
          <cell r="B388">
            <v>0</v>
          </cell>
        </row>
        <row r="389">
          <cell r="B389">
            <v>0</v>
          </cell>
        </row>
        <row r="390">
          <cell r="B390">
            <v>0</v>
          </cell>
        </row>
        <row r="391">
          <cell r="B391">
            <v>0</v>
          </cell>
        </row>
        <row r="392">
          <cell r="B392">
            <v>0</v>
          </cell>
        </row>
        <row r="393">
          <cell r="B393">
            <v>0</v>
          </cell>
        </row>
        <row r="394">
          <cell r="B394">
            <v>0</v>
          </cell>
        </row>
        <row r="395">
          <cell r="B395">
            <v>0</v>
          </cell>
        </row>
        <row r="396">
          <cell r="B396">
            <v>0</v>
          </cell>
        </row>
        <row r="397">
          <cell r="B397">
            <v>0</v>
          </cell>
        </row>
        <row r="398">
          <cell r="B398">
            <v>0</v>
          </cell>
        </row>
        <row r="399">
          <cell r="B399">
            <v>0</v>
          </cell>
        </row>
        <row r="400">
          <cell r="B400">
            <v>0</v>
          </cell>
        </row>
        <row r="403">
          <cell r="B403">
            <v>0</v>
          </cell>
        </row>
        <row r="404">
          <cell r="B404">
            <v>0</v>
          </cell>
        </row>
        <row r="405">
          <cell r="B405">
            <v>0</v>
          </cell>
        </row>
        <row r="406">
          <cell r="B406">
            <v>0</v>
          </cell>
        </row>
        <row r="407">
          <cell r="B407">
            <v>0</v>
          </cell>
        </row>
        <row r="408">
          <cell r="B408">
            <v>0</v>
          </cell>
        </row>
        <row r="409">
          <cell r="B409">
            <v>0</v>
          </cell>
        </row>
        <row r="410">
          <cell r="B410">
            <v>0</v>
          </cell>
        </row>
        <row r="411">
          <cell r="B411">
            <v>0</v>
          </cell>
        </row>
        <row r="412">
          <cell r="B412">
            <v>0</v>
          </cell>
        </row>
        <row r="413">
          <cell r="B413">
            <v>0</v>
          </cell>
        </row>
        <row r="414">
          <cell r="B414">
            <v>0</v>
          </cell>
        </row>
        <row r="415">
          <cell r="B415">
            <v>0</v>
          </cell>
        </row>
        <row r="416">
          <cell r="B416">
            <v>0</v>
          </cell>
        </row>
        <row r="417">
          <cell r="B417">
            <v>0</v>
          </cell>
        </row>
        <row r="418">
          <cell r="B418">
            <v>0</v>
          </cell>
        </row>
        <row r="419">
          <cell r="B419">
            <v>0</v>
          </cell>
        </row>
        <row r="420">
          <cell r="B420">
            <v>0</v>
          </cell>
        </row>
        <row r="421">
          <cell r="B421">
            <v>0</v>
          </cell>
        </row>
        <row r="422">
          <cell r="B422">
            <v>0</v>
          </cell>
        </row>
        <row r="423">
          <cell r="B423">
            <v>0</v>
          </cell>
        </row>
        <row r="424">
          <cell r="B424">
            <v>0</v>
          </cell>
        </row>
        <row r="425">
          <cell r="B425">
            <v>0</v>
          </cell>
        </row>
        <row r="426">
          <cell r="B426">
            <v>0</v>
          </cell>
        </row>
        <row r="427">
          <cell r="B427">
            <v>0</v>
          </cell>
        </row>
        <row r="428">
          <cell r="B428">
            <v>0</v>
          </cell>
        </row>
        <row r="429">
          <cell r="B429">
            <v>0</v>
          </cell>
        </row>
        <row r="430">
          <cell r="B430">
            <v>0</v>
          </cell>
        </row>
        <row r="431">
          <cell r="B431">
            <v>0</v>
          </cell>
        </row>
        <row r="432">
          <cell r="B432">
            <v>0</v>
          </cell>
        </row>
        <row r="433">
          <cell r="B433">
            <v>0</v>
          </cell>
        </row>
        <row r="434">
          <cell r="B434">
            <v>0</v>
          </cell>
        </row>
        <row r="435">
          <cell r="B435">
            <v>0</v>
          </cell>
        </row>
        <row r="436">
          <cell r="B436">
            <v>0</v>
          </cell>
        </row>
        <row r="437">
          <cell r="B437">
            <v>0</v>
          </cell>
        </row>
        <row r="438">
          <cell r="B438">
            <v>0</v>
          </cell>
        </row>
        <row r="439">
          <cell r="B439">
            <v>0</v>
          </cell>
        </row>
        <row r="440">
          <cell r="B440">
            <v>0</v>
          </cell>
        </row>
        <row r="441">
          <cell r="B441">
            <v>0</v>
          </cell>
        </row>
        <row r="442">
          <cell r="B442">
            <v>0</v>
          </cell>
        </row>
        <row r="443">
          <cell r="B443">
            <v>0</v>
          </cell>
        </row>
        <row r="444">
          <cell r="B444">
            <v>0</v>
          </cell>
        </row>
        <row r="445">
          <cell r="B445">
            <v>0</v>
          </cell>
        </row>
        <row r="446">
          <cell r="B446">
            <v>0</v>
          </cell>
        </row>
        <row r="447">
          <cell r="B447">
            <v>0</v>
          </cell>
        </row>
        <row r="448">
          <cell r="B448">
            <v>0</v>
          </cell>
        </row>
        <row r="449">
          <cell r="B449">
            <v>0</v>
          </cell>
        </row>
        <row r="450">
          <cell r="B450">
            <v>0</v>
          </cell>
        </row>
        <row r="453">
          <cell r="B453">
            <v>0</v>
          </cell>
        </row>
        <row r="454">
          <cell r="B454">
            <v>0</v>
          </cell>
        </row>
        <row r="455">
          <cell r="B455">
            <v>0</v>
          </cell>
        </row>
        <row r="456">
          <cell r="B456">
            <v>0</v>
          </cell>
        </row>
        <row r="457">
          <cell r="B457">
            <v>0</v>
          </cell>
        </row>
        <row r="458">
          <cell r="B458">
            <v>0</v>
          </cell>
        </row>
        <row r="459">
          <cell r="B459">
            <v>0</v>
          </cell>
        </row>
        <row r="460">
          <cell r="B460">
            <v>0</v>
          </cell>
        </row>
        <row r="461">
          <cell r="B461">
            <v>0</v>
          </cell>
        </row>
        <row r="462">
          <cell r="B462">
            <v>0</v>
          </cell>
        </row>
        <row r="463">
          <cell r="B463">
            <v>0</v>
          </cell>
        </row>
        <row r="464">
          <cell r="B464">
            <v>0</v>
          </cell>
        </row>
        <row r="465">
          <cell r="B465">
            <v>0</v>
          </cell>
        </row>
        <row r="466">
          <cell r="B466">
            <v>0</v>
          </cell>
        </row>
        <row r="467">
          <cell r="B467">
            <v>0</v>
          </cell>
        </row>
        <row r="468">
          <cell r="B468">
            <v>0</v>
          </cell>
        </row>
        <row r="469">
          <cell r="B469">
            <v>0</v>
          </cell>
        </row>
        <row r="470">
          <cell r="B470">
            <v>0</v>
          </cell>
        </row>
        <row r="471">
          <cell r="B471">
            <v>0</v>
          </cell>
        </row>
        <row r="472">
          <cell r="B472">
            <v>0</v>
          </cell>
        </row>
        <row r="473">
          <cell r="B473">
            <v>0</v>
          </cell>
        </row>
        <row r="474">
          <cell r="B474">
            <v>0</v>
          </cell>
        </row>
        <row r="475">
          <cell r="B475">
            <v>0</v>
          </cell>
        </row>
        <row r="476">
          <cell r="B476">
            <v>0</v>
          </cell>
        </row>
        <row r="477">
          <cell r="B477">
            <v>0</v>
          </cell>
        </row>
        <row r="478">
          <cell r="B478">
            <v>0</v>
          </cell>
        </row>
        <row r="479">
          <cell r="B479">
            <v>0</v>
          </cell>
        </row>
        <row r="480">
          <cell r="B480">
            <v>0</v>
          </cell>
        </row>
        <row r="481">
          <cell r="B481">
            <v>0</v>
          </cell>
        </row>
        <row r="482">
          <cell r="B482">
            <v>0</v>
          </cell>
        </row>
        <row r="483">
          <cell r="B483">
            <v>0</v>
          </cell>
        </row>
        <row r="484">
          <cell r="B484">
            <v>0</v>
          </cell>
        </row>
        <row r="485">
          <cell r="B485">
            <v>0</v>
          </cell>
        </row>
        <row r="486">
          <cell r="B486">
            <v>0</v>
          </cell>
        </row>
        <row r="487">
          <cell r="B487">
            <v>0</v>
          </cell>
        </row>
        <row r="488">
          <cell r="B488">
            <v>0</v>
          </cell>
        </row>
        <row r="489">
          <cell r="B489">
            <v>0</v>
          </cell>
        </row>
        <row r="490">
          <cell r="B490">
            <v>0</v>
          </cell>
        </row>
        <row r="491">
          <cell r="B491">
            <v>0</v>
          </cell>
        </row>
        <row r="492">
          <cell r="B492">
            <v>0</v>
          </cell>
        </row>
        <row r="493">
          <cell r="B493">
            <v>0</v>
          </cell>
        </row>
        <row r="494">
          <cell r="B494">
            <v>0</v>
          </cell>
        </row>
        <row r="495">
          <cell r="B495">
            <v>0</v>
          </cell>
        </row>
        <row r="496">
          <cell r="B496">
            <v>0</v>
          </cell>
        </row>
        <row r="497">
          <cell r="B497">
            <v>0</v>
          </cell>
        </row>
        <row r="498">
          <cell r="B498">
            <v>0</v>
          </cell>
        </row>
        <row r="499">
          <cell r="B499">
            <v>0</v>
          </cell>
        </row>
        <row r="500">
          <cell r="B500">
            <v>0</v>
          </cell>
        </row>
      </sheetData>
      <sheetData sheetId="23"/>
      <sheetData sheetId="24"/>
      <sheetData sheetId="25"/>
      <sheetData sheetId="26"/>
      <sheetData sheetId="27"/>
      <sheetData sheetId="2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ok"/>
      <sheetName val="СВОД"/>
      <sheetName val="ПСК"/>
      <sheetName val="ПЭС"/>
      <sheetName val="ОЭК"/>
      <sheetName val="Факторы неисполнения"/>
      <sheetName val="Справка БУ ПСК"/>
      <sheetName val="Справка БУ ПЭС"/>
      <sheetName val="Справка БУ ОЭК"/>
      <sheetName val="Форма ОПС ПСК"/>
      <sheetName val="Форма ОПС ПЭС "/>
      <sheetName val=" Форма ОПС ОЭК"/>
    </sheetNames>
    <sheetDataSet>
      <sheetData sheetId="0">
        <row r="2">
          <cell r="O2">
            <v>2016</v>
          </cell>
        </row>
        <row r="3">
          <cell r="O3">
            <v>2017</v>
          </cell>
        </row>
        <row r="4">
          <cell r="O4">
            <v>2018</v>
          </cell>
        </row>
        <row r="5">
          <cell r="O5">
            <v>2019</v>
          </cell>
        </row>
        <row r="6">
          <cell r="O6">
            <v>2020</v>
          </cell>
        </row>
        <row r="7">
          <cell r="O7">
            <v>2021</v>
          </cell>
        </row>
        <row r="8">
          <cell r="O8">
            <v>2022</v>
          </cell>
        </row>
        <row r="9">
          <cell r="O9">
            <v>2023</v>
          </cell>
        </row>
        <row r="10">
          <cell r="O10">
            <v>2024</v>
          </cell>
        </row>
        <row r="11">
          <cell r="O11">
            <v>2025</v>
          </cell>
        </row>
        <row r="12">
          <cell r="O12">
            <v>2026</v>
          </cell>
        </row>
        <row r="13">
          <cell r="O13">
            <v>2027</v>
          </cell>
        </row>
        <row r="14">
          <cell r="O14">
            <v>2028</v>
          </cell>
        </row>
        <row r="15">
          <cell r="O15">
            <v>2029</v>
          </cell>
        </row>
        <row r="16">
          <cell r="O16">
            <v>2030</v>
          </cell>
        </row>
      </sheetData>
      <sheetData sheetId="1"/>
      <sheetData sheetId="2">
        <row r="68">
          <cell r="CM68">
            <v>359515.03947000008</v>
          </cell>
        </row>
      </sheetData>
      <sheetData sheetId="3"/>
      <sheetData sheetId="4"/>
      <sheetData sheetId="5"/>
      <sheetData sheetId="6"/>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ерсия Бух."/>
      <sheetName val="сч.07"/>
      <sheetName val="сч.58-01"/>
      <sheetName val="версия ДИП БУИИЗ"/>
      <sheetName val="список"/>
    </sheetNames>
    <sheetDataSet>
      <sheetData sheetId="0" refreshError="1"/>
      <sheetData sheetId="1" refreshError="1"/>
      <sheetData sheetId="2" refreshError="1"/>
      <sheetData sheetId="3" refreshError="1"/>
      <sheetData sheetId="4">
        <row r="2">
          <cell r="B2" t="str">
            <v>1 квартал 2013</v>
          </cell>
        </row>
        <row r="3">
          <cell r="B3" t="str">
            <v>2 квартал 2013</v>
          </cell>
        </row>
        <row r="4">
          <cell r="B4" t="str">
            <v>3 квартал 2013</v>
          </cell>
        </row>
        <row r="5">
          <cell r="B5" t="str">
            <v>4 квартал 2013</v>
          </cell>
        </row>
        <row r="6">
          <cell r="B6" t="str">
            <v>2013 год</v>
          </cell>
        </row>
        <row r="7">
          <cell r="B7" t="str">
            <v>1 квартал 2014</v>
          </cell>
        </row>
        <row r="8">
          <cell r="B8" t="str">
            <v>2 квартал 2014</v>
          </cell>
        </row>
        <row r="9">
          <cell r="B9" t="str">
            <v>3 квартал 2014</v>
          </cell>
        </row>
        <row r="10">
          <cell r="B10" t="str">
            <v>4 квартал 2014</v>
          </cell>
        </row>
        <row r="11">
          <cell r="B11" t="str">
            <v>2014 год</v>
          </cell>
        </row>
        <row r="12">
          <cell r="B12" t="str">
            <v>1 квартал 2015</v>
          </cell>
        </row>
        <row r="13">
          <cell r="B13" t="str">
            <v>2 квартал 2015</v>
          </cell>
        </row>
        <row r="14">
          <cell r="B14" t="str">
            <v>3 квартал 2015</v>
          </cell>
        </row>
        <row r="15">
          <cell r="B15" t="str">
            <v>4 квартал 2015</v>
          </cell>
        </row>
        <row r="16">
          <cell r="B16" t="str">
            <v>2015 год</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IPR3">
    <tabColor rgb="FFFFFFCC"/>
    <outlinePr summaryBelow="0" summaryRight="0"/>
    <pageSetUpPr fitToPage="1"/>
  </sheetPr>
  <dimension ref="A1:LX15004"/>
  <sheetViews>
    <sheetView tabSelected="1" zoomScale="70" zoomScaleNormal="70" zoomScaleSheetLayoutView="100" zoomScalePageLayoutView="25" workbookViewId="0">
      <pane xSplit="9" ySplit="10" topLeftCell="J64" activePane="bottomRight" state="frozen"/>
      <selection pane="topRight" activeCell="J1" sqref="J1"/>
      <selection pane="bottomLeft" activeCell="A11" sqref="A11"/>
      <selection pane="bottomRight" activeCell="CA65" sqref="CA65:CC65"/>
    </sheetView>
  </sheetViews>
  <sheetFormatPr defaultColWidth="8.85546875" defaultRowHeight="12.75" customHeight="1" outlineLevelRow="1" outlineLevelCol="1" x14ac:dyDescent="0.2"/>
  <cols>
    <col min="1" max="1" width="10.7109375" customWidth="1"/>
    <col min="2" max="2" width="34.140625" customWidth="1" collapsed="1"/>
    <col min="3" max="5" width="6.28515625" hidden="1" customWidth="1" outlineLevel="1"/>
    <col min="6" max="9" width="6.28515625" customWidth="1"/>
    <col min="10" max="10" width="9" style="350" customWidth="1"/>
    <col min="11" max="11" width="8.85546875" style="350" customWidth="1"/>
    <col min="12" max="12" width="9.140625" style="350" customWidth="1"/>
    <col min="13" max="13" width="8.7109375" style="350" customWidth="1" collapsed="1"/>
    <col min="14" max="16" width="6.5703125" hidden="1" customWidth="1" outlineLevel="1"/>
    <col min="17" max="17" width="6.5703125" hidden="1" customWidth="1" outlineLevel="1" collapsed="1"/>
    <col min="18" max="27" width="6.5703125" hidden="1" customWidth="1" outlineLevel="1"/>
    <col min="28" max="30" width="6.5703125" customWidth="1"/>
    <col min="31" max="31" width="6.5703125" customWidth="1" collapsed="1"/>
    <col min="32" max="32" width="7.42578125" hidden="1" customWidth="1" outlineLevel="1"/>
    <col min="33" max="33" width="6.42578125" customWidth="1"/>
    <col min="34" max="34" width="7.28515625" customWidth="1"/>
    <col min="35" max="37" width="6.5703125" customWidth="1"/>
    <col min="38" max="38" width="6.5703125" customWidth="1" collapsed="1"/>
    <col min="39" max="40" width="6.5703125" hidden="1" customWidth="1" outlineLevel="1"/>
    <col min="41" max="41" width="6.5703125" customWidth="1"/>
    <col min="42" max="42" width="6.5703125" customWidth="1" collapsed="1"/>
    <col min="43" max="48" width="6.5703125" hidden="1" customWidth="1" outlineLevel="1"/>
    <col min="49" max="49" width="6.5703125" customWidth="1"/>
    <col min="50" max="50" width="6.5703125" customWidth="1" collapsed="1"/>
    <col min="51" max="52" width="6.5703125" hidden="1" customWidth="1" outlineLevel="1"/>
    <col min="53" max="56" width="7.28515625" hidden="1" customWidth="1" outlineLevel="1"/>
    <col min="57" max="57" width="7.42578125" customWidth="1"/>
    <col min="58" max="61" width="7.28515625" customWidth="1"/>
    <col min="62" max="62" width="7.28515625" customWidth="1" collapsed="1"/>
    <col min="63" max="77" width="6.5703125" hidden="1" customWidth="1" outlineLevel="1"/>
    <col min="78" max="78" width="6.5703125" customWidth="1" collapsed="1"/>
    <col min="79" max="83" width="6.5703125" hidden="1" customWidth="1" outlineLevel="1"/>
    <col min="84" max="84" width="62.42578125" customWidth="1"/>
    <col min="85" max="87" width="6.5703125" customWidth="1"/>
    <col min="88" max="88" width="6.5703125" customWidth="1" collapsed="1"/>
    <col min="89" max="89" width="6.5703125" hidden="1" customWidth="1" outlineLevel="1"/>
    <col min="90" max="94" width="6.5703125" customWidth="1"/>
    <col min="95" max="95" width="6.5703125" customWidth="1" collapsed="1"/>
    <col min="96" max="97" width="6.5703125" hidden="1" customWidth="1" outlineLevel="1"/>
    <col min="98" max="98" width="6.5703125" customWidth="1"/>
    <col min="99" max="99" width="6.5703125" customWidth="1" collapsed="1"/>
    <col min="100" max="105" width="6.5703125" hidden="1" customWidth="1" outlineLevel="1"/>
    <col min="106" max="106" width="6.5703125" customWidth="1"/>
    <col min="107" max="107" width="6.5703125" customWidth="1" collapsed="1"/>
    <col min="108" max="112" width="6.5703125" hidden="1" customWidth="1" outlineLevel="1"/>
    <col min="113" max="113" width="3.5703125" hidden="1" customWidth="1" outlineLevel="1"/>
    <col min="114" max="118" width="6.5703125" customWidth="1"/>
    <col min="119" max="119" width="6.5703125" customWidth="1" collapsed="1"/>
    <col min="120" max="133" width="6.5703125" hidden="1" customWidth="1" outlineLevel="1"/>
    <col min="134" max="134" width="6.5703125" hidden="1" customWidth="1" outlineLevel="1" collapsed="1"/>
    <col min="135" max="135" width="6.5703125" customWidth="1" collapsed="1"/>
    <col min="136" max="140" width="6.5703125" hidden="1" customWidth="1" outlineLevel="1"/>
    <col min="141" max="141" width="59.28515625" customWidth="1"/>
    <col min="142" max="142" width="7.7109375" customWidth="1"/>
    <col min="143" max="143" width="6.5703125" customWidth="1" collapsed="1"/>
    <col min="144" max="144" width="6.5703125" hidden="1" customWidth="1" outlineLevel="1"/>
    <col min="145" max="149" width="6.5703125" customWidth="1"/>
    <col min="150" max="150" width="6.5703125" customWidth="1" collapsed="1"/>
    <col min="151" max="152" width="6.5703125" hidden="1" customWidth="1" outlineLevel="1"/>
    <col min="153" max="153" width="6.5703125" customWidth="1"/>
    <col min="154" max="154" width="6.5703125" customWidth="1" collapsed="1"/>
    <col min="155" max="160" width="6.5703125" hidden="1" customWidth="1" outlineLevel="1"/>
    <col min="161" max="161" width="6.5703125" customWidth="1"/>
    <col min="162" max="162" width="6.5703125" customWidth="1" collapsed="1"/>
    <col min="163" max="168" width="6.5703125" hidden="1" customWidth="1" outlineLevel="1"/>
    <col min="169" max="173" width="6.5703125" customWidth="1"/>
    <col min="174" max="174" width="6.5703125" customWidth="1" collapsed="1"/>
    <col min="175" max="188" width="6.5703125" hidden="1" customWidth="1" outlineLevel="1"/>
    <col min="189" max="189" width="8.5703125" hidden="1" customWidth="1" outlineLevel="1"/>
    <col min="190" max="190" width="6.5703125" customWidth="1" collapsed="1"/>
    <col min="191" max="195" width="6.5703125" hidden="1" customWidth="1" outlineLevel="1"/>
    <col min="196" max="196" width="63.5703125" customWidth="1"/>
    <col min="197" max="198" width="6.5703125" customWidth="1"/>
    <col min="199" max="199" width="6.5703125" customWidth="1" collapsed="1"/>
    <col min="200" max="200" width="7.85546875" hidden="1" customWidth="1" outlineLevel="1"/>
    <col min="201" max="201" width="6.5703125" hidden="1" customWidth="1" outlineLevel="1"/>
    <col min="202" max="206" width="6.5703125" customWidth="1"/>
    <col min="207" max="207" width="6.5703125" customWidth="1" collapsed="1"/>
    <col min="208" max="216" width="6.5703125" hidden="1" customWidth="1" outlineLevel="1"/>
    <col min="217" max="217" width="28.5703125" customWidth="1"/>
    <col min="218" max="218" width="6.5703125" customWidth="1"/>
    <col min="219" max="228" width="6.28515625" customWidth="1"/>
    <col min="229" max="298" width="8.85546875" customWidth="1"/>
    <col min="299" max="299" width="8.85546875" hidden="1" customWidth="1"/>
    <col min="300" max="321" width="8.85546875" customWidth="1"/>
    <col min="322" max="322" width="7.28515625" customWidth="1"/>
    <col min="323" max="323" width="8.42578125" customWidth="1"/>
    <col min="324" max="324" width="7.28515625" customWidth="1"/>
    <col min="325" max="325" width="8.42578125" customWidth="1"/>
    <col min="326" max="326" width="7.28515625" customWidth="1"/>
    <col min="327" max="327" width="9" customWidth="1"/>
    <col min="328" max="333" width="8.85546875" customWidth="1"/>
    <col min="334" max="336" width="8.85546875" hidden="1" customWidth="1"/>
    <col min="337" max="443" width="8.85546875" customWidth="1"/>
  </cols>
  <sheetData>
    <row r="1" spans="1:336" ht="31.5" customHeight="1" collapsed="1" x14ac:dyDescent="0.25">
      <c r="A1" s="1" t="str">
        <f>IF(B2="ИПР","Среднесрочная инвестиционная программа "&amp;B3&amp;"-"&amp;(B3+4),B2&amp;" "&amp;B3)</f>
        <v>Отчет за 4 квартал 2020</v>
      </c>
      <c r="B1" s="1"/>
      <c r="C1" s="2"/>
      <c r="D1" s="2"/>
      <c r="E1" s="3"/>
      <c r="F1" s="2"/>
      <c r="G1" s="4"/>
      <c r="H1" s="4"/>
      <c r="I1" s="4"/>
      <c r="J1" s="5"/>
      <c r="K1" s="5"/>
      <c r="L1" s="5"/>
      <c r="M1" s="6"/>
      <c r="N1" s="7"/>
      <c r="O1" s="2"/>
      <c r="P1" s="2"/>
      <c r="Q1" s="2"/>
      <c r="R1" s="8"/>
      <c r="S1" s="3"/>
      <c r="T1" s="3"/>
      <c r="U1" s="3"/>
      <c r="V1" s="2"/>
      <c r="W1" s="2"/>
      <c r="X1" s="2"/>
      <c r="Y1" s="9"/>
      <c r="Z1" s="9"/>
      <c r="AA1" s="9"/>
      <c r="AB1" s="8"/>
      <c r="AC1" s="8"/>
      <c r="AD1" s="10"/>
      <c r="AE1" s="10"/>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2"/>
      <c r="BG1" s="11"/>
      <c r="BH1" s="11"/>
      <c r="BI1" s="13"/>
      <c r="BJ1" s="13"/>
      <c r="BK1" s="2"/>
      <c r="BL1" s="2"/>
      <c r="BM1" s="2"/>
      <c r="BN1" s="2"/>
      <c r="BO1" s="2"/>
      <c r="BP1" s="2"/>
      <c r="BQ1" s="2"/>
      <c r="BR1" s="2"/>
      <c r="BS1" s="2"/>
      <c r="BT1" s="2"/>
      <c r="BU1" s="2"/>
      <c r="BV1" s="2"/>
      <c r="BW1" s="2"/>
      <c r="BX1" s="2"/>
      <c r="BY1" s="2"/>
      <c r="BZ1" s="11"/>
      <c r="CA1" s="11"/>
      <c r="CB1" s="11"/>
      <c r="CC1" s="11"/>
      <c r="CD1" s="11"/>
      <c r="CE1" s="11"/>
      <c r="CF1" s="11"/>
      <c r="CG1" s="8"/>
      <c r="CH1" s="8"/>
      <c r="CI1" s="10"/>
      <c r="CJ1" s="10"/>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3"/>
      <c r="DO1" s="13"/>
      <c r="DP1" s="2"/>
      <c r="DQ1" s="2"/>
      <c r="DR1" s="2"/>
      <c r="DS1" s="2"/>
      <c r="DT1" s="2"/>
      <c r="DU1" s="2"/>
      <c r="DV1" s="2"/>
      <c r="DW1" s="2"/>
      <c r="DX1" s="2"/>
      <c r="DY1" s="2"/>
      <c r="DZ1" s="2"/>
      <c r="EA1" s="2"/>
      <c r="EB1" s="2"/>
      <c r="EC1" s="2"/>
      <c r="ED1" s="2"/>
      <c r="EE1" s="11"/>
      <c r="EF1" s="11"/>
      <c r="EG1" s="11"/>
      <c r="EH1" s="11"/>
      <c r="EI1" s="11"/>
      <c r="EJ1" s="11"/>
      <c r="EK1" s="11"/>
      <c r="EL1" s="8"/>
      <c r="EM1" s="8"/>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3"/>
      <c r="FR1" s="13"/>
      <c r="FS1" s="2"/>
      <c r="FT1" s="2"/>
      <c r="FU1" s="2"/>
      <c r="FV1" s="2"/>
      <c r="FW1" s="2"/>
      <c r="FX1" s="2"/>
      <c r="FY1" s="2"/>
      <c r="FZ1" s="2"/>
      <c r="GA1" s="2"/>
      <c r="GB1" s="2"/>
      <c r="GC1" s="2"/>
      <c r="GD1" s="2"/>
      <c r="GE1" s="2"/>
      <c r="GF1" s="2"/>
      <c r="GG1" s="2"/>
      <c r="GH1" s="11"/>
      <c r="GI1" s="11"/>
      <c r="GJ1" s="11"/>
      <c r="GK1" s="11"/>
      <c r="GL1" s="11"/>
      <c r="GM1" s="11"/>
      <c r="GN1" s="11"/>
      <c r="GO1" s="2"/>
      <c r="GP1" s="2"/>
      <c r="GQ1" s="8"/>
      <c r="GR1" s="11"/>
      <c r="GS1" s="14"/>
      <c r="GT1" s="14"/>
      <c r="GU1" s="14"/>
      <c r="GV1" s="14"/>
      <c r="GW1" s="14"/>
      <c r="GX1" s="14"/>
      <c r="GY1" s="14"/>
      <c r="GZ1" s="14"/>
      <c r="HA1" s="14"/>
      <c r="HB1" s="14"/>
      <c r="HC1" s="14"/>
      <c r="HD1" s="14"/>
      <c r="HE1" s="14"/>
      <c r="HF1" s="14"/>
      <c r="HG1" s="14"/>
      <c r="HH1" s="14"/>
      <c r="HI1" s="14"/>
      <c r="HJ1" s="2"/>
      <c r="HK1" s="8"/>
      <c r="HL1" s="15"/>
      <c r="HM1" s="15"/>
      <c r="HN1" s="15"/>
      <c r="HO1" s="15"/>
      <c r="HP1" s="15"/>
      <c r="HQ1" s="15"/>
      <c r="HR1" s="15"/>
      <c r="HS1" s="15"/>
      <c r="HT1" s="15"/>
      <c r="HU1" s="15"/>
      <c r="HV1" s="15"/>
      <c r="HW1" s="15"/>
      <c r="HX1" s="15"/>
      <c r="HY1" s="15"/>
      <c r="HZ1" s="15"/>
      <c r="IA1" s="15"/>
      <c r="IB1" s="15"/>
      <c r="IC1" s="15"/>
      <c r="ID1" s="15"/>
      <c r="IE1" s="8"/>
      <c r="IF1" s="15"/>
      <c r="IG1" s="15"/>
      <c r="IH1" s="15"/>
      <c r="II1" s="15"/>
      <c r="IJ1" s="15"/>
      <c r="IK1" s="15"/>
      <c r="IL1" s="15"/>
      <c r="IM1" s="8"/>
      <c r="IN1" s="15"/>
      <c r="IO1" s="15"/>
      <c r="IP1" s="15"/>
      <c r="IQ1" s="15"/>
      <c r="IR1" s="15"/>
      <c r="IS1" s="15"/>
      <c r="IT1" s="15"/>
      <c r="IU1" s="8"/>
      <c r="IV1" s="15"/>
      <c r="IW1" s="15"/>
      <c r="IX1" s="15"/>
      <c r="IY1" s="8"/>
      <c r="IZ1" s="15"/>
      <c r="JA1" s="15"/>
      <c r="JB1" s="15"/>
      <c r="JC1" s="15"/>
      <c r="JD1" s="15"/>
      <c r="JE1" s="15"/>
      <c r="JF1" s="15"/>
      <c r="JG1" s="15"/>
      <c r="JH1" s="15"/>
      <c r="JI1" s="15"/>
      <c r="JJ1" s="15"/>
      <c r="JK1" s="15"/>
      <c r="JL1" s="15"/>
      <c r="JM1" s="15"/>
      <c r="JN1" s="15"/>
      <c r="JO1" s="15"/>
      <c r="JP1" s="15"/>
      <c r="JQ1" s="15"/>
      <c r="JR1" s="15"/>
      <c r="JS1" s="8"/>
      <c r="JT1" s="15"/>
      <c r="JU1" s="15"/>
      <c r="JV1" s="15"/>
      <c r="JW1" s="15"/>
      <c r="JX1" s="15"/>
      <c r="JY1" s="15"/>
      <c r="JZ1" s="15"/>
      <c r="KA1" s="8"/>
      <c r="KB1" s="15"/>
      <c r="KC1" s="15"/>
      <c r="KD1" s="15"/>
      <c r="KE1" s="15"/>
      <c r="KF1" s="15"/>
      <c r="KG1" s="15"/>
      <c r="KH1" s="15"/>
      <c r="KI1" s="8"/>
      <c r="KJ1" s="15"/>
      <c r="KK1" s="15"/>
      <c r="KL1" s="15"/>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row>
    <row r="2" spans="1:336" ht="18" hidden="1" customHeight="1" outlineLevel="1" x14ac:dyDescent="0.2">
      <c r="A2" s="16" t="s">
        <v>0</v>
      </c>
      <c r="B2" s="17" t="s">
        <v>1</v>
      </c>
      <c r="C2" s="2"/>
      <c r="D2" s="2"/>
      <c r="E2" s="3"/>
      <c r="F2" s="2"/>
      <c r="G2" s="8"/>
      <c r="H2" s="18"/>
      <c r="I2" s="18"/>
      <c r="J2" s="5"/>
      <c r="K2" s="5"/>
      <c r="L2" s="5"/>
      <c r="M2" s="6"/>
      <c r="N2" s="7"/>
      <c r="O2" s="2"/>
      <c r="P2" s="2"/>
      <c r="Q2" s="2"/>
      <c r="R2" s="8"/>
      <c r="S2" s="3"/>
      <c r="T2" s="3"/>
      <c r="U2" s="3"/>
      <c r="V2" s="2"/>
      <c r="W2" s="2"/>
      <c r="X2" s="2"/>
      <c r="Y2" s="9"/>
      <c r="Z2" s="9"/>
      <c r="AA2" s="9"/>
      <c r="AB2" s="8"/>
      <c r="AC2" s="8"/>
      <c r="AD2" s="10"/>
      <c r="AE2" s="10"/>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3"/>
      <c r="BJ2" s="13"/>
      <c r="BK2" s="2"/>
      <c r="BL2" s="2"/>
      <c r="BM2" s="2"/>
      <c r="BN2" s="2"/>
      <c r="BO2" s="2"/>
      <c r="BP2" s="2"/>
      <c r="BQ2" s="2"/>
      <c r="BR2" s="2"/>
      <c r="BS2" s="2"/>
      <c r="BT2" s="2"/>
      <c r="BU2" s="2"/>
      <c r="BV2" s="2"/>
      <c r="BW2" s="2"/>
      <c r="BX2" s="2"/>
      <c r="BY2" s="2"/>
      <c r="BZ2" s="11"/>
      <c r="CA2" s="11"/>
      <c r="CB2" s="11"/>
      <c r="CC2" s="11"/>
      <c r="CD2" s="11"/>
      <c r="CE2" s="11"/>
      <c r="CF2" s="11"/>
      <c r="CG2" s="8"/>
      <c r="CH2" s="8"/>
      <c r="CI2" s="10"/>
      <c r="CJ2" s="10"/>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3"/>
      <c r="DO2" s="13"/>
      <c r="DP2" s="2"/>
      <c r="DQ2" s="2"/>
      <c r="DR2" s="2"/>
      <c r="DS2" s="2"/>
      <c r="DT2" s="2"/>
      <c r="DU2" s="2"/>
      <c r="DV2" s="2"/>
      <c r="DW2" s="2"/>
      <c r="DX2" s="2"/>
      <c r="DY2" s="2"/>
      <c r="DZ2" s="2"/>
      <c r="EA2" s="2"/>
      <c r="EB2" s="2"/>
      <c r="EC2" s="2"/>
      <c r="ED2" s="2"/>
      <c r="EE2" s="11"/>
      <c r="EF2" s="11"/>
      <c r="EG2" s="11"/>
      <c r="EH2" s="11"/>
      <c r="EI2" s="11"/>
      <c r="EJ2" s="11"/>
      <c r="EK2" s="11"/>
      <c r="EL2" s="8"/>
      <c r="EM2" s="8"/>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3"/>
      <c r="FR2" s="13"/>
      <c r="FS2" s="2"/>
      <c r="FT2" s="2"/>
      <c r="FU2" s="2"/>
      <c r="FV2" s="2"/>
      <c r="FW2" s="2"/>
      <c r="FX2" s="2"/>
      <c r="FY2" s="2"/>
      <c r="FZ2" s="2"/>
      <c r="GA2" s="2"/>
      <c r="GB2" s="2"/>
      <c r="GC2" s="2"/>
      <c r="GD2" s="2"/>
      <c r="GE2" s="2"/>
      <c r="GF2" s="2"/>
      <c r="GG2" s="2"/>
      <c r="GH2" s="11"/>
      <c r="GI2" s="11"/>
      <c r="GJ2" s="11"/>
      <c r="GK2" s="11"/>
      <c r="GL2" s="11"/>
      <c r="GM2" s="11"/>
      <c r="GN2" s="11"/>
      <c r="GO2" s="2"/>
      <c r="GP2" s="2"/>
      <c r="GQ2" s="8"/>
      <c r="GR2" s="11"/>
      <c r="GS2" s="14"/>
      <c r="GT2" s="14"/>
      <c r="GU2" s="14"/>
      <c r="GV2" s="14"/>
      <c r="GW2" s="14"/>
      <c r="GX2" s="14"/>
      <c r="GY2" s="14"/>
      <c r="GZ2" s="14"/>
      <c r="HA2" s="14"/>
      <c r="HB2" s="14"/>
      <c r="HC2" s="14"/>
      <c r="HD2" s="14"/>
      <c r="HE2" s="14"/>
      <c r="HF2" s="14"/>
      <c r="HG2" s="14"/>
      <c r="HH2" s="14"/>
      <c r="HI2" s="14"/>
      <c r="HJ2" s="2"/>
      <c r="HK2" s="8"/>
      <c r="HL2" s="15"/>
      <c r="HM2" s="15"/>
      <c r="HN2" s="15"/>
      <c r="HO2" s="15"/>
      <c r="HP2" s="15"/>
      <c r="HQ2" s="15"/>
      <c r="HR2" s="15"/>
      <c r="HS2" s="15"/>
      <c r="HT2" s="15"/>
      <c r="HU2" s="15"/>
      <c r="HV2" s="15"/>
      <c r="HW2" s="15"/>
      <c r="HX2" s="15"/>
      <c r="HY2" s="15"/>
      <c r="HZ2" s="15"/>
      <c r="IA2" s="15"/>
      <c r="IB2" s="15"/>
      <c r="IC2" s="15"/>
      <c r="ID2" s="15"/>
      <c r="IE2" s="8"/>
      <c r="IF2" s="15"/>
      <c r="IG2" s="15"/>
      <c r="IH2" s="15"/>
      <c r="II2" s="15"/>
      <c r="IJ2" s="15"/>
      <c r="IK2" s="15"/>
      <c r="IL2" s="15"/>
      <c r="IM2" s="8"/>
      <c r="IN2" s="15"/>
      <c r="IO2" s="15"/>
      <c r="IP2" s="15"/>
      <c r="IQ2" s="15"/>
      <c r="IR2" s="15"/>
      <c r="IS2" s="15"/>
      <c r="IT2" s="15"/>
      <c r="IU2" s="8"/>
      <c r="IV2" s="15"/>
      <c r="IW2" s="15"/>
      <c r="IX2" s="15"/>
      <c r="IY2" s="8"/>
      <c r="IZ2" s="15"/>
      <c r="JA2" s="15"/>
      <c r="JB2" s="15"/>
      <c r="JC2" s="15"/>
      <c r="JD2" s="15"/>
      <c r="JE2" s="15"/>
      <c r="JF2" s="15"/>
      <c r="JG2" s="15"/>
      <c r="JH2" s="15"/>
      <c r="JI2" s="15"/>
      <c r="JJ2" s="15"/>
      <c r="JK2" s="15"/>
      <c r="JL2" s="15"/>
      <c r="JM2" s="15"/>
      <c r="JN2" s="15"/>
      <c r="JO2" s="15"/>
      <c r="JP2" s="15"/>
      <c r="JQ2" s="15"/>
      <c r="JR2" s="15"/>
      <c r="JS2" s="8"/>
      <c r="JT2" s="15"/>
      <c r="JU2" s="15"/>
      <c r="JV2" s="15"/>
      <c r="JW2" s="15"/>
      <c r="JX2" s="15"/>
      <c r="JY2" s="15"/>
      <c r="JZ2" s="15"/>
      <c r="KA2" s="8"/>
      <c r="KB2" s="15"/>
      <c r="KC2" s="15"/>
      <c r="KD2" s="15"/>
      <c r="KE2" s="15"/>
      <c r="KF2" s="15"/>
      <c r="KG2" s="15"/>
      <c r="KH2" s="15"/>
      <c r="KI2" s="8"/>
      <c r="KJ2" s="15"/>
      <c r="KK2" s="15"/>
      <c r="KL2" s="15"/>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row>
    <row r="3" spans="1:336" ht="18.75" hidden="1" outlineLevel="1" x14ac:dyDescent="0.2">
      <c r="A3" s="16" t="s">
        <v>2</v>
      </c>
      <c r="B3" s="17">
        <v>2020</v>
      </c>
      <c r="C3" s="2"/>
      <c r="D3" s="2"/>
      <c r="E3" s="3"/>
      <c r="F3" s="2"/>
      <c r="G3" s="19"/>
      <c r="H3" s="18"/>
      <c r="I3" s="18"/>
      <c r="J3" s="5"/>
      <c r="K3" s="5"/>
      <c r="L3" s="5"/>
      <c r="M3" s="5"/>
      <c r="N3" s="2"/>
      <c r="O3" s="2"/>
      <c r="P3" s="2"/>
      <c r="Q3" s="2"/>
      <c r="R3" s="19"/>
      <c r="S3" s="3"/>
      <c r="T3" s="3"/>
      <c r="U3" s="3"/>
      <c r="V3" s="2"/>
      <c r="W3" s="2"/>
      <c r="X3" s="2"/>
      <c r="Y3" s="9"/>
      <c r="Z3" s="9"/>
      <c r="AA3" s="9"/>
      <c r="AB3" s="19"/>
      <c r="AC3" s="19"/>
      <c r="AD3" s="20"/>
      <c r="AE3" s="20"/>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0"/>
      <c r="BJ3" s="20"/>
      <c r="BK3" s="22"/>
      <c r="BL3" s="22"/>
      <c r="BM3" s="22"/>
      <c r="BN3" s="22"/>
      <c r="BO3" s="22"/>
      <c r="BP3" s="22"/>
      <c r="BQ3" s="22"/>
      <c r="BR3" s="22"/>
      <c r="BS3" s="22"/>
      <c r="BT3" s="22"/>
      <c r="BU3" s="22"/>
      <c r="BV3" s="22"/>
      <c r="BW3" s="22"/>
      <c r="BX3" s="22"/>
      <c r="BY3" s="22"/>
      <c r="BZ3" s="21"/>
      <c r="CA3" s="21"/>
      <c r="CB3" s="21"/>
      <c r="CC3" s="21"/>
      <c r="CD3" s="21"/>
      <c r="CE3" s="21"/>
      <c r="CF3" s="21"/>
      <c r="CG3" s="23"/>
      <c r="CH3" s="23"/>
      <c r="CI3" s="24"/>
      <c r="CJ3" s="24"/>
      <c r="CK3" s="25"/>
      <c r="CL3" s="23"/>
      <c r="CM3" s="23"/>
      <c r="CN3" s="23"/>
      <c r="CO3" s="26"/>
      <c r="CP3" s="23"/>
      <c r="CQ3" s="23"/>
      <c r="CR3" s="23"/>
      <c r="CS3" s="26"/>
      <c r="CT3" s="23"/>
      <c r="CU3" s="23"/>
      <c r="CV3" s="23"/>
      <c r="CW3" s="26"/>
      <c r="CX3" s="23"/>
      <c r="CY3" s="23"/>
      <c r="CZ3" s="23"/>
      <c r="DA3" s="26"/>
      <c r="DB3" s="23"/>
      <c r="DC3" s="23"/>
      <c r="DD3" s="23"/>
      <c r="DE3" s="26"/>
      <c r="DF3" s="23"/>
      <c r="DG3" s="23"/>
      <c r="DH3" s="23"/>
      <c r="DI3" s="26"/>
      <c r="DJ3" s="23"/>
      <c r="DK3" s="23"/>
      <c r="DL3" s="23"/>
      <c r="DM3" s="26"/>
      <c r="DN3" s="25"/>
      <c r="DO3" s="25"/>
      <c r="DP3" s="22"/>
      <c r="DQ3" s="22"/>
      <c r="DR3" s="22"/>
      <c r="DS3" s="22"/>
      <c r="DT3" s="22"/>
      <c r="DU3" s="22"/>
      <c r="DV3" s="22"/>
      <c r="DW3" s="22"/>
      <c r="DX3" s="22"/>
      <c r="DY3" s="22"/>
      <c r="DZ3" s="22"/>
      <c r="EA3" s="22"/>
      <c r="EB3" s="22"/>
      <c r="EC3" s="22"/>
      <c r="ED3" s="22"/>
      <c r="EE3" s="27"/>
      <c r="EF3" s="27"/>
      <c r="EG3" s="27"/>
      <c r="EH3" s="21"/>
      <c r="EI3" s="21"/>
      <c r="EJ3" s="21"/>
      <c r="EK3" s="21"/>
      <c r="EL3" s="19"/>
      <c r="EM3" s="19"/>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0"/>
      <c r="FR3" s="20"/>
      <c r="FS3" s="22"/>
      <c r="FT3" s="22"/>
      <c r="FU3" s="22"/>
      <c r="FV3" s="22"/>
      <c r="FW3" s="22"/>
      <c r="FX3" s="22"/>
      <c r="FY3" s="22"/>
      <c r="FZ3" s="22"/>
      <c r="GA3" s="22"/>
      <c r="GB3" s="22"/>
      <c r="GC3" s="22"/>
      <c r="GD3" s="22"/>
      <c r="GE3" s="22"/>
      <c r="GF3" s="22"/>
      <c r="GG3" s="22"/>
      <c r="GH3" s="21"/>
      <c r="GI3" s="21"/>
      <c r="GJ3" s="21"/>
      <c r="GK3" s="21"/>
      <c r="GL3" s="21"/>
      <c r="GM3" s="21"/>
      <c r="GN3" s="21"/>
      <c r="GO3" s="2"/>
      <c r="GP3" s="2"/>
      <c r="GQ3" s="19"/>
      <c r="GR3" s="21"/>
      <c r="GS3" s="14"/>
      <c r="GT3" s="14"/>
      <c r="GU3" s="14"/>
      <c r="GV3" s="14"/>
      <c r="GW3" s="14"/>
      <c r="GX3" s="14"/>
      <c r="GY3" s="14"/>
      <c r="GZ3" s="14"/>
      <c r="HA3" s="14"/>
      <c r="HB3" s="14"/>
      <c r="HC3" s="14"/>
      <c r="HD3" s="14"/>
      <c r="HE3" s="14"/>
      <c r="HF3" s="14"/>
      <c r="HG3" s="14"/>
      <c r="HH3" s="14"/>
      <c r="HI3" s="14"/>
      <c r="HJ3" s="2"/>
      <c r="HK3" s="19"/>
      <c r="HL3" s="22"/>
      <c r="HM3" s="28"/>
      <c r="HN3" s="28"/>
      <c r="HO3" s="28"/>
      <c r="HP3" s="28"/>
      <c r="HQ3" s="28"/>
      <c r="HR3" s="28"/>
      <c r="HS3" s="28"/>
      <c r="HT3" s="28"/>
      <c r="HU3" s="28"/>
      <c r="HV3" s="28"/>
      <c r="HW3" s="28"/>
      <c r="HX3" s="28"/>
      <c r="HY3" s="28"/>
      <c r="HZ3" s="28"/>
      <c r="IA3" s="28"/>
      <c r="IB3" s="28"/>
      <c r="IC3" s="28"/>
      <c r="ID3" s="28"/>
      <c r="IE3" s="19"/>
      <c r="IF3" s="28"/>
      <c r="IG3" s="28"/>
      <c r="IH3" s="28"/>
      <c r="II3" s="28"/>
      <c r="IJ3" s="28"/>
      <c r="IK3" s="28"/>
      <c r="IL3" s="28"/>
      <c r="IM3" s="19"/>
      <c r="IN3" s="28"/>
      <c r="IO3" s="28"/>
      <c r="IP3" s="28"/>
      <c r="IQ3" s="28"/>
      <c r="IR3" s="28"/>
      <c r="IS3" s="28"/>
      <c r="IT3" s="28"/>
      <c r="IU3" s="19"/>
      <c r="IV3" s="28"/>
      <c r="IW3" s="28"/>
      <c r="IX3" s="28"/>
      <c r="IY3" s="19"/>
      <c r="IZ3" s="22"/>
      <c r="JA3" s="28"/>
      <c r="JB3" s="28"/>
      <c r="JC3" s="28"/>
      <c r="JD3" s="28"/>
      <c r="JE3" s="28"/>
      <c r="JF3" s="28"/>
      <c r="JG3" s="28"/>
      <c r="JH3" s="28"/>
      <c r="JI3" s="28"/>
      <c r="JJ3" s="28"/>
      <c r="JK3" s="28"/>
      <c r="JL3" s="28"/>
      <c r="JM3" s="28"/>
      <c r="JN3" s="28"/>
      <c r="JO3" s="28"/>
      <c r="JP3" s="28"/>
      <c r="JQ3" s="28"/>
      <c r="JR3" s="28"/>
      <c r="JS3" s="19"/>
      <c r="JT3" s="28"/>
      <c r="JU3" s="28"/>
      <c r="JV3" s="28"/>
      <c r="JW3" s="28"/>
      <c r="JX3" s="28"/>
      <c r="JY3" s="28"/>
      <c r="JZ3" s="28"/>
      <c r="KA3" s="19"/>
      <c r="KB3" s="28"/>
      <c r="KC3" s="28"/>
      <c r="KD3" s="28"/>
      <c r="KE3" s="28"/>
      <c r="KF3" s="28"/>
      <c r="KG3" s="28"/>
      <c r="KH3" s="28"/>
      <c r="KI3" s="19"/>
      <c r="KJ3" s="28"/>
      <c r="KK3" s="28"/>
      <c r="KL3" s="28"/>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row>
    <row r="4" spans="1:336" ht="28.5" hidden="1" outlineLevel="1" x14ac:dyDescent="0.2">
      <c r="A4" s="16" t="s">
        <v>3</v>
      </c>
      <c r="B4" s="29" t="s">
        <v>4</v>
      </c>
      <c r="C4" s="2"/>
      <c r="D4" s="2"/>
      <c r="E4" s="3"/>
      <c r="F4" s="2"/>
      <c r="G4" s="30"/>
      <c r="H4" s="31"/>
      <c r="I4" s="18"/>
      <c r="J4" s="5"/>
      <c r="K4" s="5"/>
      <c r="L4" s="5"/>
      <c r="M4" s="5"/>
      <c r="N4" s="2"/>
      <c r="O4" s="2"/>
      <c r="P4" s="2"/>
      <c r="Q4" s="2"/>
      <c r="R4" s="32"/>
      <c r="S4" s="3"/>
      <c r="T4" s="3"/>
      <c r="U4" s="3"/>
      <c r="V4" s="2"/>
      <c r="W4" s="2"/>
      <c r="X4" s="2"/>
      <c r="Y4" s="9"/>
      <c r="Z4" s="9"/>
      <c r="AA4" s="9"/>
      <c r="AB4" s="32"/>
      <c r="AC4" s="33"/>
      <c r="AD4" s="34"/>
      <c r="AE4" s="34"/>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35"/>
      <c r="BJ4" s="35"/>
      <c r="BK4" s="36"/>
      <c r="BL4" s="36"/>
      <c r="BM4" s="36"/>
      <c r="BN4" s="36"/>
      <c r="BO4" s="36"/>
      <c r="BP4" s="36"/>
      <c r="BQ4" s="36"/>
      <c r="BR4" s="36"/>
      <c r="BS4" s="36"/>
      <c r="BT4" s="36"/>
      <c r="BU4" s="36"/>
      <c r="BV4" s="36"/>
      <c r="BW4" s="36"/>
      <c r="BX4" s="36"/>
      <c r="BY4" s="36"/>
      <c r="BZ4" s="21"/>
      <c r="CA4" s="21"/>
      <c r="CB4" s="21"/>
      <c r="CC4" s="21"/>
      <c r="CD4" s="21"/>
      <c r="CE4" s="21"/>
      <c r="CF4" s="21"/>
      <c r="CG4" s="32"/>
      <c r="CH4" s="32"/>
      <c r="CI4" s="28"/>
      <c r="CJ4" s="28"/>
      <c r="CK4" s="27"/>
      <c r="CL4" s="27"/>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35"/>
      <c r="DO4" s="35"/>
      <c r="DP4" s="36"/>
      <c r="DQ4" s="36"/>
      <c r="DR4" s="36"/>
      <c r="DS4" s="36"/>
      <c r="DT4" s="36"/>
      <c r="DU4" s="36"/>
      <c r="DV4" s="36"/>
      <c r="DW4" s="36"/>
      <c r="DX4" s="36"/>
      <c r="DY4" s="36"/>
      <c r="DZ4" s="36"/>
      <c r="EA4" s="36"/>
      <c r="EB4" s="36"/>
      <c r="EC4" s="36"/>
      <c r="ED4" s="36"/>
      <c r="EE4" s="21"/>
      <c r="EF4" s="21"/>
      <c r="EG4" s="21"/>
      <c r="EH4" s="21"/>
      <c r="EI4" s="21"/>
      <c r="EJ4" s="21"/>
      <c r="EK4" s="27"/>
      <c r="EL4" s="32"/>
      <c r="EM4" s="32"/>
      <c r="EN4" s="27"/>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35"/>
      <c r="FR4" s="35"/>
      <c r="FS4" s="36"/>
      <c r="FT4" s="36"/>
      <c r="FU4" s="36"/>
      <c r="FV4" s="36"/>
      <c r="FW4" s="36"/>
      <c r="FX4" s="36"/>
      <c r="FY4" s="36"/>
      <c r="FZ4" s="36"/>
      <c r="GA4" s="36"/>
      <c r="GB4" s="36"/>
      <c r="GC4" s="36"/>
      <c r="GD4" s="36"/>
      <c r="GE4" s="36"/>
      <c r="GF4" s="36"/>
      <c r="GG4" s="36"/>
      <c r="GH4" s="21"/>
      <c r="GI4" s="21"/>
      <c r="GJ4" s="21"/>
      <c r="GK4" s="21"/>
      <c r="GL4" s="21"/>
      <c r="GM4" s="21"/>
      <c r="GN4" s="21"/>
      <c r="GO4" s="2"/>
      <c r="GP4" s="2"/>
      <c r="GQ4" s="32"/>
      <c r="GR4" s="21"/>
      <c r="GS4" s="14"/>
      <c r="GT4" s="14"/>
      <c r="GU4" s="14"/>
      <c r="GV4" s="14"/>
      <c r="GW4" s="14"/>
      <c r="GX4" s="14"/>
      <c r="GY4" s="14"/>
      <c r="GZ4" s="14"/>
      <c r="HA4" s="14"/>
      <c r="HB4" s="14"/>
      <c r="HC4" s="14"/>
      <c r="HD4" s="14"/>
      <c r="HE4" s="14"/>
      <c r="HF4" s="14"/>
      <c r="HG4" s="14"/>
      <c r="HH4" s="14"/>
      <c r="HI4" s="14"/>
      <c r="HJ4" s="2"/>
      <c r="HK4" s="32"/>
      <c r="HL4" s="36"/>
      <c r="HM4" s="35"/>
      <c r="HN4" s="35"/>
      <c r="HO4" s="35"/>
      <c r="HP4" s="35"/>
      <c r="HQ4" s="35"/>
      <c r="HR4" s="35"/>
      <c r="HS4" s="35"/>
      <c r="HT4" s="35"/>
      <c r="HU4" s="35"/>
      <c r="HV4" s="35"/>
      <c r="HW4" s="35"/>
      <c r="HX4" s="35"/>
      <c r="HY4" s="35"/>
      <c r="HZ4" s="35"/>
      <c r="IA4" s="35"/>
      <c r="IB4" s="35"/>
      <c r="IC4" s="35"/>
      <c r="ID4" s="35"/>
      <c r="IE4" s="32"/>
      <c r="IF4" s="35"/>
      <c r="IG4" s="35"/>
      <c r="IH4" s="35"/>
      <c r="II4" s="35"/>
      <c r="IJ4" s="35"/>
      <c r="IK4" s="35"/>
      <c r="IL4" s="35"/>
      <c r="IM4" s="32"/>
      <c r="IN4" s="35"/>
      <c r="IO4" s="35"/>
      <c r="IP4" s="35"/>
      <c r="IQ4" s="35"/>
      <c r="IR4" s="35"/>
      <c r="IS4" s="35"/>
      <c r="IT4" s="35"/>
      <c r="IU4" s="32"/>
      <c r="IV4" s="35"/>
      <c r="IW4" s="35"/>
      <c r="IX4" s="35"/>
      <c r="IY4" s="32"/>
      <c r="IZ4" s="36"/>
      <c r="JA4" s="35"/>
      <c r="JB4" s="35"/>
      <c r="JC4" s="35"/>
      <c r="JD4" s="35"/>
      <c r="JE4" s="35"/>
      <c r="JF4" s="35"/>
      <c r="JG4" s="35"/>
      <c r="JH4" s="35"/>
      <c r="JI4" s="35"/>
      <c r="JJ4" s="35"/>
      <c r="JK4" s="35"/>
      <c r="JL4" s="35"/>
      <c r="JM4" s="35"/>
      <c r="JN4" s="35"/>
      <c r="JO4" s="35"/>
      <c r="JP4" s="35"/>
      <c r="JQ4" s="35"/>
      <c r="JR4" s="35"/>
      <c r="JS4" s="32"/>
      <c r="JT4" s="35"/>
      <c r="JU4" s="35"/>
      <c r="JV4" s="35"/>
      <c r="JW4" s="35"/>
      <c r="JX4" s="35"/>
      <c r="JY4" s="35"/>
      <c r="JZ4" s="35"/>
      <c r="KA4" s="32"/>
      <c r="KB4" s="35"/>
      <c r="KC4" s="35"/>
      <c r="KD4" s="35"/>
      <c r="KE4" s="35"/>
      <c r="KF4" s="35"/>
      <c r="KG4" s="35"/>
      <c r="KH4" s="35"/>
      <c r="KI4" s="32"/>
      <c r="KJ4" s="35"/>
      <c r="KK4" s="35"/>
      <c r="KL4" s="35"/>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row>
    <row r="5" spans="1:336" ht="16.5" hidden="1" outlineLevel="1" x14ac:dyDescent="0.2">
      <c r="A5" s="16" t="s">
        <v>5</v>
      </c>
      <c r="B5" s="29" t="s">
        <v>6</v>
      </c>
      <c r="C5" s="3"/>
      <c r="D5" s="37"/>
      <c r="E5" s="3"/>
      <c r="F5" s="38"/>
      <c r="G5" s="3"/>
      <c r="H5" s="37"/>
      <c r="I5" s="3"/>
      <c r="J5" s="39"/>
      <c r="K5" s="40"/>
      <c r="L5" s="39"/>
      <c r="M5" s="40"/>
      <c r="N5" s="37"/>
      <c r="O5" s="3"/>
      <c r="P5" s="37"/>
      <c r="Q5" s="3"/>
      <c r="R5" s="37"/>
      <c r="S5" s="3"/>
      <c r="T5" s="37"/>
      <c r="U5" s="3"/>
      <c r="V5" s="37"/>
      <c r="W5" s="3"/>
      <c r="X5" s="37"/>
      <c r="Y5" s="3"/>
      <c r="Z5" s="37"/>
      <c r="AA5" s="3"/>
      <c r="AB5" s="41"/>
      <c r="AC5" s="42"/>
      <c r="AD5" s="41"/>
      <c r="AE5" s="3"/>
      <c r="AF5" s="37"/>
      <c r="AG5" s="3"/>
      <c r="AH5" s="37"/>
      <c r="AI5" s="3"/>
      <c r="AJ5" s="37"/>
      <c r="AK5" s="3"/>
      <c r="AL5" s="37"/>
      <c r="AM5" s="3"/>
      <c r="AN5" s="37"/>
      <c r="AO5" s="3"/>
      <c r="AP5" s="37"/>
      <c r="AQ5" s="3"/>
      <c r="AR5" s="37"/>
      <c r="AS5" s="3"/>
      <c r="AT5" s="37"/>
      <c r="AU5" s="3"/>
      <c r="AV5" s="37"/>
      <c r="AW5" s="3"/>
      <c r="AX5" s="37"/>
      <c r="AY5" s="3"/>
      <c r="AZ5" s="37"/>
      <c r="BA5" s="3"/>
      <c r="BB5" s="37"/>
      <c r="BC5" s="3"/>
      <c r="BD5" s="37"/>
      <c r="BE5" s="3"/>
      <c r="BF5" s="37"/>
      <c r="BG5" s="3"/>
      <c r="BH5" s="37"/>
      <c r="BI5" s="3"/>
      <c r="BJ5" s="37"/>
      <c r="BK5" s="3"/>
      <c r="BL5" s="37"/>
      <c r="BM5" s="3"/>
      <c r="BN5" s="37"/>
      <c r="BO5" s="3"/>
      <c r="BP5" s="37"/>
      <c r="BQ5" s="3"/>
      <c r="BR5" s="37"/>
      <c r="BS5" s="3"/>
      <c r="BT5" s="37"/>
      <c r="BU5" s="3"/>
      <c r="BV5" s="37"/>
      <c r="BW5" s="3"/>
      <c r="BX5" s="37"/>
      <c r="BY5" s="3"/>
      <c r="BZ5" s="37"/>
      <c r="CA5" s="3"/>
      <c r="CB5" s="37"/>
      <c r="CC5" s="3"/>
      <c r="CD5" s="37"/>
      <c r="CE5" s="3"/>
      <c r="CF5" s="37"/>
      <c r="CG5" s="3"/>
      <c r="CH5" s="37"/>
      <c r="CI5" s="3"/>
      <c r="CJ5" s="37"/>
      <c r="CK5" s="42"/>
      <c r="CL5" s="41"/>
      <c r="CM5" s="3"/>
      <c r="CN5" s="37"/>
      <c r="CO5" s="3"/>
      <c r="CP5" s="37"/>
      <c r="CQ5" s="3"/>
      <c r="CR5" s="37"/>
      <c r="CS5" s="3"/>
      <c r="CT5" s="37"/>
      <c r="CU5" s="3"/>
      <c r="CV5" s="37"/>
      <c r="CW5" s="3"/>
      <c r="CX5" s="37"/>
      <c r="CY5" s="3"/>
      <c r="CZ5" s="37"/>
      <c r="DA5" s="3"/>
      <c r="DB5" s="37"/>
      <c r="DC5" s="3"/>
      <c r="DD5" s="37"/>
      <c r="DE5" s="3"/>
      <c r="DF5" s="37"/>
      <c r="DG5" s="3"/>
      <c r="DH5" s="37"/>
      <c r="DI5" s="3"/>
      <c r="DJ5" s="37"/>
      <c r="DK5" s="3"/>
      <c r="DL5" s="37"/>
      <c r="DM5" s="3"/>
      <c r="DN5" s="37"/>
      <c r="DO5" s="3"/>
      <c r="DP5" s="37"/>
      <c r="DQ5" s="3"/>
      <c r="DR5" s="37"/>
      <c r="DS5" s="3"/>
      <c r="DT5" s="37"/>
      <c r="DU5" s="3"/>
      <c r="DV5" s="37"/>
      <c r="DW5" s="3"/>
      <c r="DX5" s="37"/>
      <c r="DY5" s="3"/>
      <c r="DZ5" s="37"/>
      <c r="EA5" s="3"/>
      <c r="EB5" s="37"/>
      <c r="EC5" s="37"/>
      <c r="ED5" s="3"/>
      <c r="EE5" s="3"/>
      <c r="EF5" s="37"/>
      <c r="EG5" s="3"/>
      <c r="EH5" s="37"/>
      <c r="EI5" s="3"/>
      <c r="EJ5" s="37"/>
      <c r="EK5" s="42"/>
      <c r="EL5" s="37"/>
      <c r="EM5" s="3"/>
      <c r="EN5" s="41"/>
      <c r="EO5" s="42"/>
      <c r="EP5" s="37"/>
      <c r="EQ5" s="3"/>
      <c r="ER5" s="37"/>
      <c r="ES5" s="3"/>
      <c r="ET5" s="37"/>
      <c r="EU5" s="3"/>
      <c r="EV5" s="37"/>
      <c r="EW5" s="3"/>
      <c r="EX5" s="37"/>
      <c r="EY5" s="3"/>
      <c r="EZ5" s="37"/>
      <c r="FA5" s="3"/>
      <c r="FB5" s="37"/>
      <c r="FC5" s="3"/>
      <c r="FD5" s="37"/>
      <c r="FE5" s="3"/>
      <c r="FF5" s="37"/>
      <c r="FG5" s="3"/>
      <c r="FH5" s="37"/>
      <c r="FI5" s="3"/>
      <c r="FJ5" s="37"/>
      <c r="FK5" s="3"/>
      <c r="FL5" s="37"/>
      <c r="FM5" s="42"/>
      <c r="FN5" s="37"/>
      <c r="FO5" s="3"/>
      <c r="FP5" s="37"/>
      <c r="FQ5" s="3"/>
      <c r="FR5" s="37"/>
      <c r="FS5" s="3"/>
      <c r="FT5" s="37"/>
      <c r="FU5" s="3"/>
      <c r="FV5" s="37"/>
      <c r="FW5" s="3"/>
      <c r="FX5" s="37"/>
      <c r="FY5" s="3"/>
      <c r="FZ5" s="37"/>
      <c r="GA5" s="3"/>
      <c r="GB5" s="37"/>
      <c r="GC5" s="3"/>
      <c r="GD5" s="37"/>
      <c r="GE5" s="3"/>
      <c r="GF5" s="3"/>
      <c r="GG5" s="37"/>
      <c r="GH5" s="37"/>
      <c r="GI5" s="3"/>
      <c r="GJ5" s="37"/>
      <c r="GK5" s="3"/>
      <c r="GL5" s="37"/>
      <c r="GM5" s="3"/>
      <c r="GN5" s="37"/>
      <c r="GO5" s="3"/>
      <c r="GP5" s="3"/>
      <c r="GQ5" s="37"/>
      <c r="GR5" s="3"/>
      <c r="GS5" s="37"/>
      <c r="GT5" s="3"/>
      <c r="GU5" s="3"/>
      <c r="GV5" s="37"/>
      <c r="GW5" s="37"/>
      <c r="GX5" s="37"/>
      <c r="GY5" s="37"/>
      <c r="GZ5" s="3"/>
      <c r="HA5" s="37"/>
      <c r="HB5" s="3"/>
      <c r="HC5" s="37"/>
      <c r="HD5" s="3"/>
      <c r="HE5" s="37"/>
      <c r="HF5" s="3"/>
      <c r="HG5" s="37"/>
      <c r="HH5" s="3"/>
      <c r="HI5" s="3"/>
      <c r="HJ5" s="37"/>
      <c r="HK5" s="43"/>
      <c r="HL5" s="37"/>
      <c r="HM5" s="2"/>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c r="IU5" s="28"/>
      <c r="IV5" s="28"/>
      <c r="IW5" s="28"/>
      <c r="IX5" s="28"/>
      <c r="IY5" s="43"/>
      <c r="IZ5" s="37"/>
      <c r="JA5" s="2"/>
      <c r="JB5" s="28"/>
      <c r="JC5" s="28"/>
      <c r="JD5" s="28"/>
      <c r="JE5" s="28"/>
      <c r="JF5" s="28"/>
      <c r="JG5" s="28"/>
      <c r="JH5" s="28"/>
      <c r="JI5" s="28"/>
      <c r="JJ5" s="28"/>
      <c r="JK5" s="28"/>
      <c r="JL5" s="28"/>
      <c r="JM5" s="28"/>
      <c r="JN5" s="28"/>
      <c r="JO5" s="28"/>
      <c r="JP5" s="28"/>
      <c r="JQ5" s="28"/>
      <c r="JR5" s="28"/>
      <c r="JS5" s="28"/>
      <c r="JT5" s="28"/>
      <c r="JU5" s="28"/>
      <c r="JV5" s="28"/>
      <c r="JW5" s="28"/>
      <c r="JX5" s="28"/>
      <c r="JY5" s="28"/>
      <c r="JZ5" s="28"/>
      <c r="KA5" s="28"/>
      <c r="KB5" s="28"/>
      <c r="KC5" s="28"/>
      <c r="KD5" s="28"/>
      <c r="KE5" s="28"/>
      <c r="KF5" s="28"/>
      <c r="KG5" s="28"/>
      <c r="KH5" s="28"/>
      <c r="KI5" s="28"/>
      <c r="KJ5" s="28"/>
      <c r="KK5" s="28"/>
      <c r="KL5" s="28"/>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row>
    <row r="6" spans="1:336" s="56" customFormat="1" ht="14.45" customHeight="1" x14ac:dyDescent="0.2">
      <c r="A6" s="44" t="s">
        <v>7</v>
      </c>
      <c r="B6" s="45" t="s">
        <v>8</v>
      </c>
      <c r="C6" s="44" t="s">
        <v>9</v>
      </c>
      <c r="D6" s="44"/>
      <c r="E6" s="44"/>
      <c r="F6" s="44" t="s">
        <v>10</v>
      </c>
      <c r="G6" s="44"/>
      <c r="H6" s="44"/>
      <c r="I6" s="44"/>
      <c r="J6" s="44" t="s">
        <v>11</v>
      </c>
      <c r="K6" s="44"/>
      <c r="L6" s="44"/>
      <c r="M6" s="44"/>
      <c r="N6" s="44" t="s">
        <v>12</v>
      </c>
      <c r="O6" s="44"/>
      <c r="P6" s="44"/>
      <c r="Q6" s="44"/>
      <c r="R6" s="44" t="s">
        <v>13</v>
      </c>
      <c r="S6" s="44"/>
      <c r="T6" s="44"/>
      <c r="U6" s="44"/>
      <c r="V6" s="45" t="s">
        <v>14</v>
      </c>
      <c r="W6" s="45"/>
      <c r="X6" s="45" t="s">
        <v>15</v>
      </c>
      <c r="Y6" s="45"/>
      <c r="Z6" s="45"/>
      <c r="AA6" s="45"/>
      <c r="AB6" s="46" t="str">
        <f>"Всего профинансировано 
на 01.01." &amp; [1]spisok!$P$1</f>
        <v>Всего профинансировано 
на 01.01.2020</v>
      </c>
      <c r="AC6" s="46"/>
      <c r="AD6" s="46" t="s">
        <v>16</v>
      </c>
      <c r="AE6" s="46"/>
      <c r="AF6" s="46" t="str">
        <f>"Итого финансирование за 
 " &amp; [1]spisok!$P$1 &amp; "-" &amp; [1]spisok!$P$1 + 4</f>
        <v>Итого финансирование за 
 2020-2024</v>
      </c>
      <c r="AG6" s="46" t="str">
        <f>"Финансирование "&amp;[1]spisok!$P$1</f>
        <v>Финансирование 2020</v>
      </c>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t="str">
        <f>"Остаток на 31.12." &amp; [1]spisok!$P$1</f>
        <v>Остаток на 31.12.2020</v>
      </c>
      <c r="BJ6" s="46"/>
      <c r="BK6" s="46" t="s">
        <v>17</v>
      </c>
      <c r="BL6" s="46"/>
      <c r="BM6" s="46"/>
      <c r="BN6" s="46"/>
      <c r="BO6" s="46"/>
      <c r="BP6" s="46"/>
      <c r="BQ6" s="46"/>
      <c r="BR6" s="46"/>
      <c r="BS6" s="46"/>
      <c r="BT6" s="46"/>
      <c r="BU6" s="46"/>
      <c r="BV6" s="46"/>
      <c r="BW6" s="46"/>
      <c r="BX6" s="46"/>
      <c r="BY6" s="46"/>
      <c r="BZ6" s="46">
        <f>[1]spisok!$P$1+1</f>
        <v>2021</v>
      </c>
      <c r="CA6" s="46">
        <f>[1]spisok!$P$1+2</f>
        <v>2022</v>
      </c>
      <c r="CB6" s="46">
        <f>[1]spisok!$P$1+3</f>
        <v>2023</v>
      </c>
      <c r="CC6" s="46">
        <f>[1]spisok!$P$1+4</f>
        <v>2024</v>
      </c>
      <c r="CD6" s="46" t="str">
        <f>"Остаток финансирования 
на 31.12."&amp;[1]spisok!$P$1+4</f>
        <v>Остаток финансирования 
на 31.12.2024</v>
      </c>
      <c r="CE6" s="46" t="s">
        <v>18</v>
      </c>
      <c r="CF6" s="46" t="s">
        <v>18</v>
      </c>
      <c r="CG6" s="47" t="str">
        <f>"Всего освоено 
на 01.01."&amp;[1]spisok!$P$1</f>
        <v>Всего освоено 
на 01.01.2020</v>
      </c>
      <c r="CH6" s="47"/>
      <c r="CI6" s="47" t="s">
        <v>16</v>
      </c>
      <c r="CJ6" s="47"/>
      <c r="CK6" s="47" t="str">
        <f>"Всего освоение 
за "&amp;[1]spisok!$P$1&amp;" - "&amp;[1]spisok!$P$1+4</f>
        <v>Всего освоение 
за 2020 - 2024</v>
      </c>
      <c r="CL6" s="47" t="str">
        <f>"Освоение "&amp;[1]spisok!$P$1</f>
        <v>Освоение 2020</v>
      </c>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t="str">
        <f>"Остаток на 31.12."&amp;[1]spisok!$P$1</f>
        <v>Остаток на 31.12.2020</v>
      </c>
      <c r="DO6" s="47"/>
      <c r="DP6" s="47" t="s">
        <v>19</v>
      </c>
      <c r="DQ6" s="47"/>
      <c r="DR6" s="47"/>
      <c r="DS6" s="47"/>
      <c r="DT6" s="47"/>
      <c r="DU6" s="47"/>
      <c r="DV6" s="47"/>
      <c r="DW6" s="47"/>
      <c r="DX6" s="47"/>
      <c r="DY6" s="47"/>
      <c r="DZ6" s="47"/>
      <c r="EA6" s="47"/>
      <c r="EB6" s="47"/>
      <c r="EC6" s="47"/>
      <c r="ED6" s="47"/>
      <c r="EE6" s="47">
        <f>[1]spisok!$P$1+1</f>
        <v>2021</v>
      </c>
      <c r="EF6" s="47">
        <f>[1]spisok!$P$1+2</f>
        <v>2022</v>
      </c>
      <c r="EG6" s="47">
        <f>[1]spisok!$P$1+3</f>
        <v>2023</v>
      </c>
      <c r="EH6" s="47">
        <f>[1]spisok!$P$1+4</f>
        <v>2024</v>
      </c>
      <c r="EI6" s="47" t="str">
        <f>"Остаток освоения 
на 31.12."&amp;[1]spisok!$P$1+4</f>
        <v>Остаток освоения 
на 31.12.2024</v>
      </c>
      <c r="EJ6" s="47" t="s">
        <v>18</v>
      </c>
      <c r="EK6" s="47" t="s">
        <v>18</v>
      </c>
      <c r="EL6" s="48" t="str">
        <f>"Всего введено 
на 01.01."&amp;[1]spisok!$P$1</f>
        <v>Всего введено 
на 01.01.2020</v>
      </c>
      <c r="EM6" s="48"/>
      <c r="EN6" s="48" t="str">
        <f>"Всего ввод 
за "&amp;[1]spisok!$P$1&amp;" - "&amp;[1]spisok!$P$1+4</f>
        <v>Всего ввод 
за 2020 - 2024</v>
      </c>
      <c r="EO6" s="48" t="str">
        <f>"Ввод "&amp;[1]spisok!$P$1</f>
        <v>Ввод 2020</v>
      </c>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t="str">
        <f>"Остаток на 31.12."&amp;[1]spisok!$P$1</f>
        <v>Остаток на 31.12.2020</v>
      </c>
      <c r="FR6" s="48"/>
      <c r="FS6" s="48" t="s">
        <v>20</v>
      </c>
      <c r="FT6" s="48"/>
      <c r="FU6" s="48"/>
      <c r="FV6" s="48"/>
      <c r="FW6" s="48"/>
      <c r="FX6" s="48"/>
      <c r="FY6" s="48"/>
      <c r="FZ6" s="48"/>
      <c r="GA6" s="48"/>
      <c r="GB6" s="48"/>
      <c r="GC6" s="48"/>
      <c r="GD6" s="48"/>
      <c r="GE6" s="48"/>
      <c r="GF6" s="48"/>
      <c r="GG6" s="48"/>
      <c r="GH6" s="48">
        <f>[1]spisok!$P$1+1</f>
        <v>2021</v>
      </c>
      <c r="GI6" s="48">
        <f>[1]spisok!$P$1+2</f>
        <v>2022</v>
      </c>
      <c r="GJ6" s="48">
        <f>[1]spisok!$P$1+3</f>
        <v>2023</v>
      </c>
      <c r="GK6" s="48">
        <f>[1]spisok!$P$1+4</f>
        <v>2024</v>
      </c>
      <c r="GL6" s="48" t="str">
        <f>"Остаток по вводу ОС 
на 31.12."&amp;[1]spisok!$P$1+4</f>
        <v>Остаток по вводу ОС 
на 31.12.2024</v>
      </c>
      <c r="GM6" s="48" t="s">
        <v>18</v>
      </c>
      <c r="GN6" s="48" t="s">
        <v>18</v>
      </c>
      <c r="GO6" s="49"/>
      <c r="GP6" s="49"/>
      <c r="GQ6" s="50"/>
      <c r="GR6" s="51"/>
      <c r="GS6" s="14"/>
      <c r="GT6" s="14"/>
      <c r="GU6" s="14"/>
      <c r="GV6" s="14"/>
      <c r="GW6" s="14"/>
      <c r="GX6" s="14"/>
      <c r="GY6" s="14"/>
      <c r="GZ6" s="14"/>
      <c r="HA6" s="14"/>
      <c r="HB6" s="14"/>
      <c r="HC6" s="14"/>
      <c r="HD6" s="14"/>
      <c r="HE6" s="14"/>
      <c r="HF6" s="14"/>
      <c r="HG6" s="14"/>
      <c r="HH6" s="14"/>
      <c r="HI6" s="14"/>
      <c r="HJ6" s="49"/>
      <c r="HK6" s="52" t="s">
        <v>21</v>
      </c>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c r="IW6" s="52"/>
      <c r="IX6" s="52"/>
      <c r="IY6" s="52" t="s">
        <v>22</v>
      </c>
      <c r="IZ6" s="52"/>
      <c r="JA6" s="52"/>
      <c r="JB6" s="52"/>
      <c r="JC6" s="52"/>
      <c r="JD6" s="52"/>
      <c r="JE6" s="52"/>
      <c r="JF6" s="52"/>
      <c r="JG6" s="52"/>
      <c r="JH6" s="52"/>
      <c r="JI6" s="52"/>
      <c r="JJ6" s="52"/>
      <c r="JK6" s="52"/>
      <c r="JL6" s="52"/>
      <c r="JM6" s="52"/>
      <c r="JN6" s="52"/>
      <c r="JO6" s="52"/>
      <c r="JP6" s="52"/>
      <c r="JQ6" s="52"/>
      <c r="JR6" s="52"/>
      <c r="JS6" s="52"/>
      <c r="JT6" s="52"/>
      <c r="JU6" s="52"/>
      <c r="JV6" s="52"/>
      <c r="JW6" s="52"/>
      <c r="JX6" s="52"/>
      <c r="JY6" s="52"/>
      <c r="JZ6" s="52"/>
      <c r="KA6" s="52"/>
      <c r="KB6" s="52"/>
      <c r="KC6" s="52"/>
      <c r="KD6" s="52"/>
      <c r="KE6" s="52"/>
      <c r="KF6" s="52"/>
      <c r="KG6" s="52"/>
      <c r="KH6" s="52"/>
      <c r="KI6" s="52"/>
      <c r="KJ6" s="52"/>
      <c r="KK6" s="52"/>
      <c r="KL6" s="52"/>
      <c r="KM6" s="2"/>
      <c r="KN6" s="53" t="s">
        <v>23</v>
      </c>
      <c r="KO6" s="54" t="str">
        <f>"Установленная мощность электростанции
на 01.01." &amp; [1]spisok!$P$1</f>
        <v>Установленная мощность электростанции
на 01.01.2020</v>
      </c>
      <c r="KP6" s="54"/>
      <c r="KQ6" s="54"/>
      <c r="KR6" s="55" t="s">
        <v>24</v>
      </c>
      <c r="KS6" s="55"/>
      <c r="KT6" s="55"/>
      <c r="KU6" s="55"/>
      <c r="KV6" s="55"/>
      <c r="KW6" s="55"/>
      <c r="KX6" s="55"/>
      <c r="KY6" s="55"/>
      <c r="KZ6" s="55"/>
      <c r="LA6" s="55"/>
      <c r="LB6" s="55"/>
      <c r="LC6" s="55"/>
      <c r="LD6" s="55"/>
      <c r="LE6" s="55"/>
      <c r="LF6" s="55"/>
      <c r="LG6" s="55"/>
      <c r="LH6" s="55"/>
      <c r="LI6" s="55"/>
      <c r="LJ6" s="53" t="s">
        <v>25</v>
      </c>
      <c r="LK6" s="53"/>
      <c r="LL6" s="53"/>
      <c r="LM6" s="53"/>
      <c r="LN6" s="53"/>
      <c r="LO6" s="53"/>
      <c r="LP6" s="53" t="str">
        <f>"Установленная мощность электростанции
на 31.12." &amp; [1]spisok!$P$1</f>
        <v>Установленная мощность электростанции
на 31.12.2020</v>
      </c>
      <c r="LQ6" s="53"/>
      <c r="LR6" s="53"/>
      <c r="LS6" s="53" t="str">
        <f>"Установленная мощность электростанции
на 01.01." &amp; [1]spisok!$P$1</f>
        <v>Установленная мощность электростанции
на 01.01.2020</v>
      </c>
      <c r="LT6" s="53"/>
      <c r="LU6" s="53"/>
      <c r="LV6" s="53" t="str">
        <f>"Установленная мощность электростанции
на 31.12." &amp; [1]spisok!$P$1 + 4</f>
        <v>Установленная мощность электростанции
на 31.12.2024</v>
      </c>
      <c r="LW6" s="53"/>
      <c r="LX6" s="53"/>
    </row>
    <row r="7" spans="1:336" s="56" customFormat="1" ht="14.45" customHeight="1" x14ac:dyDescent="0.2">
      <c r="A7" s="44"/>
      <c r="B7" s="45"/>
      <c r="C7" s="44" t="s">
        <v>26</v>
      </c>
      <c r="D7" s="44" t="s">
        <v>27</v>
      </c>
      <c r="E7" s="44" t="s">
        <v>28</v>
      </c>
      <c r="F7" s="44" t="s">
        <v>29</v>
      </c>
      <c r="G7" s="44"/>
      <c r="H7" s="44" t="s">
        <v>30</v>
      </c>
      <c r="I7" s="44"/>
      <c r="J7" s="44" t="s">
        <v>31</v>
      </c>
      <c r="K7" s="44"/>
      <c r="L7" s="44" t="s">
        <v>32</v>
      </c>
      <c r="M7" s="44"/>
      <c r="N7" s="44" t="s">
        <v>33</v>
      </c>
      <c r="O7" s="44"/>
      <c r="P7" s="44" t="s">
        <v>34</v>
      </c>
      <c r="Q7" s="44"/>
      <c r="R7" s="44" t="s">
        <v>35</v>
      </c>
      <c r="S7" s="44" t="s">
        <v>36</v>
      </c>
      <c r="T7" s="44" t="s">
        <v>37</v>
      </c>
      <c r="U7" s="44" t="s">
        <v>38</v>
      </c>
      <c r="V7" s="45" t="s">
        <v>39</v>
      </c>
      <c r="W7" s="44" t="s">
        <v>40</v>
      </c>
      <c r="X7" s="45" t="s">
        <v>41</v>
      </c>
      <c r="Y7" s="45" t="s">
        <v>42</v>
      </c>
      <c r="Z7" s="45" t="s">
        <v>43</v>
      </c>
      <c r="AA7" s="45" t="s">
        <v>44</v>
      </c>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57" t="s">
        <v>45</v>
      </c>
      <c r="BL7" s="57"/>
      <c r="BM7" s="57"/>
      <c r="BN7" s="58" t="s">
        <v>46</v>
      </c>
      <c r="BO7" s="58" t="s">
        <v>47</v>
      </c>
      <c r="BP7" s="59" t="s">
        <v>48</v>
      </c>
      <c r="BQ7" s="58" t="s">
        <v>49</v>
      </c>
      <c r="BR7" s="58"/>
      <c r="BS7" s="58"/>
      <c r="BT7" s="59" t="s">
        <v>50</v>
      </c>
      <c r="BU7" s="60" t="s">
        <v>51</v>
      </c>
      <c r="BV7" s="60"/>
      <c r="BW7" s="60"/>
      <c r="BX7" s="58" t="s">
        <v>52</v>
      </c>
      <c r="BY7" s="59" t="s">
        <v>53</v>
      </c>
      <c r="BZ7" s="46"/>
      <c r="CA7" s="46"/>
      <c r="CB7" s="46"/>
      <c r="CC7" s="46"/>
      <c r="CD7" s="46"/>
      <c r="CE7" s="46"/>
      <c r="CF7" s="46"/>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61" t="s">
        <v>45</v>
      </c>
      <c r="DQ7" s="61"/>
      <c r="DR7" s="61"/>
      <c r="DS7" s="62" t="s">
        <v>46</v>
      </c>
      <c r="DT7" s="62" t="s">
        <v>47</v>
      </c>
      <c r="DU7" s="63" t="s">
        <v>48</v>
      </c>
      <c r="DV7" s="62" t="s">
        <v>49</v>
      </c>
      <c r="DW7" s="62"/>
      <c r="DX7" s="62"/>
      <c r="DY7" s="63" t="s">
        <v>50</v>
      </c>
      <c r="DZ7" s="64" t="s">
        <v>51</v>
      </c>
      <c r="EA7" s="64"/>
      <c r="EB7" s="64"/>
      <c r="EC7" s="62" t="s">
        <v>52</v>
      </c>
      <c r="ED7" s="63" t="s">
        <v>53</v>
      </c>
      <c r="EE7" s="47"/>
      <c r="EF7" s="47"/>
      <c r="EG7" s="47"/>
      <c r="EH7" s="47"/>
      <c r="EI7" s="47"/>
      <c r="EJ7" s="47"/>
      <c r="EK7" s="47"/>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65" t="s">
        <v>45</v>
      </c>
      <c r="FT7" s="65"/>
      <c r="FU7" s="65"/>
      <c r="FV7" s="66" t="s">
        <v>46</v>
      </c>
      <c r="FW7" s="66" t="s">
        <v>47</v>
      </c>
      <c r="FX7" s="67" t="s">
        <v>48</v>
      </c>
      <c r="FY7" s="66" t="s">
        <v>49</v>
      </c>
      <c r="FZ7" s="66"/>
      <c r="GA7" s="66"/>
      <c r="GB7" s="67" t="s">
        <v>50</v>
      </c>
      <c r="GC7" s="68" t="s">
        <v>51</v>
      </c>
      <c r="GD7" s="68"/>
      <c r="GE7" s="68"/>
      <c r="GF7" s="66" t="s">
        <v>52</v>
      </c>
      <c r="GG7" s="67" t="s">
        <v>53</v>
      </c>
      <c r="GH7" s="48"/>
      <c r="GI7" s="48"/>
      <c r="GJ7" s="48"/>
      <c r="GK7" s="48"/>
      <c r="GL7" s="48"/>
      <c r="GM7" s="48"/>
      <c r="GN7" s="48"/>
      <c r="GO7" s="69"/>
      <c r="GP7" s="69"/>
      <c r="GQ7" s="14"/>
      <c r="GR7" s="14"/>
      <c r="GS7" s="14"/>
      <c r="GT7" s="14"/>
      <c r="GU7" s="14"/>
      <c r="GV7" s="14"/>
      <c r="GW7" s="14"/>
      <c r="GX7" s="14"/>
      <c r="GY7" s="14"/>
      <c r="GZ7" s="14"/>
      <c r="HA7" s="14"/>
      <c r="HB7" s="14"/>
      <c r="HC7" s="14"/>
      <c r="HD7" s="14"/>
      <c r="HE7" s="14"/>
      <c r="HF7" s="14"/>
      <c r="HG7" s="14"/>
      <c r="HH7" s="14"/>
      <c r="HI7" s="14"/>
      <c r="HJ7" s="69"/>
      <c r="HK7" s="53">
        <f>[1]spisok!$P$1</f>
        <v>2020</v>
      </c>
      <c r="HL7" s="53"/>
      <c r="HM7" s="53"/>
      <c r="HN7" s="53"/>
      <c r="HO7" s="53"/>
      <c r="HP7" s="53"/>
      <c r="HQ7" s="53"/>
      <c r="HR7" s="53"/>
      <c r="HS7" s="53" t="s">
        <v>54</v>
      </c>
      <c r="HT7" s="53"/>
      <c r="HU7" s="53"/>
      <c r="HV7" s="53"/>
      <c r="HW7" s="53"/>
      <c r="HX7" s="53"/>
      <c r="HY7" s="53"/>
      <c r="HZ7" s="53"/>
      <c r="IA7" s="53" t="s">
        <v>55</v>
      </c>
      <c r="IB7" s="53"/>
      <c r="IC7" s="53"/>
      <c r="ID7" s="53"/>
      <c r="IE7" s="53"/>
      <c r="IF7" s="53"/>
      <c r="IG7" s="53"/>
      <c r="IH7" s="53"/>
      <c r="II7" s="53" t="s">
        <v>56</v>
      </c>
      <c r="IJ7" s="53"/>
      <c r="IK7" s="53"/>
      <c r="IL7" s="53"/>
      <c r="IM7" s="53"/>
      <c r="IN7" s="53"/>
      <c r="IO7" s="53"/>
      <c r="IP7" s="53"/>
      <c r="IQ7" s="53" t="s">
        <v>57</v>
      </c>
      <c r="IR7" s="53"/>
      <c r="IS7" s="53"/>
      <c r="IT7" s="53"/>
      <c r="IU7" s="53"/>
      <c r="IV7" s="53"/>
      <c r="IW7" s="53"/>
      <c r="IX7" s="53"/>
      <c r="IY7" s="53">
        <f>[1]spisok!$P$1</f>
        <v>2020</v>
      </c>
      <c r="IZ7" s="53"/>
      <c r="JA7" s="53"/>
      <c r="JB7" s="53"/>
      <c r="JC7" s="53"/>
      <c r="JD7" s="53"/>
      <c r="JE7" s="53"/>
      <c r="JF7" s="53"/>
      <c r="JG7" s="53" t="s">
        <v>54</v>
      </c>
      <c r="JH7" s="53"/>
      <c r="JI7" s="53"/>
      <c r="JJ7" s="53"/>
      <c r="JK7" s="53"/>
      <c r="JL7" s="53"/>
      <c r="JM7" s="53"/>
      <c r="JN7" s="53"/>
      <c r="JO7" s="53" t="s">
        <v>55</v>
      </c>
      <c r="JP7" s="53"/>
      <c r="JQ7" s="53"/>
      <c r="JR7" s="53"/>
      <c r="JS7" s="53"/>
      <c r="JT7" s="53"/>
      <c r="JU7" s="53"/>
      <c r="JV7" s="53"/>
      <c r="JW7" s="53" t="s">
        <v>56</v>
      </c>
      <c r="JX7" s="53"/>
      <c r="JY7" s="53"/>
      <c r="JZ7" s="53"/>
      <c r="KA7" s="53"/>
      <c r="KB7" s="53"/>
      <c r="KC7" s="53"/>
      <c r="KD7" s="53"/>
      <c r="KE7" s="53" t="s">
        <v>57</v>
      </c>
      <c r="KF7" s="53"/>
      <c r="KG7" s="53"/>
      <c r="KH7" s="53"/>
      <c r="KI7" s="53"/>
      <c r="KJ7" s="53"/>
      <c r="KK7" s="53"/>
      <c r="KL7" s="53"/>
      <c r="KM7" s="2"/>
      <c r="KN7" s="53"/>
      <c r="KO7" s="54"/>
      <c r="KP7" s="54"/>
      <c r="KQ7" s="54"/>
      <c r="KR7" s="53" t="s">
        <v>58</v>
      </c>
      <c r="KS7" s="53"/>
      <c r="KT7" s="53"/>
      <c r="KU7" s="53"/>
      <c r="KV7" s="53"/>
      <c r="KW7" s="53"/>
      <c r="KX7" s="53" t="s">
        <v>59</v>
      </c>
      <c r="KY7" s="53"/>
      <c r="KZ7" s="53"/>
      <c r="LA7" s="53"/>
      <c r="LB7" s="53"/>
      <c r="LC7" s="53"/>
      <c r="LD7" s="53" t="s">
        <v>60</v>
      </c>
      <c r="LE7" s="53"/>
      <c r="LF7" s="53"/>
      <c r="LG7" s="53"/>
      <c r="LH7" s="53"/>
      <c r="LI7" s="53"/>
      <c r="LJ7" s="53"/>
      <c r="LK7" s="53"/>
      <c r="LL7" s="53"/>
      <c r="LM7" s="53"/>
      <c r="LN7" s="53"/>
      <c r="LO7" s="53"/>
      <c r="LP7" s="53"/>
      <c r="LQ7" s="53"/>
      <c r="LR7" s="53"/>
      <c r="LS7" s="53"/>
      <c r="LT7" s="53"/>
      <c r="LU7" s="53"/>
      <c r="LV7" s="53"/>
      <c r="LW7" s="53"/>
      <c r="LX7" s="53"/>
    </row>
    <row r="8" spans="1:336" s="56" customFormat="1" ht="14.45" customHeight="1" x14ac:dyDescent="0.2">
      <c r="A8" s="44"/>
      <c r="B8" s="45"/>
      <c r="C8" s="44"/>
      <c r="D8" s="44"/>
      <c r="E8" s="44"/>
      <c r="F8" s="44"/>
      <c r="G8" s="44"/>
      <c r="H8" s="44"/>
      <c r="I8" s="44"/>
      <c r="J8" s="70" t="s">
        <v>61</v>
      </c>
      <c r="K8" s="70" t="s">
        <v>62</v>
      </c>
      <c r="L8" s="70" t="s">
        <v>61</v>
      </c>
      <c r="M8" s="70" t="s">
        <v>62</v>
      </c>
      <c r="N8" s="70" t="s">
        <v>61</v>
      </c>
      <c r="O8" s="70" t="s">
        <v>62</v>
      </c>
      <c r="P8" s="70" t="s">
        <v>61</v>
      </c>
      <c r="Q8" s="70" t="s">
        <v>62</v>
      </c>
      <c r="R8" s="44"/>
      <c r="S8" s="44"/>
      <c r="T8" s="44"/>
      <c r="U8" s="44"/>
      <c r="V8" s="45"/>
      <c r="W8" s="44"/>
      <c r="X8" s="45"/>
      <c r="Y8" s="45"/>
      <c r="Z8" s="45"/>
      <c r="AA8" s="45"/>
      <c r="AB8" s="46"/>
      <c r="AC8" s="46"/>
      <c r="AD8" s="46"/>
      <c r="AE8" s="46"/>
      <c r="AF8" s="46"/>
      <c r="AG8" s="71" t="str">
        <f>"Итого за  " &amp; [1]spisok!$P$1</f>
        <v>Итого за  2020</v>
      </c>
      <c r="AH8" s="71"/>
      <c r="AI8" s="71"/>
      <c r="AJ8" s="71"/>
      <c r="AK8" s="46" t="s">
        <v>54</v>
      </c>
      <c r="AL8" s="46"/>
      <c r="AM8" s="46"/>
      <c r="AN8" s="46"/>
      <c r="AO8" s="46" t="s">
        <v>55</v>
      </c>
      <c r="AP8" s="46"/>
      <c r="AQ8" s="46"/>
      <c r="AR8" s="46"/>
      <c r="AS8" s="46" t="s">
        <v>63</v>
      </c>
      <c r="AT8" s="46"/>
      <c r="AU8" s="46"/>
      <c r="AV8" s="46"/>
      <c r="AW8" s="46" t="s">
        <v>56</v>
      </c>
      <c r="AX8" s="46"/>
      <c r="AY8" s="46"/>
      <c r="AZ8" s="46"/>
      <c r="BA8" s="46" t="s">
        <v>64</v>
      </c>
      <c r="BB8" s="46"/>
      <c r="BC8" s="46"/>
      <c r="BD8" s="46"/>
      <c r="BE8" s="71" t="s">
        <v>57</v>
      </c>
      <c r="BF8" s="71"/>
      <c r="BG8" s="71"/>
      <c r="BH8" s="71"/>
      <c r="BI8" s="46"/>
      <c r="BJ8" s="46"/>
      <c r="BK8" s="72" t="s">
        <v>65</v>
      </c>
      <c r="BL8" s="72" t="s">
        <v>66</v>
      </c>
      <c r="BM8" s="73" t="s">
        <v>67</v>
      </c>
      <c r="BN8" s="58"/>
      <c r="BO8" s="58"/>
      <c r="BP8" s="59"/>
      <c r="BQ8" s="74" t="s">
        <v>68</v>
      </c>
      <c r="BR8" s="74" t="s">
        <v>69</v>
      </c>
      <c r="BS8" s="75" t="s">
        <v>70</v>
      </c>
      <c r="BT8" s="59"/>
      <c r="BU8" s="75" t="s">
        <v>71</v>
      </c>
      <c r="BV8" s="74" t="s">
        <v>72</v>
      </c>
      <c r="BW8" s="74" t="s">
        <v>73</v>
      </c>
      <c r="BX8" s="58"/>
      <c r="BY8" s="59"/>
      <c r="BZ8" s="46"/>
      <c r="CA8" s="46"/>
      <c r="CB8" s="46"/>
      <c r="CC8" s="46"/>
      <c r="CD8" s="46"/>
      <c r="CE8" s="46"/>
      <c r="CF8" s="46"/>
      <c r="CG8" s="47"/>
      <c r="CH8" s="47"/>
      <c r="CI8" s="47"/>
      <c r="CJ8" s="47"/>
      <c r="CK8" s="47"/>
      <c r="CL8" s="76" t="str">
        <f>"итого за "&amp;[1]spisok!$P$1</f>
        <v>итого за 2020</v>
      </c>
      <c r="CM8" s="76"/>
      <c r="CN8" s="76"/>
      <c r="CO8" s="76"/>
      <c r="CP8" s="47" t="s">
        <v>54</v>
      </c>
      <c r="CQ8" s="47"/>
      <c r="CR8" s="47"/>
      <c r="CS8" s="47"/>
      <c r="CT8" s="47" t="s">
        <v>55</v>
      </c>
      <c r="CU8" s="47"/>
      <c r="CV8" s="47"/>
      <c r="CW8" s="47"/>
      <c r="CX8" s="47" t="s">
        <v>63</v>
      </c>
      <c r="CY8" s="47"/>
      <c r="CZ8" s="47"/>
      <c r="DA8" s="47"/>
      <c r="DB8" s="47" t="s">
        <v>56</v>
      </c>
      <c r="DC8" s="47"/>
      <c r="DD8" s="47"/>
      <c r="DE8" s="47"/>
      <c r="DF8" s="47" t="s">
        <v>64</v>
      </c>
      <c r="DG8" s="47"/>
      <c r="DH8" s="47"/>
      <c r="DI8" s="47"/>
      <c r="DJ8" s="76" t="s">
        <v>57</v>
      </c>
      <c r="DK8" s="76"/>
      <c r="DL8" s="76"/>
      <c r="DM8" s="76"/>
      <c r="DN8" s="47"/>
      <c r="DO8" s="47"/>
      <c r="DP8" s="77" t="s">
        <v>65</v>
      </c>
      <c r="DQ8" s="77" t="s">
        <v>66</v>
      </c>
      <c r="DR8" s="78" t="s">
        <v>67</v>
      </c>
      <c r="DS8" s="62"/>
      <c r="DT8" s="62"/>
      <c r="DU8" s="63"/>
      <c r="DV8" s="79" t="s">
        <v>68</v>
      </c>
      <c r="DW8" s="79" t="s">
        <v>69</v>
      </c>
      <c r="DX8" s="80" t="s">
        <v>70</v>
      </c>
      <c r="DY8" s="63"/>
      <c r="DZ8" s="80" t="s">
        <v>71</v>
      </c>
      <c r="EA8" s="79" t="s">
        <v>72</v>
      </c>
      <c r="EB8" s="79" t="s">
        <v>73</v>
      </c>
      <c r="EC8" s="62"/>
      <c r="ED8" s="63"/>
      <c r="EE8" s="47"/>
      <c r="EF8" s="47"/>
      <c r="EG8" s="47"/>
      <c r="EH8" s="47"/>
      <c r="EI8" s="47"/>
      <c r="EJ8" s="47"/>
      <c r="EK8" s="47"/>
      <c r="EL8" s="48"/>
      <c r="EM8" s="48"/>
      <c r="EN8" s="48"/>
      <c r="EO8" s="81" t="str">
        <f>"итого за "&amp;[1]spisok!$P$1</f>
        <v>итого за 2020</v>
      </c>
      <c r="EP8" s="81"/>
      <c r="EQ8" s="81"/>
      <c r="ER8" s="81"/>
      <c r="ES8" s="48" t="s">
        <v>54</v>
      </c>
      <c r="ET8" s="48"/>
      <c r="EU8" s="48"/>
      <c r="EV8" s="48"/>
      <c r="EW8" s="48" t="s">
        <v>55</v>
      </c>
      <c r="EX8" s="48"/>
      <c r="EY8" s="48"/>
      <c r="EZ8" s="48"/>
      <c r="FA8" s="48" t="s">
        <v>63</v>
      </c>
      <c r="FB8" s="48"/>
      <c r="FC8" s="48"/>
      <c r="FD8" s="48"/>
      <c r="FE8" s="48" t="s">
        <v>56</v>
      </c>
      <c r="FF8" s="48"/>
      <c r="FG8" s="48"/>
      <c r="FH8" s="48"/>
      <c r="FI8" s="48" t="s">
        <v>64</v>
      </c>
      <c r="FJ8" s="48"/>
      <c r="FK8" s="48"/>
      <c r="FL8" s="48"/>
      <c r="FM8" s="81" t="s">
        <v>57</v>
      </c>
      <c r="FN8" s="81"/>
      <c r="FO8" s="81"/>
      <c r="FP8" s="81"/>
      <c r="FQ8" s="48"/>
      <c r="FR8" s="48"/>
      <c r="FS8" s="82" t="s">
        <v>65</v>
      </c>
      <c r="FT8" s="82" t="s">
        <v>66</v>
      </c>
      <c r="FU8" s="83" t="s">
        <v>67</v>
      </c>
      <c r="FV8" s="66"/>
      <c r="FW8" s="66"/>
      <c r="FX8" s="67"/>
      <c r="FY8" s="84" t="s">
        <v>68</v>
      </c>
      <c r="FZ8" s="84" t="s">
        <v>69</v>
      </c>
      <c r="GA8" s="85" t="s">
        <v>70</v>
      </c>
      <c r="GB8" s="67"/>
      <c r="GC8" s="85" t="s">
        <v>71</v>
      </c>
      <c r="GD8" s="84" t="s">
        <v>72</v>
      </c>
      <c r="GE8" s="84" t="s">
        <v>73</v>
      </c>
      <c r="GF8" s="66"/>
      <c r="GG8" s="67"/>
      <c r="GH8" s="48"/>
      <c r="GI8" s="48"/>
      <c r="GJ8" s="48"/>
      <c r="GK8" s="48"/>
      <c r="GL8" s="48"/>
      <c r="GM8" s="48"/>
      <c r="GN8" s="48"/>
      <c r="GO8" s="69"/>
      <c r="GP8" s="69"/>
      <c r="GQ8" s="14"/>
      <c r="GR8" s="14"/>
      <c r="GS8" s="14"/>
      <c r="GT8" s="14"/>
      <c r="GU8" s="14"/>
      <c r="GV8" s="14"/>
      <c r="GW8" s="14"/>
      <c r="GX8" s="14"/>
      <c r="GY8" s="14"/>
      <c r="GZ8" s="14"/>
      <c r="HA8" s="14"/>
      <c r="HB8" s="14"/>
      <c r="HC8" s="14"/>
      <c r="HD8" s="14"/>
      <c r="HE8" s="14"/>
      <c r="HF8" s="14"/>
      <c r="HG8" s="14"/>
      <c r="HH8" s="14"/>
      <c r="HI8" s="14"/>
      <c r="HJ8" s="69"/>
      <c r="HK8" s="53" t="s">
        <v>61</v>
      </c>
      <c r="HL8" s="53"/>
      <c r="HM8" s="53"/>
      <c r="HN8" s="53"/>
      <c r="HO8" s="53" t="s">
        <v>74</v>
      </c>
      <c r="HP8" s="53"/>
      <c r="HQ8" s="53"/>
      <c r="HR8" s="53"/>
      <c r="HS8" s="53" t="s">
        <v>61</v>
      </c>
      <c r="HT8" s="53"/>
      <c r="HU8" s="53"/>
      <c r="HV8" s="53"/>
      <c r="HW8" s="53" t="s">
        <v>74</v>
      </c>
      <c r="HX8" s="53"/>
      <c r="HY8" s="53"/>
      <c r="HZ8" s="53"/>
      <c r="IA8" s="53" t="s">
        <v>61</v>
      </c>
      <c r="IB8" s="53"/>
      <c r="IC8" s="53"/>
      <c r="ID8" s="53"/>
      <c r="IE8" s="53" t="s">
        <v>74</v>
      </c>
      <c r="IF8" s="53"/>
      <c r="IG8" s="53"/>
      <c r="IH8" s="53"/>
      <c r="II8" s="53" t="s">
        <v>61</v>
      </c>
      <c r="IJ8" s="53"/>
      <c r="IK8" s="53"/>
      <c r="IL8" s="53"/>
      <c r="IM8" s="53" t="s">
        <v>74</v>
      </c>
      <c r="IN8" s="53"/>
      <c r="IO8" s="53"/>
      <c r="IP8" s="53"/>
      <c r="IQ8" s="53" t="s">
        <v>61</v>
      </c>
      <c r="IR8" s="53"/>
      <c r="IS8" s="53"/>
      <c r="IT8" s="53"/>
      <c r="IU8" s="53" t="s">
        <v>74</v>
      </c>
      <c r="IV8" s="53"/>
      <c r="IW8" s="53"/>
      <c r="IX8" s="53"/>
      <c r="IY8" s="53" t="s">
        <v>61</v>
      </c>
      <c r="IZ8" s="53"/>
      <c r="JA8" s="53"/>
      <c r="JB8" s="53"/>
      <c r="JC8" s="53" t="s">
        <v>74</v>
      </c>
      <c r="JD8" s="53"/>
      <c r="JE8" s="53"/>
      <c r="JF8" s="53"/>
      <c r="JG8" s="53" t="s">
        <v>61</v>
      </c>
      <c r="JH8" s="53"/>
      <c r="JI8" s="53"/>
      <c r="JJ8" s="53"/>
      <c r="JK8" s="53" t="s">
        <v>74</v>
      </c>
      <c r="JL8" s="53"/>
      <c r="JM8" s="53"/>
      <c r="JN8" s="53"/>
      <c r="JO8" s="53" t="s">
        <v>61</v>
      </c>
      <c r="JP8" s="53"/>
      <c r="JQ8" s="53"/>
      <c r="JR8" s="53"/>
      <c r="JS8" s="53" t="s">
        <v>74</v>
      </c>
      <c r="JT8" s="53"/>
      <c r="JU8" s="53"/>
      <c r="JV8" s="53"/>
      <c r="JW8" s="53" t="s">
        <v>61</v>
      </c>
      <c r="JX8" s="53"/>
      <c r="JY8" s="53"/>
      <c r="JZ8" s="53"/>
      <c r="KA8" s="53" t="s">
        <v>74</v>
      </c>
      <c r="KB8" s="53"/>
      <c r="KC8" s="53"/>
      <c r="KD8" s="53"/>
      <c r="KE8" s="53" t="s">
        <v>61</v>
      </c>
      <c r="KF8" s="53"/>
      <c r="KG8" s="53"/>
      <c r="KH8" s="53"/>
      <c r="KI8" s="53" t="s">
        <v>74</v>
      </c>
      <c r="KJ8" s="53"/>
      <c r="KK8" s="53"/>
      <c r="KL8" s="53"/>
      <c r="KM8" s="2"/>
      <c r="KN8" s="53"/>
      <c r="KO8" s="53" t="s">
        <v>58</v>
      </c>
      <c r="KP8" s="53" t="s">
        <v>59</v>
      </c>
      <c r="KQ8" s="53" t="s">
        <v>75</v>
      </c>
      <c r="KR8" s="53" t="s">
        <v>76</v>
      </c>
      <c r="KS8" s="53"/>
      <c r="KT8" s="53" t="s">
        <v>77</v>
      </c>
      <c r="KU8" s="53"/>
      <c r="KV8" s="53" t="s">
        <v>78</v>
      </c>
      <c r="KW8" s="53"/>
      <c r="KX8" s="53" t="s">
        <v>76</v>
      </c>
      <c r="KY8" s="53"/>
      <c r="KZ8" s="53" t="s">
        <v>77</v>
      </c>
      <c r="LA8" s="53"/>
      <c r="LB8" s="53" t="s">
        <v>78</v>
      </c>
      <c r="LC8" s="53"/>
      <c r="LD8" s="53" t="s">
        <v>76</v>
      </c>
      <c r="LE8" s="53"/>
      <c r="LF8" s="53" t="s">
        <v>77</v>
      </c>
      <c r="LG8" s="53"/>
      <c r="LH8" s="53" t="s">
        <v>78</v>
      </c>
      <c r="LI8" s="53"/>
      <c r="LJ8" s="53" t="s">
        <v>79</v>
      </c>
      <c r="LK8" s="53"/>
      <c r="LL8" s="53" t="s">
        <v>80</v>
      </c>
      <c r="LM8" s="53"/>
      <c r="LN8" s="53" t="s">
        <v>81</v>
      </c>
      <c r="LO8" s="53"/>
      <c r="LP8" s="53" t="s">
        <v>58</v>
      </c>
      <c r="LQ8" s="53"/>
      <c r="LR8" s="53" t="s">
        <v>59</v>
      </c>
      <c r="LS8" s="53"/>
      <c r="LT8" s="53" t="s">
        <v>75</v>
      </c>
      <c r="LU8" s="53"/>
      <c r="LV8" s="86" t="s">
        <v>58</v>
      </c>
      <c r="LW8" s="86" t="s">
        <v>59</v>
      </c>
      <c r="LX8" s="86" t="s">
        <v>75</v>
      </c>
    </row>
    <row r="9" spans="1:336" s="56" customFormat="1" ht="14.45" customHeight="1" x14ac:dyDescent="0.2">
      <c r="A9" s="44"/>
      <c r="B9" s="45"/>
      <c r="C9" s="44"/>
      <c r="D9" s="44"/>
      <c r="E9" s="44"/>
      <c r="F9" s="70" t="s">
        <v>61</v>
      </c>
      <c r="G9" s="70" t="s">
        <v>62</v>
      </c>
      <c r="H9" s="70" t="s">
        <v>61</v>
      </c>
      <c r="I9" s="70" t="s">
        <v>62</v>
      </c>
      <c r="J9" s="70" t="s">
        <v>82</v>
      </c>
      <c r="K9" s="70" t="s">
        <v>82</v>
      </c>
      <c r="L9" s="70" t="s">
        <v>82</v>
      </c>
      <c r="M9" s="70" t="s">
        <v>82</v>
      </c>
      <c r="N9" s="70" t="s">
        <v>83</v>
      </c>
      <c r="O9" s="70" t="s">
        <v>83</v>
      </c>
      <c r="P9" s="70" t="s">
        <v>82</v>
      </c>
      <c r="Q9" s="70" t="s">
        <v>82</v>
      </c>
      <c r="R9" s="70" t="s">
        <v>61</v>
      </c>
      <c r="S9" s="70" t="s">
        <v>61</v>
      </c>
      <c r="T9" s="70" t="s">
        <v>61</v>
      </c>
      <c r="U9" s="70" t="s">
        <v>61</v>
      </c>
      <c r="V9" s="70" t="s">
        <v>61</v>
      </c>
      <c r="W9" s="70" t="s">
        <v>61</v>
      </c>
      <c r="X9" s="87" t="s">
        <v>84</v>
      </c>
      <c r="Y9" s="87" t="s">
        <v>85</v>
      </c>
      <c r="Z9" s="87" t="s">
        <v>86</v>
      </c>
      <c r="AA9" s="87" t="s">
        <v>87</v>
      </c>
      <c r="AB9" s="88" t="s">
        <v>61</v>
      </c>
      <c r="AC9" s="88" t="s">
        <v>88</v>
      </c>
      <c r="AD9" s="88" t="s">
        <v>61</v>
      </c>
      <c r="AE9" s="88" t="s">
        <v>74</v>
      </c>
      <c r="AF9" s="88" t="s">
        <v>61</v>
      </c>
      <c r="AG9" s="89" t="s">
        <v>61</v>
      </c>
      <c r="AH9" s="89" t="s">
        <v>74</v>
      </c>
      <c r="AI9" s="89" t="s">
        <v>89</v>
      </c>
      <c r="AJ9" s="89" t="s">
        <v>90</v>
      </c>
      <c r="AK9" s="88" t="s">
        <v>61</v>
      </c>
      <c r="AL9" s="88" t="s">
        <v>88</v>
      </c>
      <c r="AM9" s="88" t="s">
        <v>89</v>
      </c>
      <c r="AN9" s="88" t="s">
        <v>90</v>
      </c>
      <c r="AO9" s="88" t="s">
        <v>61</v>
      </c>
      <c r="AP9" s="88" t="s">
        <v>74</v>
      </c>
      <c r="AQ9" s="88" t="s">
        <v>89</v>
      </c>
      <c r="AR9" s="88" t="s">
        <v>90</v>
      </c>
      <c r="AS9" s="88" t="s">
        <v>61</v>
      </c>
      <c r="AT9" s="88" t="s">
        <v>74</v>
      </c>
      <c r="AU9" s="88" t="s">
        <v>89</v>
      </c>
      <c r="AV9" s="88" t="s">
        <v>90</v>
      </c>
      <c r="AW9" s="88" t="s">
        <v>61</v>
      </c>
      <c r="AX9" s="88" t="s">
        <v>74</v>
      </c>
      <c r="AY9" s="88" t="s">
        <v>89</v>
      </c>
      <c r="AZ9" s="88" t="s">
        <v>90</v>
      </c>
      <c r="BA9" s="88" t="s">
        <v>61</v>
      </c>
      <c r="BB9" s="88" t="s">
        <v>74</v>
      </c>
      <c r="BC9" s="88" t="s">
        <v>89</v>
      </c>
      <c r="BD9" s="88" t="s">
        <v>90</v>
      </c>
      <c r="BE9" s="89" t="s">
        <v>61</v>
      </c>
      <c r="BF9" s="89" t="s">
        <v>74</v>
      </c>
      <c r="BG9" s="89" t="s">
        <v>89</v>
      </c>
      <c r="BH9" s="89" t="s">
        <v>90</v>
      </c>
      <c r="BI9" s="88" t="s">
        <v>61</v>
      </c>
      <c r="BJ9" s="88" t="s">
        <v>74</v>
      </c>
      <c r="BK9" s="72"/>
      <c r="BL9" s="72"/>
      <c r="BM9" s="73"/>
      <c r="BN9" s="58"/>
      <c r="BO9" s="58"/>
      <c r="BP9" s="59"/>
      <c r="BQ9" s="74"/>
      <c r="BR9" s="74"/>
      <c r="BS9" s="75"/>
      <c r="BT9" s="59"/>
      <c r="BU9" s="75"/>
      <c r="BV9" s="74"/>
      <c r="BW9" s="74"/>
      <c r="BX9" s="58"/>
      <c r="BY9" s="59"/>
      <c r="BZ9" s="88" t="s">
        <v>61</v>
      </c>
      <c r="CA9" s="88" t="s">
        <v>61</v>
      </c>
      <c r="CB9" s="88" t="s">
        <v>61</v>
      </c>
      <c r="CC9" s="88" t="s">
        <v>61</v>
      </c>
      <c r="CD9" s="88" t="s">
        <v>61</v>
      </c>
      <c r="CE9" s="88" t="s">
        <v>61</v>
      </c>
      <c r="CF9" s="88" t="s">
        <v>88</v>
      </c>
      <c r="CG9" s="90" t="s">
        <v>61</v>
      </c>
      <c r="CH9" s="90" t="s">
        <v>88</v>
      </c>
      <c r="CI9" s="90" t="s">
        <v>61</v>
      </c>
      <c r="CJ9" s="90" t="s">
        <v>74</v>
      </c>
      <c r="CK9" s="90" t="s">
        <v>61</v>
      </c>
      <c r="CL9" s="91" t="s">
        <v>61</v>
      </c>
      <c r="CM9" s="91" t="s">
        <v>74</v>
      </c>
      <c r="CN9" s="91" t="s">
        <v>89</v>
      </c>
      <c r="CO9" s="91" t="s">
        <v>90</v>
      </c>
      <c r="CP9" s="90" t="s">
        <v>61</v>
      </c>
      <c r="CQ9" s="90" t="s">
        <v>88</v>
      </c>
      <c r="CR9" s="90" t="s">
        <v>89</v>
      </c>
      <c r="CS9" s="90" t="s">
        <v>90</v>
      </c>
      <c r="CT9" s="90" t="s">
        <v>61</v>
      </c>
      <c r="CU9" s="90" t="s">
        <v>74</v>
      </c>
      <c r="CV9" s="90" t="s">
        <v>89</v>
      </c>
      <c r="CW9" s="90" t="s">
        <v>90</v>
      </c>
      <c r="CX9" s="90" t="s">
        <v>61</v>
      </c>
      <c r="CY9" s="90" t="s">
        <v>74</v>
      </c>
      <c r="CZ9" s="90" t="s">
        <v>89</v>
      </c>
      <c r="DA9" s="90" t="s">
        <v>90</v>
      </c>
      <c r="DB9" s="90" t="s">
        <v>61</v>
      </c>
      <c r="DC9" s="90" t="s">
        <v>74</v>
      </c>
      <c r="DD9" s="90" t="s">
        <v>89</v>
      </c>
      <c r="DE9" s="90" t="s">
        <v>90</v>
      </c>
      <c r="DF9" s="90" t="s">
        <v>61</v>
      </c>
      <c r="DG9" s="90" t="s">
        <v>74</v>
      </c>
      <c r="DH9" s="90" t="s">
        <v>89</v>
      </c>
      <c r="DI9" s="90" t="s">
        <v>90</v>
      </c>
      <c r="DJ9" s="91" t="s">
        <v>61</v>
      </c>
      <c r="DK9" s="91" t="s">
        <v>74</v>
      </c>
      <c r="DL9" s="91" t="s">
        <v>89</v>
      </c>
      <c r="DM9" s="91" t="s">
        <v>90</v>
      </c>
      <c r="DN9" s="90" t="s">
        <v>61</v>
      </c>
      <c r="DO9" s="90" t="s">
        <v>74</v>
      </c>
      <c r="DP9" s="77"/>
      <c r="DQ9" s="77"/>
      <c r="DR9" s="78"/>
      <c r="DS9" s="62"/>
      <c r="DT9" s="62"/>
      <c r="DU9" s="63"/>
      <c r="DV9" s="79"/>
      <c r="DW9" s="79"/>
      <c r="DX9" s="80"/>
      <c r="DY9" s="63"/>
      <c r="DZ9" s="80"/>
      <c r="EA9" s="79"/>
      <c r="EB9" s="79"/>
      <c r="EC9" s="62"/>
      <c r="ED9" s="63"/>
      <c r="EE9" s="90" t="s">
        <v>61</v>
      </c>
      <c r="EF9" s="90" t="s">
        <v>61</v>
      </c>
      <c r="EG9" s="90" t="s">
        <v>61</v>
      </c>
      <c r="EH9" s="90" t="s">
        <v>61</v>
      </c>
      <c r="EI9" s="90" t="s">
        <v>61</v>
      </c>
      <c r="EJ9" s="90" t="s">
        <v>61</v>
      </c>
      <c r="EK9" s="90" t="s">
        <v>88</v>
      </c>
      <c r="EL9" s="92" t="s">
        <v>61</v>
      </c>
      <c r="EM9" s="92" t="s">
        <v>88</v>
      </c>
      <c r="EN9" s="92" t="s">
        <v>61</v>
      </c>
      <c r="EO9" s="93" t="s">
        <v>61</v>
      </c>
      <c r="EP9" s="93" t="s">
        <v>74</v>
      </c>
      <c r="EQ9" s="93" t="s">
        <v>89</v>
      </c>
      <c r="ER9" s="93" t="s">
        <v>90</v>
      </c>
      <c r="ES9" s="92" t="s">
        <v>61</v>
      </c>
      <c r="ET9" s="92" t="s">
        <v>88</v>
      </c>
      <c r="EU9" s="92" t="s">
        <v>89</v>
      </c>
      <c r="EV9" s="92" t="s">
        <v>90</v>
      </c>
      <c r="EW9" s="92" t="s">
        <v>61</v>
      </c>
      <c r="EX9" s="92" t="s">
        <v>74</v>
      </c>
      <c r="EY9" s="92" t="s">
        <v>89</v>
      </c>
      <c r="EZ9" s="92" t="s">
        <v>90</v>
      </c>
      <c r="FA9" s="92" t="s">
        <v>61</v>
      </c>
      <c r="FB9" s="92" t="s">
        <v>74</v>
      </c>
      <c r="FC9" s="92" t="s">
        <v>89</v>
      </c>
      <c r="FD9" s="92" t="s">
        <v>90</v>
      </c>
      <c r="FE9" s="92" t="s">
        <v>61</v>
      </c>
      <c r="FF9" s="92" t="s">
        <v>74</v>
      </c>
      <c r="FG9" s="92" t="s">
        <v>89</v>
      </c>
      <c r="FH9" s="92" t="s">
        <v>90</v>
      </c>
      <c r="FI9" s="92" t="s">
        <v>61</v>
      </c>
      <c r="FJ9" s="92" t="s">
        <v>74</v>
      </c>
      <c r="FK9" s="92" t="s">
        <v>89</v>
      </c>
      <c r="FL9" s="92" t="s">
        <v>90</v>
      </c>
      <c r="FM9" s="93" t="s">
        <v>61</v>
      </c>
      <c r="FN9" s="93" t="s">
        <v>74</v>
      </c>
      <c r="FO9" s="93" t="s">
        <v>89</v>
      </c>
      <c r="FP9" s="93" t="s">
        <v>90</v>
      </c>
      <c r="FQ9" s="92" t="s">
        <v>61</v>
      </c>
      <c r="FR9" s="92" t="s">
        <v>74</v>
      </c>
      <c r="FS9" s="82"/>
      <c r="FT9" s="82"/>
      <c r="FU9" s="83"/>
      <c r="FV9" s="66"/>
      <c r="FW9" s="66"/>
      <c r="FX9" s="67"/>
      <c r="FY9" s="84"/>
      <c r="FZ9" s="84"/>
      <c r="GA9" s="85"/>
      <c r="GB9" s="67"/>
      <c r="GC9" s="85"/>
      <c r="GD9" s="84"/>
      <c r="GE9" s="84"/>
      <c r="GF9" s="66"/>
      <c r="GG9" s="67"/>
      <c r="GH9" s="92" t="s">
        <v>61</v>
      </c>
      <c r="GI9" s="92" t="s">
        <v>61</v>
      </c>
      <c r="GJ9" s="92" t="s">
        <v>61</v>
      </c>
      <c r="GK9" s="92" t="s">
        <v>61</v>
      </c>
      <c r="GL9" s="92" t="s">
        <v>61</v>
      </c>
      <c r="GM9" s="92" t="s">
        <v>61</v>
      </c>
      <c r="GN9" s="92" t="s">
        <v>88</v>
      </c>
      <c r="GO9" s="69"/>
      <c r="GP9" s="69"/>
      <c r="GQ9" s="14"/>
      <c r="GR9" s="14"/>
      <c r="GS9" s="14"/>
      <c r="GT9" s="14"/>
      <c r="GU9" s="14"/>
      <c r="GV9" s="14"/>
      <c r="GW9" s="14"/>
      <c r="GX9" s="14"/>
      <c r="GY9" s="14"/>
      <c r="GZ9" s="14"/>
      <c r="HA9" s="14"/>
      <c r="HB9" s="14"/>
      <c r="HC9" s="14"/>
      <c r="HD9" s="14"/>
      <c r="HE9" s="14"/>
      <c r="HF9" s="14"/>
      <c r="HG9" s="14"/>
      <c r="HH9" s="14"/>
      <c r="HI9" s="14"/>
      <c r="HJ9" s="69"/>
      <c r="HK9" s="86" t="s">
        <v>91</v>
      </c>
      <c r="HL9" s="86" t="s">
        <v>92</v>
      </c>
      <c r="HM9" s="86" t="s">
        <v>93</v>
      </c>
      <c r="HN9" s="86" t="s">
        <v>94</v>
      </c>
      <c r="HO9" s="86" t="s">
        <v>91</v>
      </c>
      <c r="HP9" s="86" t="s">
        <v>92</v>
      </c>
      <c r="HQ9" s="86" t="s">
        <v>93</v>
      </c>
      <c r="HR9" s="86" t="s">
        <v>94</v>
      </c>
      <c r="HS9" s="86" t="s">
        <v>91</v>
      </c>
      <c r="HT9" s="86" t="s">
        <v>92</v>
      </c>
      <c r="HU9" s="86" t="s">
        <v>93</v>
      </c>
      <c r="HV9" s="86" t="s">
        <v>94</v>
      </c>
      <c r="HW9" s="86" t="s">
        <v>91</v>
      </c>
      <c r="HX9" s="86" t="s">
        <v>92</v>
      </c>
      <c r="HY9" s="86" t="s">
        <v>93</v>
      </c>
      <c r="HZ9" s="86" t="s">
        <v>94</v>
      </c>
      <c r="IA9" s="86" t="s">
        <v>91</v>
      </c>
      <c r="IB9" s="86" t="s">
        <v>92</v>
      </c>
      <c r="IC9" s="86" t="s">
        <v>93</v>
      </c>
      <c r="ID9" s="86" t="s">
        <v>94</v>
      </c>
      <c r="IE9" s="86" t="s">
        <v>91</v>
      </c>
      <c r="IF9" s="86" t="s">
        <v>92</v>
      </c>
      <c r="IG9" s="86" t="s">
        <v>93</v>
      </c>
      <c r="IH9" s="86" t="s">
        <v>94</v>
      </c>
      <c r="II9" s="86" t="s">
        <v>91</v>
      </c>
      <c r="IJ9" s="86" t="s">
        <v>92</v>
      </c>
      <c r="IK9" s="86" t="s">
        <v>93</v>
      </c>
      <c r="IL9" s="86" t="s">
        <v>94</v>
      </c>
      <c r="IM9" s="86" t="s">
        <v>91</v>
      </c>
      <c r="IN9" s="86" t="s">
        <v>92</v>
      </c>
      <c r="IO9" s="86" t="s">
        <v>93</v>
      </c>
      <c r="IP9" s="86" t="s">
        <v>94</v>
      </c>
      <c r="IQ9" s="86" t="s">
        <v>91</v>
      </c>
      <c r="IR9" s="86" t="s">
        <v>92</v>
      </c>
      <c r="IS9" s="86" t="s">
        <v>93</v>
      </c>
      <c r="IT9" s="86" t="s">
        <v>94</v>
      </c>
      <c r="IU9" s="86" t="s">
        <v>91</v>
      </c>
      <c r="IV9" s="86" t="s">
        <v>92</v>
      </c>
      <c r="IW9" s="86" t="s">
        <v>93</v>
      </c>
      <c r="IX9" s="86" t="s">
        <v>94</v>
      </c>
      <c r="IY9" s="86" t="s">
        <v>91</v>
      </c>
      <c r="IZ9" s="86" t="s">
        <v>92</v>
      </c>
      <c r="JA9" s="86" t="s">
        <v>93</v>
      </c>
      <c r="JB9" s="86" t="s">
        <v>94</v>
      </c>
      <c r="JC9" s="86" t="s">
        <v>91</v>
      </c>
      <c r="JD9" s="86" t="s">
        <v>92</v>
      </c>
      <c r="JE9" s="86" t="s">
        <v>93</v>
      </c>
      <c r="JF9" s="86" t="s">
        <v>94</v>
      </c>
      <c r="JG9" s="86" t="s">
        <v>91</v>
      </c>
      <c r="JH9" s="86" t="s">
        <v>92</v>
      </c>
      <c r="JI9" s="86" t="s">
        <v>93</v>
      </c>
      <c r="JJ9" s="86" t="s">
        <v>94</v>
      </c>
      <c r="JK9" s="86" t="s">
        <v>91</v>
      </c>
      <c r="JL9" s="86" t="s">
        <v>92</v>
      </c>
      <c r="JM9" s="86" t="s">
        <v>93</v>
      </c>
      <c r="JN9" s="86" t="s">
        <v>94</v>
      </c>
      <c r="JO9" s="86" t="s">
        <v>91</v>
      </c>
      <c r="JP9" s="86" t="s">
        <v>92</v>
      </c>
      <c r="JQ9" s="86" t="s">
        <v>93</v>
      </c>
      <c r="JR9" s="86" t="s">
        <v>94</v>
      </c>
      <c r="JS9" s="86" t="s">
        <v>91</v>
      </c>
      <c r="JT9" s="86" t="s">
        <v>92</v>
      </c>
      <c r="JU9" s="86" t="s">
        <v>93</v>
      </c>
      <c r="JV9" s="86" t="s">
        <v>94</v>
      </c>
      <c r="JW9" s="86" t="s">
        <v>91</v>
      </c>
      <c r="JX9" s="86" t="s">
        <v>92</v>
      </c>
      <c r="JY9" s="86" t="s">
        <v>93</v>
      </c>
      <c r="JZ9" s="86" t="s">
        <v>94</v>
      </c>
      <c r="KA9" s="86" t="s">
        <v>91</v>
      </c>
      <c r="KB9" s="86" t="s">
        <v>92</v>
      </c>
      <c r="KC9" s="86" t="s">
        <v>93</v>
      </c>
      <c r="KD9" s="86" t="s">
        <v>94</v>
      </c>
      <c r="KE9" s="86" t="s">
        <v>91</v>
      </c>
      <c r="KF9" s="86" t="s">
        <v>92</v>
      </c>
      <c r="KG9" s="86" t="s">
        <v>93</v>
      </c>
      <c r="KH9" s="86" t="s">
        <v>94</v>
      </c>
      <c r="KI9" s="86" t="s">
        <v>91</v>
      </c>
      <c r="KJ9" s="86" t="s">
        <v>92</v>
      </c>
      <c r="KK9" s="86" t="s">
        <v>93</v>
      </c>
      <c r="KL9" s="86" t="s">
        <v>94</v>
      </c>
      <c r="KM9" s="2"/>
      <c r="KN9" s="86" t="s">
        <v>95</v>
      </c>
      <c r="KO9" s="53"/>
      <c r="KP9" s="53"/>
      <c r="KQ9" s="53"/>
      <c r="KR9" s="86" t="s">
        <v>61</v>
      </c>
      <c r="KS9" s="86" t="s">
        <v>74</v>
      </c>
      <c r="KT9" s="86" t="s">
        <v>61</v>
      </c>
      <c r="KU9" s="86" t="s">
        <v>74</v>
      </c>
      <c r="KV9" s="86" t="s">
        <v>61</v>
      </c>
      <c r="KW9" s="86" t="s">
        <v>74</v>
      </c>
      <c r="KX9" s="86" t="s">
        <v>61</v>
      </c>
      <c r="KY9" s="86" t="s">
        <v>74</v>
      </c>
      <c r="KZ9" s="86" t="s">
        <v>61</v>
      </c>
      <c r="LA9" s="86" t="s">
        <v>74</v>
      </c>
      <c r="LB9" s="86" t="s">
        <v>61</v>
      </c>
      <c r="LC9" s="86" t="s">
        <v>74</v>
      </c>
      <c r="LD9" s="86" t="s">
        <v>61</v>
      </c>
      <c r="LE9" s="86" t="s">
        <v>74</v>
      </c>
      <c r="LF9" s="86" t="s">
        <v>61</v>
      </c>
      <c r="LG9" s="86" t="s">
        <v>74</v>
      </c>
      <c r="LH9" s="86" t="s">
        <v>61</v>
      </c>
      <c r="LI9" s="86" t="s">
        <v>74</v>
      </c>
      <c r="LJ9" s="86" t="s">
        <v>61</v>
      </c>
      <c r="LK9" s="86" t="s">
        <v>74</v>
      </c>
      <c r="LL9" s="86" t="s">
        <v>61</v>
      </c>
      <c r="LM9" s="86" t="s">
        <v>74</v>
      </c>
      <c r="LN9" s="86" t="s">
        <v>61</v>
      </c>
      <c r="LO9" s="86" t="s">
        <v>74</v>
      </c>
      <c r="LP9" s="86" t="s">
        <v>61</v>
      </c>
      <c r="LQ9" s="86" t="s">
        <v>74</v>
      </c>
      <c r="LR9" s="86" t="s">
        <v>61</v>
      </c>
      <c r="LS9" s="86" t="s">
        <v>74</v>
      </c>
      <c r="LT9" s="86" t="s">
        <v>61</v>
      </c>
      <c r="LU9" s="86" t="s">
        <v>74</v>
      </c>
      <c r="LV9" s="86" t="s">
        <v>61</v>
      </c>
      <c r="LW9" s="86" t="s">
        <v>61</v>
      </c>
      <c r="LX9" s="86" t="s">
        <v>61</v>
      </c>
    </row>
    <row r="10" spans="1:336" s="56" customFormat="1" ht="15.75" x14ac:dyDescent="0.2">
      <c r="A10" s="94">
        <v>1</v>
      </c>
      <c r="B10" s="94">
        <v>2</v>
      </c>
      <c r="C10" s="95">
        <f ca="1">IF(CELL("ширина",B10)&lt;&gt;0,B10+1,B10)</f>
        <v>3</v>
      </c>
      <c r="D10" s="95">
        <f ca="1">IF(CELL("ширина",C10)&lt;&gt;0,C10+1,C10)</f>
        <v>3</v>
      </c>
      <c r="E10" s="95">
        <f ca="1">IF(CELL("ширина",D10)&lt;&gt;0,D10+1,D10)</f>
        <v>3</v>
      </c>
      <c r="F10" s="95">
        <f t="shared" ref="F10:BQ10" ca="1" si="0">IF(CELL("ширина",E10)&lt;&gt;0,E10+1,E10)</f>
        <v>3</v>
      </c>
      <c r="G10" s="95">
        <f t="shared" ca="1" si="0"/>
        <v>4</v>
      </c>
      <c r="H10" s="95">
        <f ca="1">IF(CELL("ширина",G10)&lt;&gt;0,G10+1,G10)</f>
        <v>5</v>
      </c>
      <c r="I10" s="95">
        <f t="shared" ca="1" si="0"/>
        <v>6</v>
      </c>
      <c r="J10" s="95">
        <f t="shared" ca="1" si="0"/>
        <v>7</v>
      </c>
      <c r="K10" s="95">
        <f t="shared" ca="1" si="0"/>
        <v>8</v>
      </c>
      <c r="L10" s="95">
        <f t="shared" ca="1" si="0"/>
        <v>9</v>
      </c>
      <c r="M10" s="95">
        <f t="shared" ca="1" si="0"/>
        <v>10</v>
      </c>
      <c r="N10" s="95">
        <f t="shared" ca="1" si="0"/>
        <v>11</v>
      </c>
      <c r="O10" s="95">
        <f t="shared" ca="1" si="0"/>
        <v>11</v>
      </c>
      <c r="P10" s="95">
        <f t="shared" ca="1" si="0"/>
        <v>11</v>
      </c>
      <c r="Q10" s="95">
        <f t="shared" ca="1" si="0"/>
        <v>11</v>
      </c>
      <c r="R10" s="95">
        <f t="shared" ca="1" si="0"/>
        <v>11</v>
      </c>
      <c r="S10" s="95">
        <f t="shared" ca="1" si="0"/>
        <v>11</v>
      </c>
      <c r="T10" s="95">
        <f t="shared" ca="1" si="0"/>
        <v>11</v>
      </c>
      <c r="U10" s="95">
        <f t="shared" ca="1" si="0"/>
        <v>11</v>
      </c>
      <c r="V10" s="95">
        <f t="shared" ca="1" si="0"/>
        <v>11</v>
      </c>
      <c r="W10" s="95">
        <f t="shared" ca="1" si="0"/>
        <v>11</v>
      </c>
      <c r="X10" s="95">
        <f t="shared" ca="1" si="0"/>
        <v>11</v>
      </c>
      <c r="Y10" s="95">
        <f t="shared" ca="1" si="0"/>
        <v>11</v>
      </c>
      <c r="Z10" s="95">
        <f t="shared" ca="1" si="0"/>
        <v>11</v>
      </c>
      <c r="AA10" s="95">
        <f t="shared" ca="1" si="0"/>
        <v>11</v>
      </c>
      <c r="AB10" s="96">
        <f t="shared" ca="1" si="0"/>
        <v>11</v>
      </c>
      <c r="AC10" s="96">
        <f ca="1">IF(CELL("ширина",AB10)&lt;&gt;0,AB10+1,AB10)</f>
        <v>12</v>
      </c>
      <c r="AD10" s="96">
        <f ca="1">IF(CELL("ширина",AC10)&lt;&gt;0,AC10+1,AC10)</f>
        <v>13</v>
      </c>
      <c r="AE10" s="96">
        <f t="shared" ca="1" si="0"/>
        <v>14</v>
      </c>
      <c r="AF10" s="96">
        <f t="shared" ca="1" si="0"/>
        <v>15</v>
      </c>
      <c r="AG10" s="97">
        <f t="shared" ca="1" si="0"/>
        <v>15</v>
      </c>
      <c r="AH10" s="97">
        <f t="shared" ca="1" si="0"/>
        <v>16</v>
      </c>
      <c r="AI10" s="97">
        <f t="shared" ca="1" si="0"/>
        <v>17</v>
      </c>
      <c r="AJ10" s="97">
        <f t="shared" ca="1" si="0"/>
        <v>18</v>
      </c>
      <c r="AK10" s="96">
        <f t="shared" ca="1" si="0"/>
        <v>19</v>
      </c>
      <c r="AL10" s="96">
        <f t="shared" ca="1" si="0"/>
        <v>20</v>
      </c>
      <c r="AM10" s="96">
        <f t="shared" ca="1" si="0"/>
        <v>21</v>
      </c>
      <c r="AN10" s="96">
        <f t="shared" ca="1" si="0"/>
        <v>21</v>
      </c>
      <c r="AO10" s="96">
        <f t="shared" ca="1" si="0"/>
        <v>21</v>
      </c>
      <c r="AP10" s="96">
        <f t="shared" ca="1" si="0"/>
        <v>22</v>
      </c>
      <c r="AQ10" s="96">
        <f t="shared" ca="1" si="0"/>
        <v>23</v>
      </c>
      <c r="AR10" s="96">
        <f t="shared" ca="1" si="0"/>
        <v>23</v>
      </c>
      <c r="AS10" s="96">
        <f t="shared" ca="1" si="0"/>
        <v>23</v>
      </c>
      <c r="AT10" s="96">
        <f t="shared" ca="1" si="0"/>
        <v>23</v>
      </c>
      <c r="AU10" s="96">
        <f t="shared" ca="1" si="0"/>
        <v>23</v>
      </c>
      <c r="AV10" s="96">
        <f t="shared" ca="1" si="0"/>
        <v>23</v>
      </c>
      <c r="AW10" s="96">
        <f t="shared" ca="1" si="0"/>
        <v>23</v>
      </c>
      <c r="AX10" s="96">
        <f t="shared" ca="1" si="0"/>
        <v>24</v>
      </c>
      <c r="AY10" s="96">
        <f t="shared" ca="1" si="0"/>
        <v>25</v>
      </c>
      <c r="AZ10" s="96">
        <f t="shared" ca="1" si="0"/>
        <v>25</v>
      </c>
      <c r="BA10" s="96">
        <f t="shared" ca="1" si="0"/>
        <v>25</v>
      </c>
      <c r="BB10" s="96">
        <f t="shared" ca="1" si="0"/>
        <v>25</v>
      </c>
      <c r="BC10" s="96">
        <f t="shared" ca="1" si="0"/>
        <v>25</v>
      </c>
      <c r="BD10" s="96">
        <f t="shared" ca="1" si="0"/>
        <v>25</v>
      </c>
      <c r="BE10" s="97">
        <f t="shared" ca="1" si="0"/>
        <v>25</v>
      </c>
      <c r="BF10" s="97">
        <f t="shared" ca="1" si="0"/>
        <v>26</v>
      </c>
      <c r="BG10" s="97">
        <f t="shared" ca="1" si="0"/>
        <v>27</v>
      </c>
      <c r="BH10" s="97">
        <f t="shared" ca="1" si="0"/>
        <v>28</v>
      </c>
      <c r="BI10" s="96">
        <f t="shared" ca="1" si="0"/>
        <v>29</v>
      </c>
      <c r="BJ10" s="96">
        <f t="shared" ca="1" si="0"/>
        <v>30</v>
      </c>
      <c r="BK10" s="96">
        <f t="shared" ca="1" si="0"/>
        <v>31</v>
      </c>
      <c r="BL10" s="96">
        <f t="shared" ca="1" si="0"/>
        <v>31</v>
      </c>
      <c r="BM10" s="96">
        <f t="shared" ca="1" si="0"/>
        <v>31</v>
      </c>
      <c r="BN10" s="96">
        <f t="shared" ca="1" si="0"/>
        <v>31</v>
      </c>
      <c r="BO10" s="96">
        <f t="shared" ca="1" si="0"/>
        <v>31</v>
      </c>
      <c r="BP10" s="96">
        <f t="shared" ca="1" si="0"/>
        <v>31</v>
      </c>
      <c r="BQ10" s="96">
        <f t="shared" ca="1" si="0"/>
        <v>31</v>
      </c>
      <c r="BR10" s="96">
        <f t="shared" ref="BR10:EC10" ca="1" si="1">IF(CELL("ширина",BQ10)&lt;&gt;0,BQ10+1,BQ10)</f>
        <v>31</v>
      </c>
      <c r="BS10" s="96">
        <f t="shared" ca="1" si="1"/>
        <v>31</v>
      </c>
      <c r="BT10" s="96">
        <f t="shared" ca="1" si="1"/>
        <v>31</v>
      </c>
      <c r="BU10" s="96">
        <f t="shared" ca="1" si="1"/>
        <v>31</v>
      </c>
      <c r="BV10" s="96">
        <f t="shared" ca="1" si="1"/>
        <v>31</v>
      </c>
      <c r="BW10" s="96">
        <f t="shared" ca="1" si="1"/>
        <v>31</v>
      </c>
      <c r="BX10" s="96">
        <f t="shared" ca="1" si="1"/>
        <v>31</v>
      </c>
      <c r="BY10" s="96">
        <f t="shared" ca="1" si="1"/>
        <v>31</v>
      </c>
      <c r="BZ10" s="96">
        <f t="shared" ca="1" si="1"/>
        <v>31</v>
      </c>
      <c r="CA10" s="96">
        <f t="shared" ca="1" si="1"/>
        <v>32</v>
      </c>
      <c r="CB10" s="96">
        <f t="shared" ca="1" si="1"/>
        <v>32</v>
      </c>
      <c r="CC10" s="96">
        <f t="shared" ca="1" si="1"/>
        <v>32</v>
      </c>
      <c r="CD10" s="96">
        <f t="shared" ca="1" si="1"/>
        <v>32</v>
      </c>
      <c r="CE10" s="96">
        <f t="shared" ca="1" si="1"/>
        <v>32</v>
      </c>
      <c r="CF10" s="96">
        <f t="shared" ca="1" si="1"/>
        <v>32</v>
      </c>
      <c r="CG10" s="98">
        <f t="shared" ca="1" si="1"/>
        <v>33</v>
      </c>
      <c r="CH10" s="98">
        <f t="shared" ca="1" si="1"/>
        <v>34</v>
      </c>
      <c r="CI10" s="98">
        <f t="shared" ca="1" si="1"/>
        <v>35</v>
      </c>
      <c r="CJ10" s="98">
        <f t="shared" ca="1" si="1"/>
        <v>36</v>
      </c>
      <c r="CK10" s="98">
        <f t="shared" ca="1" si="1"/>
        <v>37</v>
      </c>
      <c r="CL10" s="99">
        <f ca="1">IF(CELL("ширина",CK10)&lt;&gt;0,CK10+1,CK10)</f>
        <v>37</v>
      </c>
      <c r="CM10" s="99">
        <f t="shared" ca="1" si="1"/>
        <v>38</v>
      </c>
      <c r="CN10" s="99">
        <f t="shared" ca="1" si="1"/>
        <v>39</v>
      </c>
      <c r="CO10" s="99">
        <f t="shared" ca="1" si="1"/>
        <v>40</v>
      </c>
      <c r="CP10" s="98">
        <f t="shared" ca="1" si="1"/>
        <v>41</v>
      </c>
      <c r="CQ10" s="98">
        <f t="shared" ca="1" si="1"/>
        <v>42</v>
      </c>
      <c r="CR10" s="98">
        <f t="shared" ca="1" si="1"/>
        <v>43</v>
      </c>
      <c r="CS10" s="98">
        <f t="shared" ca="1" si="1"/>
        <v>43</v>
      </c>
      <c r="CT10" s="98">
        <f t="shared" ca="1" si="1"/>
        <v>43</v>
      </c>
      <c r="CU10" s="98">
        <f t="shared" ca="1" si="1"/>
        <v>44</v>
      </c>
      <c r="CV10" s="98">
        <f t="shared" ca="1" si="1"/>
        <v>45</v>
      </c>
      <c r="CW10" s="98">
        <f t="shared" ca="1" si="1"/>
        <v>45</v>
      </c>
      <c r="CX10" s="98">
        <f t="shared" ca="1" si="1"/>
        <v>45</v>
      </c>
      <c r="CY10" s="98">
        <f t="shared" ca="1" si="1"/>
        <v>45</v>
      </c>
      <c r="CZ10" s="98">
        <f t="shared" ca="1" si="1"/>
        <v>45</v>
      </c>
      <c r="DA10" s="98">
        <f t="shared" ca="1" si="1"/>
        <v>45</v>
      </c>
      <c r="DB10" s="98">
        <f t="shared" ca="1" si="1"/>
        <v>45</v>
      </c>
      <c r="DC10" s="98">
        <f t="shared" ca="1" si="1"/>
        <v>46</v>
      </c>
      <c r="DD10" s="98">
        <f t="shared" ca="1" si="1"/>
        <v>47</v>
      </c>
      <c r="DE10" s="98">
        <f t="shared" ca="1" si="1"/>
        <v>47</v>
      </c>
      <c r="DF10" s="98">
        <f t="shared" ca="1" si="1"/>
        <v>47</v>
      </c>
      <c r="DG10" s="98">
        <f t="shared" ca="1" si="1"/>
        <v>47</v>
      </c>
      <c r="DH10" s="98">
        <f t="shared" ca="1" si="1"/>
        <v>47</v>
      </c>
      <c r="DI10" s="98">
        <f t="shared" ca="1" si="1"/>
        <v>47</v>
      </c>
      <c r="DJ10" s="99">
        <f t="shared" ca="1" si="1"/>
        <v>47</v>
      </c>
      <c r="DK10" s="99">
        <f t="shared" ca="1" si="1"/>
        <v>48</v>
      </c>
      <c r="DL10" s="99">
        <f t="shared" ca="1" si="1"/>
        <v>49</v>
      </c>
      <c r="DM10" s="99">
        <f t="shared" ca="1" si="1"/>
        <v>50</v>
      </c>
      <c r="DN10" s="98">
        <f t="shared" ca="1" si="1"/>
        <v>51</v>
      </c>
      <c r="DO10" s="98">
        <f t="shared" ca="1" si="1"/>
        <v>52</v>
      </c>
      <c r="DP10" s="98">
        <f t="shared" ca="1" si="1"/>
        <v>53</v>
      </c>
      <c r="DQ10" s="98">
        <f t="shared" ca="1" si="1"/>
        <v>53</v>
      </c>
      <c r="DR10" s="98">
        <f t="shared" ca="1" si="1"/>
        <v>53</v>
      </c>
      <c r="DS10" s="98">
        <f t="shared" ca="1" si="1"/>
        <v>53</v>
      </c>
      <c r="DT10" s="98">
        <f t="shared" ca="1" si="1"/>
        <v>53</v>
      </c>
      <c r="DU10" s="98">
        <f t="shared" ca="1" si="1"/>
        <v>53</v>
      </c>
      <c r="DV10" s="98">
        <f t="shared" ca="1" si="1"/>
        <v>53</v>
      </c>
      <c r="DW10" s="98">
        <f t="shared" ca="1" si="1"/>
        <v>53</v>
      </c>
      <c r="DX10" s="98">
        <f t="shared" ca="1" si="1"/>
        <v>53</v>
      </c>
      <c r="DY10" s="98">
        <f t="shared" ca="1" si="1"/>
        <v>53</v>
      </c>
      <c r="DZ10" s="98">
        <f t="shared" ca="1" si="1"/>
        <v>53</v>
      </c>
      <c r="EA10" s="98">
        <f t="shared" ca="1" si="1"/>
        <v>53</v>
      </c>
      <c r="EB10" s="98">
        <f t="shared" ca="1" si="1"/>
        <v>53</v>
      </c>
      <c r="EC10" s="98">
        <f t="shared" ca="1" si="1"/>
        <v>53</v>
      </c>
      <c r="ED10" s="98">
        <f t="shared" ref="ED10:GN10" ca="1" si="2">IF(CELL("ширина",EC10)&lt;&gt;0,EC10+1,EC10)</f>
        <v>53</v>
      </c>
      <c r="EE10" s="98">
        <f ca="1">IF(CELL("ширина",ED10)&lt;&gt;0,ED10+1,ED10)</f>
        <v>53</v>
      </c>
      <c r="EF10" s="98">
        <f ca="1">IF(CELL("ширина",EE10)&lt;&gt;0,EE10+1,EE10)</f>
        <v>54</v>
      </c>
      <c r="EG10" s="98">
        <f ca="1">IF(CELL("ширина",EF10)&lt;&gt;0,EF10+1,EF10)</f>
        <v>54</v>
      </c>
      <c r="EH10" s="98">
        <f ca="1">IF(CELL("ширина",EG10)&lt;&gt;0,EG10+1,EG10)</f>
        <v>54</v>
      </c>
      <c r="EI10" s="98">
        <f ca="1">IF(CELL("ширина",EH10)&lt;&gt;0,EH10+1,EH10)</f>
        <v>54</v>
      </c>
      <c r="EJ10" s="98">
        <f t="shared" ca="1" si="2"/>
        <v>54</v>
      </c>
      <c r="EK10" s="98">
        <f t="shared" ca="1" si="2"/>
        <v>54</v>
      </c>
      <c r="EL10" s="100">
        <f t="shared" ca="1" si="2"/>
        <v>55</v>
      </c>
      <c r="EM10" s="100">
        <f t="shared" ca="1" si="2"/>
        <v>56</v>
      </c>
      <c r="EN10" s="100">
        <f t="shared" ca="1" si="2"/>
        <v>57</v>
      </c>
      <c r="EO10" s="101">
        <f t="shared" ca="1" si="2"/>
        <v>57</v>
      </c>
      <c r="EP10" s="101">
        <f t="shared" ca="1" si="2"/>
        <v>58</v>
      </c>
      <c r="EQ10" s="101">
        <f t="shared" ca="1" si="2"/>
        <v>59</v>
      </c>
      <c r="ER10" s="101">
        <f t="shared" ca="1" si="2"/>
        <v>60</v>
      </c>
      <c r="ES10" s="100">
        <f t="shared" ca="1" si="2"/>
        <v>61</v>
      </c>
      <c r="ET10" s="100">
        <f t="shared" ca="1" si="2"/>
        <v>62</v>
      </c>
      <c r="EU10" s="100">
        <f t="shared" ca="1" si="2"/>
        <v>63</v>
      </c>
      <c r="EV10" s="100">
        <f t="shared" ca="1" si="2"/>
        <v>63</v>
      </c>
      <c r="EW10" s="100">
        <f t="shared" ca="1" si="2"/>
        <v>63</v>
      </c>
      <c r="EX10" s="100">
        <f t="shared" ca="1" si="2"/>
        <v>64</v>
      </c>
      <c r="EY10" s="100">
        <f t="shared" ca="1" si="2"/>
        <v>65</v>
      </c>
      <c r="EZ10" s="100">
        <f t="shared" ca="1" si="2"/>
        <v>65</v>
      </c>
      <c r="FA10" s="100">
        <f t="shared" ca="1" si="2"/>
        <v>65</v>
      </c>
      <c r="FB10" s="100">
        <f t="shared" ca="1" si="2"/>
        <v>65</v>
      </c>
      <c r="FC10" s="100">
        <f t="shared" ca="1" si="2"/>
        <v>65</v>
      </c>
      <c r="FD10" s="100">
        <f t="shared" ca="1" si="2"/>
        <v>65</v>
      </c>
      <c r="FE10" s="100">
        <f t="shared" ca="1" si="2"/>
        <v>65</v>
      </c>
      <c r="FF10" s="100">
        <f t="shared" ca="1" si="2"/>
        <v>66</v>
      </c>
      <c r="FG10" s="100">
        <f t="shared" ca="1" si="2"/>
        <v>67</v>
      </c>
      <c r="FH10" s="100">
        <f t="shared" ca="1" si="2"/>
        <v>67</v>
      </c>
      <c r="FI10" s="100">
        <f t="shared" ca="1" si="2"/>
        <v>67</v>
      </c>
      <c r="FJ10" s="100">
        <f t="shared" ca="1" si="2"/>
        <v>67</v>
      </c>
      <c r="FK10" s="100">
        <f t="shared" ca="1" si="2"/>
        <v>67</v>
      </c>
      <c r="FL10" s="100">
        <f t="shared" ca="1" si="2"/>
        <v>67</v>
      </c>
      <c r="FM10" s="101">
        <f t="shared" ca="1" si="2"/>
        <v>67</v>
      </c>
      <c r="FN10" s="101">
        <f t="shared" ca="1" si="2"/>
        <v>68</v>
      </c>
      <c r="FO10" s="101">
        <f t="shared" ca="1" si="2"/>
        <v>69</v>
      </c>
      <c r="FP10" s="101">
        <f t="shared" ca="1" si="2"/>
        <v>70</v>
      </c>
      <c r="FQ10" s="100">
        <f t="shared" ca="1" si="2"/>
        <v>71</v>
      </c>
      <c r="FR10" s="100">
        <f t="shared" ca="1" si="2"/>
        <v>72</v>
      </c>
      <c r="FS10" s="100">
        <f t="shared" ca="1" si="2"/>
        <v>73</v>
      </c>
      <c r="FT10" s="100">
        <f t="shared" ca="1" si="2"/>
        <v>73</v>
      </c>
      <c r="FU10" s="100">
        <f t="shared" ca="1" si="2"/>
        <v>73</v>
      </c>
      <c r="FV10" s="100">
        <f t="shared" ca="1" si="2"/>
        <v>73</v>
      </c>
      <c r="FW10" s="100">
        <f t="shared" ca="1" si="2"/>
        <v>73</v>
      </c>
      <c r="FX10" s="100">
        <f t="shared" ca="1" si="2"/>
        <v>73</v>
      </c>
      <c r="FY10" s="100">
        <f t="shared" ca="1" si="2"/>
        <v>73</v>
      </c>
      <c r="FZ10" s="100">
        <f t="shared" ca="1" si="2"/>
        <v>73</v>
      </c>
      <c r="GA10" s="100">
        <f t="shared" ca="1" si="2"/>
        <v>73</v>
      </c>
      <c r="GB10" s="100">
        <f t="shared" ca="1" si="2"/>
        <v>73</v>
      </c>
      <c r="GC10" s="100">
        <f t="shared" ca="1" si="2"/>
        <v>73</v>
      </c>
      <c r="GD10" s="100">
        <f t="shared" ca="1" si="2"/>
        <v>73</v>
      </c>
      <c r="GE10" s="100">
        <f t="shared" ca="1" si="2"/>
        <v>73</v>
      </c>
      <c r="GF10" s="100">
        <f t="shared" ca="1" si="2"/>
        <v>73</v>
      </c>
      <c r="GG10" s="100">
        <f t="shared" ca="1" si="2"/>
        <v>73</v>
      </c>
      <c r="GH10" s="100">
        <f ca="1">IF(CELL("ширина",GG10)&lt;&gt;0,GG10+1,GG10)</f>
        <v>73</v>
      </c>
      <c r="GI10" s="100">
        <f ca="1">IF(CELL("ширина",GH10)&lt;&gt;0,GH10+1,GH10)</f>
        <v>74</v>
      </c>
      <c r="GJ10" s="100">
        <f ca="1">IF(CELL("ширина",GI10)&lt;&gt;0,GI10+1,GI10)</f>
        <v>74</v>
      </c>
      <c r="GK10" s="100">
        <f ca="1">IF(CELL("ширина",GJ10)&lt;&gt;0,GJ10+1,GJ10)</f>
        <v>74</v>
      </c>
      <c r="GL10" s="100">
        <f ca="1">IF(CELL("ширина",GK10)&lt;&gt;0,GK10+1,GK10)</f>
        <v>74</v>
      </c>
      <c r="GM10" s="100">
        <f t="shared" ca="1" si="2"/>
        <v>74</v>
      </c>
      <c r="GN10" s="100">
        <f t="shared" ca="1" si="2"/>
        <v>74</v>
      </c>
      <c r="GO10" s="40"/>
      <c r="GP10" s="40"/>
      <c r="GQ10" s="102"/>
      <c r="GR10" s="102"/>
      <c r="GS10" s="102"/>
      <c r="GT10" s="102"/>
      <c r="GU10" s="102"/>
      <c r="GV10" s="102"/>
      <c r="GW10" s="102"/>
      <c r="GX10" s="102"/>
      <c r="GY10" s="102"/>
      <c r="GZ10" s="102"/>
      <c r="HA10" s="102"/>
      <c r="HB10" s="102"/>
      <c r="HC10" s="102"/>
      <c r="HD10" s="102"/>
      <c r="HE10" s="102"/>
      <c r="HF10" s="102"/>
      <c r="HG10" s="102"/>
      <c r="HH10" s="102"/>
      <c r="HI10" s="102"/>
      <c r="HJ10" s="40"/>
      <c r="HK10" s="103">
        <v>3</v>
      </c>
      <c r="HL10" s="104">
        <f t="shared" ref="HL10:IX10" ca="1" si="3">IF(CELL("ширина",HK10)&lt;&gt;0,HK10+1,HK10)</f>
        <v>4</v>
      </c>
      <c r="HM10" s="104">
        <f t="shared" ca="1" si="3"/>
        <v>5</v>
      </c>
      <c r="HN10" s="104">
        <f t="shared" ca="1" si="3"/>
        <v>6</v>
      </c>
      <c r="HO10" s="104">
        <f t="shared" ca="1" si="3"/>
        <v>7</v>
      </c>
      <c r="HP10" s="104">
        <f t="shared" ca="1" si="3"/>
        <v>8</v>
      </c>
      <c r="HQ10" s="104">
        <f t="shared" ca="1" si="3"/>
        <v>9</v>
      </c>
      <c r="HR10" s="104">
        <f t="shared" ca="1" si="3"/>
        <v>10</v>
      </c>
      <c r="HS10" s="104">
        <f t="shared" ca="1" si="3"/>
        <v>11</v>
      </c>
      <c r="HT10" s="104">
        <f t="shared" ca="1" si="3"/>
        <v>12</v>
      </c>
      <c r="HU10" s="104">
        <f t="shared" ca="1" si="3"/>
        <v>13</v>
      </c>
      <c r="HV10" s="104">
        <f t="shared" ca="1" si="3"/>
        <v>14</v>
      </c>
      <c r="HW10" s="104">
        <f t="shared" ca="1" si="3"/>
        <v>15</v>
      </c>
      <c r="HX10" s="104">
        <f t="shared" ca="1" si="3"/>
        <v>16</v>
      </c>
      <c r="HY10" s="104">
        <f t="shared" ca="1" si="3"/>
        <v>17</v>
      </c>
      <c r="HZ10" s="104">
        <f t="shared" ca="1" si="3"/>
        <v>18</v>
      </c>
      <c r="IA10" s="104">
        <f t="shared" ca="1" si="3"/>
        <v>19</v>
      </c>
      <c r="IB10" s="104">
        <f t="shared" ca="1" si="3"/>
        <v>20</v>
      </c>
      <c r="IC10" s="104">
        <f t="shared" ca="1" si="3"/>
        <v>21</v>
      </c>
      <c r="ID10" s="104">
        <f t="shared" ca="1" si="3"/>
        <v>22</v>
      </c>
      <c r="IE10" s="104">
        <f t="shared" ca="1" si="3"/>
        <v>23</v>
      </c>
      <c r="IF10" s="104">
        <f t="shared" ca="1" si="3"/>
        <v>24</v>
      </c>
      <c r="IG10" s="104">
        <f t="shared" ca="1" si="3"/>
        <v>25</v>
      </c>
      <c r="IH10" s="104">
        <f t="shared" ca="1" si="3"/>
        <v>26</v>
      </c>
      <c r="II10" s="104">
        <f t="shared" ca="1" si="3"/>
        <v>27</v>
      </c>
      <c r="IJ10" s="104">
        <f t="shared" ca="1" si="3"/>
        <v>28</v>
      </c>
      <c r="IK10" s="104">
        <f t="shared" ca="1" si="3"/>
        <v>29</v>
      </c>
      <c r="IL10" s="104">
        <f t="shared" ca="1" si="3"/>
        <v>30</v>
      </c>
      <c r="IM10" s="104">
        <f t="shared" ca="1" si="3"/>
        <v>31</v>
      </c>
      <c r="IN10" s="104">
        <f t="shared" ca="1" si="3"/>
        <v>32</v>
      </c>
      <c r="IO10" s="104">
        <f t="shared" ca="1" si="3"/>
        <v>33</v>
      </c>
      <c r="IP10" s="104">
        <f t="shared" ca="1" si="3"/>
        <v>34</v>
      </c>
      <c r="IQ10" s="104">
        <f t="shared" ca="1" si="3"/>
        <v>35</v>
      </c>
      <c r="IR10" s="104">
        <f t="shared" ca="1" si="3"/>
        <v>36</v>
      </c>
      <c r="IS10" s="104">
        <f t="shared" ca="1" si="3"/>
        <v>37</v>
      </c>
      <c r="IT10" s="104">
        <f t="shared" ca="1" si="3"/>
        <v>38</v>
      </c>
      <c r="IU10" s="104">
        <f t="shared" ca="1" si="3"/>
        <v>39</v>
      </c>
      <c r="IV10" s="104">
        <f t="shared" ca="1" si="3"/>
        <v>40</v>
      </c>
      <c r="IW10" s="104">
        <f t="shared" ca="1" si="3"/>
        <v>41</v>
      </c>
      <c r="IX10" s="104">
        <f t="shared" ca="1" si="3"/>
        <v>42</v>
      </c>
      <c r="IY10" s="103">
        <v>3</v>
      </c>
      <c r="IZ10" s="104">
        <f t="shared" ref="IZ10:KL10" ca="1" si="4">IF(CELL("ширина",IY10)&lt;&gt;0,IY10+1,IY10)</f>
        <v>4</v>
      </c>
      <c r="JA10" s="104">
        <f t="shared" ca="1" si="4"/>
        <v>5</v>
      </c>
      <c r="JB10" s="104">
        <f t="shared" ca="1" si="4"/>
        <v>6</v>
      </c>
      <c r="JC10" s="104">
        <f t="shared" ca="1" si="4"/>
        <v>7</v>
      </c>
      <c r="JD10" s="104">
        <f t="shared" ca="1" si="4"/>
        <v>8</v>
      </c>
      <c r="JE10" s="104">
        <f t="shared" ca="1" si="4"/>
        <v>9</v>
      </c>
      <c r="JF10" s="104">
        <f t="shared" ca="1" si="4"/>
        <v>10</v>
      </c>
      <c r="JG10" s="104">
        <f t="shared" ca="1" si="4"/>
        <v>11</v>
      </c>
      <c r="JH10" s="104">
        <f t="shared" ca="1" si="4"/>
        <v>12</v>
      </c>
      <c r="JI10" s="104">
        <f t="shared" ca="1" si="4"/>
        <v>13</v>
      </c>
      <c r="JJ10" s="104">
        <f t="shared" ca="1" si="4"/>
        <v>14</v>
      </c>
      <c r="JK10" s="104">
        <f t="shared" ca="1" si="4"/>
        <v>15</v>
      </c>
      <c r="JL10" s="104">
        <f t="shared" ca="1" si="4"/>
        <v>16</v>
      </c>
      <c r="JM10" s="104">
        <f t="shared" ca="1" si="4"/>
        <v>17</v>
      </c>
      <c r="JN10" s="104">
        <f t="shared" ca="1" si="4"/>
        <v>18</v>
      </c>
      <c r="JO10" s="104">
        <f t="shared" ca="1" si="4"/>
        <v>19</v>
      </c>
      <c r="JP10" s="104">
        <f t="shared" ca="1" si="4"/>
        <v>20</v>
      </c>
      <c r="JQ10" s="104">
        <f t="shared" ca="1" si="4"/>
        <v>21</v>
      </c>
      <c r="JR10" s="104">
        <f t="shared" ca="1" si="4"/>
        <v>22</v>
      </c>
      <c r="JS10" s="104">
        <f t="shared" ca="1" si="4"/>
        <v>23</v>
      </c>
      <c r="JT10" s="104">
        <f t="shared" ca="1" si="4"/>
        <v>24</v>
      </c>
      <c r="JU10" s="104">
        <f t="shared" ca="1" si="4"/>
        <v>25</v>
      </c>
      <c r="JV10" s="104">
        <f t="shared" ca="1" si="4"/>
        <v>26</v>
      </c>
      <c r="JW10" s="104">
        <f t="shared" ca="1" si="4"/>
        <v>27</v>
      </c>
      <c r="JX10" s="104">
        <f t="shared" ca="1" si="4"/>
        <v>28</v>
      </c>
      <c r="JY10" s="104">
        <f t="shared" ca="1" si="4"/>
        <v>29</v>
      </c>
      <c r="JZ10" s="104">
        <f t="shared" ca="1" si="4"/>
        <v>30</v>
      </c>
      <c r="KA10" s="104">
        <f t="shared" ca="1" si="4"/>
        <v>31</v>
      </c>
      <c r="KB10" s="104">
        <f t="shared" ca="1" si="4"/>
        <v>32</v>
      </c>
      <c r="KC10" s="104">
        <f t="shared" ca="1" si="4"/>
        <v>33</v>
      </c>
      <c r="KD10" s="104">
        <f t="shared" ca="1" si="4"/>
        <v>34</v>
      </c>
      <c r="KE10" s="104">
        <f t="shared" ca="1" si="4"/>
        <v>35</v>
      </c>
      <c r="KF10" s="104">
        <f t="shared" ca="1" si="4"/>
        <v>36</v>
      </c>
      <c r="KG10" s="104">
        <f t="shared" ca="1" si="4"/>
        <v>37</v>
      </c>
      <c r="KH10" s="104">
        <f t="shared" ca="1" si="4"/>
        <v>38</v>
      </c>
      <c r="KI10" s="104">
        <f t="shared" ca="1" si="4"/>
        <v>39</v>
      </c>
      <c r="KJ10" s="104">
        <f t="shared" ca="1" si="4"/>
        <v>40</v>
      </c>
      <c r="KK10" s="104">
        <f t="shared" ca="1" si="4"/>
        <v>41</v>
      </c>
      <c r="KL10" s="104">
        <f t="shared" ca="1" si="4"/>
        <v>42</v>
      </c>
      <c r="KM10" s="2"/>
      <c r="KN10" s="105">
        <v>3</v>
      </c>
      <c r="KO10" s="104">
        <f t="shared" ref="KO10:LX10" ca="1" si="5">IF(CELL("ширина",KN10)&lt;&gt;0,KN10+1,KN10)</f>
        <v>4</v>
      </c>
      <c r="KP10" s="104">
        <f t="shared" ca="1" si="5"/>
        <v>5</v>
      </c>
      <c r="KQ10" s="104">
        <f t="shared" ca="1" si="5"/>
        <v>6</v>
      </c>
      <c r="KR10" s="104">
        <f t="shared" ca="1" si="5"/>
        <v>7</v>
      </c>
      <c r="KS10" s="104">
        <f t="shared" ca="1" si="5"/>
        <v>8</v>
      </c>
      <c r="KT10" s="104">
        <f t="shared" ca="1" si="5"/>
        <v>9</v>
      </c>
      <c r="KU10" s="104">
        <f t="shared" ca="1" si="5"/>
        <v>10</v>
      </c>
      <c r="KV10" s="104">
        <f t="shared" ca="1" si="5"/>
        <v>11</v>
      </c>
      <c r="KW10" s="104">
        <f t="shared" ca="1" si="5"/>
        <v>12</v>
      </c>
      <c r="KX10" s="104">
        <f t="shared" ca="1" si="5"/>
        <v>13</v>
      </c>
      <c r="KY10" s="104">
        <f t="shared" ca="1" si="5"/>
        <v>14</v>
      </c>
      <c r="KZ10" s="104">
        <f t="shared" ca="1" si="5"/>
        <v>15</v>
      </c>
      <c r="LA10" s="104">
        <f t="shared" ca="1" si="5"/>
        <v>16</v>
      </c>
      <c r="LB10" s="104">
        <f t="shared" ca="1" si="5"/>
        <v>17</v>
      </c>
      <c r="LC10" s="104">
        <f t="shared" ca="1" si="5"/>
        <v>18</v>
      </c>
      <c r="LD10" s="104">
        <f t="shared" ca="1" si="5"/>
        <v>19</v>
      </c>
      <c r="LE10" s="104">
        <f t="shared" ca="1" si="5"/>
        <v>20</v>
      </c>
      <c r="LF10" s="104">
        <f t="shared" ca="1" si="5"/>
        <v>21</v>
      </c>
      <c r="LG10" s="104">
        <f t="shared" ca="1" si="5"/>
        <v>22</v>
      </c>
      <c r="LH10" s="104">
        <f t="shared" ca="1" si="5"/>
        <v>23</v>
      </c>
      <c r="LI10" s="104">
        <f t="shared" ca="1" si="5"/>
        <v>24</v>
      </c>
      <c r="LJ10" s="104">
        <f t="shared" ca="1" si="5"/>
        <v>25</v>
      </c>
      <c r="LK10" s="104">
        <f t="shared" ca="1" si="5"/>
        <v>26</v>
      </c>
      <c r="LL10" s="104">
        <f t="shared" ca="1" si="5"/>
        <v>27</v>
      </c>
      <c r="LM10" s="104">
        <f t="shared" ca="1" si="5"/>
        <v>28</v>
      </c>
      <c r="LN10" s="104">
        <f t="shared" ca="1" si="5"/>
        <v>29</v>
      </c>
      <c r="LO10" s="104">
        <f t="shared" ca="1" si="5"/>
        <v>30</v>
      </c>
      <c r="LP10" s="104">
        <f t="shared" ca="1" si="5"/>
        <v>31</v>
      </c>
      <c r="LQ10" s="104">
        <f t="shared" ca="1" si="5"/>
        <v>32</v>
      </c>
      <c r="LR10" s="104">
        <f t="shared" ca="1" si="5"/>
        <v>33</v>
      </c>
      <c r="LS10" s="104">
        <f t="shared" ca="1" si="5"/>
        <v>34</v>
      </c>
      <c r="LT10" s="104">
        <f t="shared" ca="1" si="5"/>
        <v>35</v>
      </c>
      <c r="LU10" s="104">
        <f t="shared" ca="1" si="5"/>
        <v>36</v>
      </c>
      <c r="LV10" s="104">
        <f t="shared" ca="1" si="5"/>
        <v>37</v>
      </c>
      <c r="LW10" s="104">
        <f t="shared" ca="1" si="5"/>
        <v>37</v>
      </c>
      <c r="LX10" s="104">
        <f t="shared" ca="1" si="5"/>
        <v>37</v>
      </c>
    </row>
    <row r="11" spans="1:336" s="56" customFormat="1" ht="15.75" customHeight="1" x14ac:dyDescent="0.2">
      <c r="A11" s="106"/>
      <c r="B11" s="107" t="s">
        <v>96</v>
      </c>
      <c r="C11" s="106"/>
      <c r="D11" s="106"/>
      <c r="E11" s="106"/>
      <c r="F11" s="108">
        <v>0</v>
      </c>
      <c r="G11" s="108">
        <v>0</v>
      </c>
      <c r="H11" s="108">
        <v>0</v>
      </c>
      <c r="I11" s="108">
        <v>0</v>
      </c>
      <c r="J11" s="108"/>
      <c r="K11" s="108"/>
      <c r="L11" s="108"/>
      <c r="M11" s="108"/>
      <c r="N11" s="108" t="s">
        <v>97</v>
      </c>
      <c r="O11" s="108" t="s">
        <v>97</v>
      </c>
      <c r="P11" s="108" t="s">
        <v>97</v>
      </c>
      <c r="Q11" s="108" t="s">
        <v>97</v>
      </c>
      <c r="R11" s="108" t="s">
        <v>97</v>
      </c>
      <c r="S11" s="108" t="s">
        <v>97</v>
      </c>
      <c r="T11" s="108" t="s">
        <v>97</v>
      </c>
      <c r="U11" s="108" t="s">
        <v>97</v>
      </c>
      <c r="V11" s="108">
        <v>0</v>
      </c>
      <c r="W11" s="108">
        <v>0</v>
      </c>
      <c r="X11" s="109">
        <v>0</v>
      </c>
      <c r="Y11" s="108">
        <v>0</v>
      </c>
      <c r="Z11" s="108">
        <v>0</v>
      </c>
      <c r="AA11" s="109">
        <v>0</v>
      </c>
      <c r="AB11" s="108">
        <v>0</v>
      </c>
      <c r="AC11" s="108">
        <v>0</v>
      </c>
      <c r="AD11" s="110"/>
      <c r="AE11" s="110"/>
      <c r="AF11" s="108">
        <v>0</v>
      </c>
      <c r="AG11" s="108">
        <v>0</v>
      </c>
      <c r="AH11" s="108">
        <v>0</v>
      </c>
      <c r="AI11" s="108">
        <v>0</v>
      </c>
      <c r="AJ11" s="111" t="str">
        <f t="shared" ref="AJ11:AJ16" si="6">IF(AG11=0,"-",AH11/AG11)</f>
        <v>-</v>
      </c>
      <c r="AK11" s="108">
        <v>0</v>
      </c>
      <c r="AL11" s="108">
        <v>0</v>
      </c>
      <c r="AM11" s="108">
        <v>0</v>
      </c>
      <c r="AN11" s="111" t="str">
        <f t="shared" ref="AN11:AN16" si="7">IF(AK11=0,"-",AL11/AK11)</f>
        <v>-</v>
      </c>
      <c r="AO11" s="108">
        <v>0</v>
      </c>
      <c r="AP11" s="108">
        <v>0</v>
      </c>
      <c r="AQ11" s="108">
        <v>0</v>
      </c>
      <c r="AR11" s="111" t="str">
        <f t="shared" ref="AR11:AR16" si="8">IF(AO11=0,"-",AP11/AO11)</f>
        <v>-</v>
      </c>
      <c r="AS11" s="108">
        <v>0</v>
      </c>
      <c r="AT11" s="108">
        <v>0</v>
      </c>
      <c r="AU11" s="108">
        <v>0</v>
      </c>
      <c r="AV11" s="111" t="str">
        <f t="shared" ref="AV11:AV16" si="9">IF(AS11=0,"-",AT11/AS11)</f>
        <v>-</v>
      </c>
      <c r="AW11" s="108">
        <v>0</v>
      </c>
      <c r="AX11" s="108">
        <v>0</v>
      </c>
      <c r="AY11" s="108">
        <v>0</v>
      </c>
      <c r="AZ11" s="111" t="str">
        <f t="shared" ref="AZ11:AZ16" si="10">IF(AW11=0,"-",AX11/AW11)</f>
        <v>-</v>
      </c>
      <c r="BA11" s="108">
        <v>0</v>
      </c>
      <c r="BB11" s="108">
        <v>0</v>
      </c>
      <c r="BC11" s="108">
        <v>0</v>
      </c>
      <c r="BD11" s="111" t="str">
        <f t="shared" ref="BD11:BD16" si="11">IF(BA11=0,"-",BB11/BA11)</f>
        <v>-</v>
      </c>
      <c r="BE11" s="108">
        <v>0</v>
      </c>
      <c r="BF11" s="108">
        <v>0</v>
      </c>
      <c r="BG11" s="108">
        <v>0</v>
      </c>
      <c r="BH11" s="111" t="str">
        <f t="shared" ref="BH11:BH16" si="12">IF(BE11=0,"-",BF11/BE11)</f>
        <v>-</v>
      </c>
      <c r="BI11" s="108">
        <v>0</v>
      </c>
      <c r="BJ11" s="108">
        <v>0</v>
      </c>
      <c r="BK11" s="108">
        <v>0</v>
      </c>
      <c r="BL11" s="108">
        <v>0</v>
      </c>
      <c r="BM11" s="108">
        <v>0</v>
      </c>
      <c r="BN11" s="108">
        <v>0</v>
      </c>
      <c r="BO11" s="108">
        <v>0</v>
      </c>
      <c r="BP11" s="108">
        <v>0</v>
      </c>
      <c r="BQ11" s="108">
        <v>0</v>
      </c>
      <c r="BR11" s="108">
        <v>0</v>
      </c>
      <c r="BS11" s="108">
        <v>0</v>
      </c>
      <c r="BT11" s="108">
        <v>0</v>
      </c>
      <c r="BU11" s="108">
        <v>0</v>
      </c>
      <c r="BV11" s="108">
        <v>0</v>
      </c>
      <c r="BW11" s="108">
        <v>0</v>
      </c>
      <c r="BX11" s="108">
        <v>0</v>
      </c>
      <c r="BY11" s="108">
        <v>0</v>
      </c>
      <c r="BZ11" s="108">
        <v>0</v>
      </c>
      <c r="CA11" s="108">
        <v>0</v>
      </c>
      <c r="CB11" s="108">
        <v>0</v>
      </c>
      <c r="CC11" s="108">
        <v>0</v>
      </c>
      <c r="CD11" s="108">
        <f t="shared" ref="CD11:CD16" si="13">F11-AB11-AF11</f>
        <v>0</v>
      </c>
      <c r="CE11" s="108"/>
      <c r="CF11" s="108"/>
      <c r="CG11" s="108">
        <v>0</v>
      </c>
      <c r="CH11" s="108">
        <v>0</v>
      </c>
      <c r="CI11" s="110"/>
      <c r="CJ11" s="110"/>
      <c r="CK11" s="108">
        <v>0</v>
      </c>
      <c r="CL11" s="108">
        <v>0</v>
      </c>
      <c r="CM11" s="108">
        <v>0</v>
      </c>
      <c r="CN11" s="108">
        <v>0</v>
      </c>
      <c r="CO11" s="111" t="str">
        <f t="shared" ref="CO11:CO16" si="14">IF(CL11=0,"-",CM11/CL11)</f>
        <v>-</v>
      </c>
      <c r="CP11" s="108">
        <v>0</v>
      </c>
      <c r="CQ11" s="108">
        <v>0</v>
      </c>
      <c r="CR11" s="108">
        <v>0</v>
      </c>
      <c r="CS11" s="111" t="str">
        <f t="shared" ref="CS11:CS16" si="15">IF(CP11=0,"-",CQ11/CP11)</f>
        <v>-</v>
      </c>
      <c r="CT11" s="108">
        <v>0</v>
      </c>
      <c r="CU11" s="108">
        <v>0</v>
      </c>
      <c r="CV11" s="108">
        <v>0</v>
      </c>
      <c r="CW11" s="111" t="str">
        <f t="shared" ref="CW11:CW16" si="16">IF(CT11=0,"-",CU11/CT11)</f>
        <v>-</v>
      </c>
      <c r="CX11" s="108">
        <v>0</v>
      </c>
      <c r="CY11" s="108">
        <v>0</v>
      </c>
      <c r="CZ11" s="108">
        <v>0</v>
      </c>
      <c r="DA11" s="111" t="str">
        <f t="shared" ref="DA11:DA16" si="17">IF(CX11=0,"-",CY11/CX11)</f>
        <v>-</v>
      </c>
      <c r="DB11" s="108">
        <v>0</v>
      </c>
      <c r="DC11" s="108">
        <v>0</v>
      </c>
      <c r="DD11" s="108">
        <v>0</v>
      </c>
      <c r="DE11" s="111" t="str">
        <f t="shared" ref="DE11:DE16" si="18">IF(DB11=0,"-",DC11/DB11)</f>
        <v>-</v>
      </c>
      <c r="DF11" s="108">
        <v>0</v>
      </c>
      <c r="DG11" s="108">
        <v>0</v>
      </c>
      <c r="DH11" s="108">
        <v>0</v>
      </c>
      <c r="DI11" s="111" t="str">
        <f t="shared" ref="DI11:DI16" si="19">IF(DF11=0,"-",DG11/DF11)</f>
        <v>-</v>
      </c>
      <c r="DJ11" s="108">
        <v>0</v>
      </c>
      <c r="DK11" s="108">
        <v>0</v>
      </c>
      <c r="DL11" s="108">
        <v>0</v>
      </c>
      <c r="DM11" s="111" t="str">
        <f t="shared" ref="DM11:DM16" si="20">IF(DJ11=0,"-",DK11/DJ11)</f>
        <v>-</v>
      </c>
      <c r="DN11" s="108">
        <v>0</v>
      </c>
      <c r="DO11" s="108">
        <v>0</v>
      </c>
      <c r="DP11" s="108">
        <v>0</v>
      </c>
      <c r="DQ11" s="108">
        <v>0</v>
      </c>
      <c r="DR11" s="108">
        <v>0</v>
      </c>
      <c r="DS11" s="108">
        <v>0</v>
      </c>
      <c r="DT11" s="108">
        <v>0</v>
      </c>
      <c r="DU11" s="108">
        <v>0</v>
      </c>
      <c r="DV11" s="108">
        <v>0</v>
      </c>
      <c r="DW11" s="108">
        <v>0</v>
      </c>
      <c r="DX11" s="108">
        <v>0</v>
      </c>
      <c r="DY11" s="108">
        <v>0</v>
      </c>
      <c r="DZ11" s="108">
        <v>0</v>
      </c>
      <c r="EA11" s="108">
        <v>0</v>
      </c>
      <c r="EB11" s="108">
        <v>0</v>
      </c>
      <c r="EC11" s="108">
        <v>0</v>
      </c>
      <c r="ED11" s="108">
        <v>0</v>
      </c>
      <c r="EE11" s="108">
        <v>0</v>
      </c>
      <c r="EF11" s="108">
        <v>0</v>
      </c>
      <c r="EG11" s="108">
        <v>0</v>
      </c>
      <c r="EH11" s="108">
        <v>0</v>
      </c>
      <c r="EI11" s="108">
        <f t="shared" ref="EI11:EI16" si="21">H11-CG11-CK11</f>
        <v>0</v>
      </c>
      <c r="EJ11" s="108"/>
      <c r="EK11" s="108"/>
      <c r="EL11" s="108">
        <v>0</v>
      </c>
      <c r="EM11" s="108">
        <v>0</v>
      </c>
      <c r="EN11" s="108">
        <v>0</v>
      </c>
      <c r="EO11" s="108">
        <v>0</v>
      </c>
      <c r="EP11" s="108">
        <v>0</v>
      </c>
      <c r="EQ11" s="108">
        <v>0</v>
      </c>
      <c r="ER11" s="111" t="str">
        <f t="shared" ref="ER11:ER16" si="22">IF(EO11=0,"-",EP11/EO11)</f>
        <v>-</v>
      </c>
      <c r="ES11" s="108">
        <v>0</v>
      </c>
      <c r="ET11" s="108">
        <v>0</v>
      </c>
      <c r="EU11" s="108">
        <v>0</v>
      </c>
      <c r="EV11" s="111" t="str">
        <f t="shared" ref="EV11:EV16" si="23">IF(ES11=0,"-",ET11/ES11)</f>
        <v>-</v>
      </c>
      <c r="EW11" s="108">
        <v>0</v>
      </c>
      <c r="EX11" s="108">
        <v>0</v>
      </c>
      <c r="EY11" s="108">
        <v>0</v>
      </c>
      <c r="EZ11" s="111" t="str">
        <f t="shared" ref="EZ11:EZ16" si="24">IF(EW11=0,"-",EX11/EW11)</f>
        <v>-</v>
      </c>
      <c r="FA11" s="108">
        <v>0</v>
      </c>
      <c r="FB11" s="108">
        <v>0</v>
      </c>
      <c r="FC11" s="108">
        <v>0</v>
      </c>
      <c r="FD11" s="111" t="str">
        <f t="shared" ref="FD11:FD16" si="25">IF(FA11=0,"-",FB11/FA11)</f>
        <v>-</v>
      </c>
      <c r="FE11" s="108">
        <v>0</v>
      </c>
      <c r="FF11" s="108">
        <v>0</v>
      </c>
      <c r="FG11" s="108">
        <v>0</v>
      </c>
      <c r="FH11" s="111" t="str">
        <f t="shared" ref="FH11:FH16" si="26">IF(FE11=0,"-",FF11/FE11)</f>
        <v>-</v>
      </c>
      <c r="FI11" s="108">
        <v>0</v>
      </c>
      <c r="FJ11" s="108">
        <v>0</v>
      </c>
      <c r="FK11" s="108">
        <v>0</v>
      </c>
      <c r="FL11" s="111" t="str">
        <f t="shared" ref="FL11:FL16" si="27">IF(FI11=0,"-",FJ11/FI11)</f>
        <v>-</v>
      </c>
      <c r="FM11" s="108">
        <v>0</v>
      </c>
      <c r="FN11" s="108">
        <v>0</v>
      </c>
      <c r="FO11" s="108">
        <v>0</v>
      </c>
      <c r="FP11" s="111" t="str">
        <f t="shared" ref="FP11:FP16" si="28">IF(FM11=0,"-",FN11/FM11)</f>
        <v>-</v>
      </c>
      <c r="FQ11" s="108">
        <v>0</v>
      </c>
      <c r="FR11" s="108">
        <v>0</v>
      </c>
      <c r="FS11" s="108">
        <v>0</v>
      </c>
      <c r="FT11" s="108">
        <v>0</v>
      </c>
      <c r="FU11" s="108">
        <v>0</v>
      </c>
      <c r="FV11" s="108">
        <v>0</v>
      </c>
      <c r="FW11" s="108">
        <v>0</v>
      </c>
      <c r="FX11" s="108">
        <v>0</v>
      </c>
      <c r="FY11" s="108">
        <v>0</v>
      </c>
      <c r="FZ11" s="108">
        <v>0</v>
      </c>
      <c r="GA11" s="108">
        <v>0</v>
      </c>
      <c r="GB11" s="108">
        <v>0</v>
      </c>
      <c r="GC11" s="108">
        <v>0</v>
      </c>
      <c r="GD11" s="108">
        <v>0</v>
      </c>
      <c r="GE11" s="108">
        <v>0</v>
      </c>
      <c r="GF11" s="108">
        <v>0</v>
      </c>
      <c r="GG11" s="108">
        <v>0</v>
      </c>
      <c r="GH11" s="108">
        <v>0</v>
      </c>
      <c r="GI11" s="108">
        <v>0</v>
      </c>
      <c r="GJ11" s="108">
        <v>0</v>
      </c>
      <c r="GK11" s="108">
        <v>0</v>
      </c>
      <c r="GL11" s="108">
        <f t="shared" ref="GL11:GL16" si="29">H11-EL11-EN11</f>
        <v>0</v>
      </c>
      <c r="GM11" s="108"/>
      <c r="GN11" s="108"/>
      <c r="GO11" s="112"/>
      <c r="GP11" s="112"/>
      <c r="GQ11" s="113"/>
      <c r="GR11" s="113"/>
      <c r="GS11" s="114"/>
      <c r="GT11" s="114"/>
      <c r="GU11" s="114"/>
      <c r="GV11" s="114"/>
      <c r="GW11" s="114"/>
      <c r="GX11" s="114"/>
      <c r="GY11" s="114"/>
      <c r="GZ11" s="114"/>
      <c r="HA11" s="114"/>
      <c r="HB11" s="114"/>
      <c r="HC11" s="114"/>
      <c r="HD11" s="114"/>
      <c r="HE11" s="114"/>
      <c r="HF11" s="114"/>
      <c r="HG11" s="114"/>
      <c r="HH11" s="114"/>
      <c r="HI11" s="114"/>
      <c r="HJ11" s="112"/>
      <c r="HK11" s="115">
        <v>0</v>
      </c>
      <c r="HL11" s="115">
        <v>0</v>
      </c>
      <c r="HM11" s="115">
        <v>0</v>
      </c>
      <c r="HN11" s="115">
        <v>0</v>
      </c>
      <c r="HO11" s="115">
        <v>0</v>
      </c>
      <c r="HP11" s="115">
        <v>0</v>
      </c>
      <c r="HQ11" s="115">
        <v>0</v>
      </c>
      <c r="HR11" s="115">
        <v>0</v>
      </c>
      <c r="HS11" s="115">
        <v>0</v>
      </c>
      <c r="HT11" s="115">
        <v>0</v>
      </c>
      <c r="HU11" s="115">
        <v>0</v>
      </c>
      <c r="HV11" s="115">
        <v>0</v>
      </c>
      <c r="HW11" s="115">
        <v>0</v>
      </c>
      <c r="HX11" s="115">
        <v>0</v>
      </c>
      <c r="HY11" s="115">
        <v>0</v>
      </c>
      <c r="HZ11" s="115">
        <v>0</v>
      </c>
      <c r="IA11" s="115">
        <v>0</v>
      </c>
      <c r="IB11" s="115">
        <v>0</v>
      </c>
      <c r="IC11" s="115">
        <v>0</v>
      </c>
      <c r="ID11" s="115">
        <v>0</v>
      </c>
      <c r="IE11" s="115">
        <v>0</v>
      </c>
      <c r="IF11" s="115">
        <v>0</v>
      </c>
      <c r="IG11" s="115">
        <v>0</v>
      </c>
      <c r="IH11" s="115">
        <v>0</v>
      </c>
      <c r="II11" s="115">
        <v>0</v>
      </c>
      <c r="IJ11" s="115">
        <v>0</v>
      </c>
      <c r="IK11" s="115">
        <v>0</v>
      </c>
      <c r="IL11" s="115">
        <v>0</v>
      </c>
      <c r="IM11" s="115">
        <v>0</v>
      </c>
      <c r="IN11" s="115">
        <v>0</v>
      </c>
      <c r="IO11" s="115">
        <v>0</v>
      </c>
      <c r="IP11" s="115">
        <v>0</v>
      </c>
      <c r="IQ11" s="115">
        <v>0</v>
      </c>
      <c r="IR11" s="115">
        <v>0</v>
      </c>
      <c r="IS11" s="115">
        <v>0</v>
      </c>
      <c r="IT11" s="115">
        <v>0</v>
      </c>
      <c r="IU11" s="115">
        <v>0</v>
      </c>
      <c r="IV11" s="115">
        <v>0</v>
      </c>
      <c r="IW11" s="115">
        <v>0</v>
      </c>
      <c r="IX11" s="115">
        <v>0</v>
      </c>
      <c r="IY11" s="115">
        <v>0</v>
      </c>
      <c r="IZ11" s="115">
        <v>0</v>
      </c>
      <c r="JA11" s="115">
        <v>0</v>
      </c>
      <c r="JB11" s="115">
        <v>0</v>
      </c>
      <c r="JC11" s="115">
        <v>0</v>
      </c>
      <c r="JD11" s="115">
        <v>0</v>
      </c>
      <c r="JE11" s="115">
        <v>0</v>
      </c>
      <c r="JF11" s="115">
        <v>0</v>
      </c>
      <c r="JG11" s="115">
        <v>0</v>
      </c>
      <c r="JH11" s="115">
        <v>0</v>
      </c>
      <c r="JI11" s="115">
        <v>0</v>
      </c>
      <c r="JJ11" s="115">
        <v>0</v>
      </c>
      <c r="JK11" s="115">
        <v>0</v>
      </c>
      <c r="JL11" s="115">
        <v>0</v>
      </c>
      <c r="JM11" s="115">
        <v>0</v>
      </c>
      <c r="JN11" s="115">
        <v>0</v>
      </c>
      <c r="JO11" s="115">
        <v>0</v>
      </c>
      <c r="JP11" s="115">
        <v>0</v>
      </c>
      <c r="JQ11" s="115">
        <v>0</v>
      </c>
      <c r="JR11" s="115">
        <v>0</v>
      </c>
      <c r="JS11" s="115">
        <v>0</v>
      </c>
      <c r="JT11" s="115">
        <v>0</v>
      </c>
      <c r="JU11" s="115">
        <v>0</v>
      </c>
      <c r="JV11" s="115">
        <v>0</v>
      </c>
      <c r="JW11" s="115">
        <v>0</v>
      </c>
      <c r="JX11" s="115">
        <v>0</v>
      </c>
      <c r="JY11" s="115">
        <v>0</v>
      </c>
      <c r="JZ11" s="115">
        <v>0</v>
      </c>
      <c r="KA11" s="115">
        <v>0</v>
      </c>
      <c r="KB11" s="115">
        <v>0</v>
      </c>
      <c r="KC11" s="115">
        <v>0</v>
      </c>
      <c r="KD11" s="115">
        <v>0</v>
      </c>
      <c r="KE11" s="115">
        <v>0</v>
      </c>
      <c r="KF11" s="115">
        <v>0</v>
      </c>
      <c r="KG11" s="115">
        <v>0</v>
      </c>
      <c r="KH11" s="115">
        <v>0</v>
      </c>
      <c r="KI11" s="115">
        <v>0</v>
      </c>
      <c r="KJ11" s="115">
        <v>0</v>
      </c>
      <c r="KK11" s="115">
        <v>0</v>
      </c>
      <c r="KL11" s="115">
        <v>0</v>
      </c>
      <c r="KM11" s="2"/>
      <c r="KN11" s="115"/>
      <c r="KO11" s="116"/>
      <c r="KP11" s="116"/>
      <c r="KQ11" s="116"/>
      <c r="KR11" s="115">
        <v>0</v>
      </c>
      <c r="KS11" s="115">
        <v>0</v>
      </c>
      <c r="KT11" s="115">
        <v>0</v>
      </c>
      <c r="KU11" s="115">
        <v>0</v>
      </c>
      <c r="KV11" s="115">
        <v>0</v>
      </c>
      <c r="KW11" s="115">
        <v>0</v>
      </c>
      <c r="KX11" s="115">
        <v>0</v>
      </c>
      <c r="KY11" s="115">
        <v>0</v>
      </c>
      <c r="KZ11" s="115">
        <v>0</v>
      </c>
      <c r="LA11" s="115">
        <v>0</v>
      </c>
      <c r="LB11" s="115">
        <v>0</v>
      </c>
      <c r="LC11" s="115">
        <v>0</v>
      </c>
      <c r="LD11" s="115">
        <v>0</v>
      </c>
      <c r="LE11" s="115">
        <v>0</v>
      </c>
      <c r="LF11" s="115">
        <v>0</v>
      </c>
      <c r="LG11" s="115">
        <v>0</v>
      </c>
      <c r="LH11" s="115">
        <v>0</v>
      </c>
      <c r="LI11" s="115">
        <v>0</v>
      </c>
      <c r="LJ11" s="115"/>
      <c r="LK11" s="115"/>
      <c r="LL11" s="115"/>
      <c r="LM11" s="115"/>
      <c r="LN11" s="115"/>
      <c r="LO11" s="115"/>
      <c r="LP11" s="117"/>
      <c r="LQ11" s="117"/>
      <c r="LR11" s="117"/>
      <c r="LS11" s="117"/>
      <c r="LT11" s="117"/>
      <c r="LU11" s="118"/>
      <c r="LV11" s="117"/>
      <c r="LW11" s="117"/>
      <c r="LX11" s="118"/>
    </row>
    <row r="12" spans="1:336" s="56" customFormat="1" ht="15.75" x14ac:dyDescent="0.2">
      <c r="A12" s="108"/>
      <c r="B12" s="107" t="s">
        <v>98</v>
      </c>
      <c r="C12" s="106"/>
      <c r="D12" s="106"/>
      <c r="E12" s="106"/>
      <c r="F12" s="108">
        <v>0</v>
      </c>
      <c r="G12" s="108">
        <v>0</v>
      </c>
      <c r="H12" s="108">
        <v>0</v>
      </c>
      <c r="I12" s="108">
        <v>0</v>
      </c>
      <c r="J12" s="108"/>
      <c r="K12" s="108"/>
      <c r="L12" s="108"/>
      <c r="M12" s="108"/>
      <c r="N12" s="108" t="s">
        <v>97</v>
      </c>
      <c r="O12" s="108" t="s">
        <v>97</v>
      </c>
      <c r="P12" s="108" t="s">
        <v>97</v>
      </c>
      <c r="Q12" s="108" t="s">
        <v>97</v>
      </c>
      <c r="R12" s="108" t="s">
        <v>97</v>
      </c>
      <c r="S12" s="108" t="s">
        <v>97</v>
      </c>
      <c r="T12" s="108" t="s">
        <v>97</v>
      </c>
      <c r="U12" s="108" t="s">
        <v>97</v>
      </c>
      <c r="V12" s="108">
        <v>0</v>
      </c>
      <c r="W12" s="108">
        <v>0</v>
      </c>
      <c r="X12" s="109">
        <v>0</v>
      </c>
      <c r="Y12" s="108">
        <v>0</v>
      </c>
      <c r="Z12" s="108">
        <v>0</v>
      </c>
      <c r="AA12" s="109">
        <v>0</v>
      </c>
      <c r="AB12" s="108">
        <v>0</v>
      </c>
      <c r="AC12" s="108">
        <v>0</v>
      </c>
      <c r="AD12" s="110"/>
      <c r="AE12" s="110"/>
      <c r="AF12" s="108">
        <v>0</v>
      </c>
      <c r="AG12" s="108">
        <v>0</v>
      </c>
      <c r="AH12" s="108">
        <v>0</v>
      </c>
      <c r="AI12" s="108">
        <v>0</v>
      </c>
      <c r="AJ12" s="111" t="str">
        <f t="shared" si="6"/>
        <v>-</v>
      </c>
      <c r="AK12" s="108">
        <v>0</v>
      </c>
      <c r="AL12" s="108">
        <v>0</v>
      </c>
      <c r="AM12" s="108">
        <v>0</v>
      </c>
      <c r="AN12" s="111" t="str">
        <f t="shared" si="7"/>
        <v>-</v>
      </c>
      <c r="AO12" s="108">
        <v>0</v>
      </c>
      <c r="AP12" s="108">
        <v>0</v>
      </c>
      <c r="AQ12" s="108">
        <v>0</v>
      </c>
      <c r="AR12" s="111" t="str">
        <f t="shared" si="8"/>
        <v>-</v>
      </c>
      <c r="AS12" s="108">
        <v>0</v>
      </c>
      <c r="AT12" s="108">
        <v>0</v>
      </c>
      <c r="AU12" s="108">
        <v>0</v>
      </c>
      <c r="AV12" s="111" t="str">
        <f t="shared" si="9"/>
        <v>-</v>
      </c>
      <c r="AW12" s="108">
        <v>0</v>
      </c>
      <c r="AX12" s="108">
        <v>0</v>
      </c>
      <c r="AY12" s="108">
        <v>0</v>
      </c>
      <c r="AZ12" s="111" t="str">
        <f t="shared" si="10"/>
        <v>-</v>
      </c>
      <c r="BA12" s="108">
        <v>0</v>
      </c>
      <c r="BB12" s="108">
        <v>0</v>
      </c>
      <c r="BC12" s="108">
        <v>0</v>
      </c>
      <c r="BD12" s="111" t="str">
        <f t="shared" si="11"/>
        <v>-</v>
      </c>
      <c r="BE12" s="108">
        <v>0</v>
      </c>
      <c r="BF12" s="108">
        <v>0</v>
      </c>
      <c r="BG12" s="108">
        <v>0</v>
      </c>
      <c r="BH12" s="111" t="str">
        <f t="shared" si="12"/>
        <v>-</v>
      </c>
      <c r="BI12" s="108">
        <v>0</v>
      </c>
      <c r="BJ12" s="108">
        <v>0</v>
      </c>
      <c r="BK12" s="108">
        <v>0</v>
      </c>
      <c r="BL12" s="108">
        <v>0</v>
      </c>
      <c r="BM12" s="108">
        <v>0</v>
      </c>
      <c r="BN12" s="108">
        <v>0</v>
      </c>
      <c r="BO12" s="108">
        <v>0</v>
      </c>
      <c r="BP12" s="108">
        <v>0</v>
      </c>
      <c r="BQ12" s="108">
        <v>0</v>
      </c>
      <c r="BR12" s="108">
        <v>0</v>
      </c>
      <c r="BS12" s="108">
        <v>0</v>
      </c>
      <c r="BT12" s="108">
        <v>0</v>
      </c>
      <c r="BU12" s="108">
        <v>0</v>
      </c>
      <c r="BV12" s="108">
        <v>0</v>
      </c>
      <c r="BW12" s="108">
        <v>0</v>
      </c>
      <c r="BX12" s="108">
        <v>0</v>
      </c>
      <c r="BY12" s="108">
        <v>0</v>
      </c>
      <c r="BZ12" s="108">
        <v>0</v>
      </c>
      <c r="CA12" s="108">
        <v>0</v>
      </c>
      <c r="CB12" s="108">
        <v>0</v>
      </c>
      <c r="CC12" s="108">
        <v>0</v>
      </c>
      <c r="CD12" s="108">
        <f t="shared" si="13"/>
        <v>0</v>
      </c>
      <c r="CE12" s="108"/>
      <c r="CF12" s="108"/>
      <c r="CG12" s="108">
        <v>0</v>
      </c>
      <c r="CH12" s="108">
        <v>0</v>
      </c>
      <c r="CI12" s="110"/>
      <c r="CJ12" s="110"/>
      <c r="CK12" s="108">
        <v>0</v>
      </c>
      <c r="CL12" s="108">
        <v>0</v>
      </c>
      <c r="CM12" s="108">
        <v>0</v>
      </c>
      <c r="CN12" s="108">
        <v>0</v>
      </c>
      <c r="CO12" s="111" t="str">
        <f t="shared" si="14"/>
        <v>-</v>
      </c>
      <c r="CP12" s="108">
        <v>0</v>
      </c>
      <c r="CQ12" s="108">
        <v>0</v>
      </c>
      <c r="CR12" s="108">
        <v>0</v>
      </c>
      <c r="CS12" s="111" t="str">
        <f t="shared" si="15"/>
        <v>-</v>
      </c>
      <c r="CT12" s="108">
        <v>0</v>
      </c>
      <c r="CU12" s="108">
        <v>0</v>
      </c>
      <c r="CV12" s="108">
        <v>0</v>
      </c>
      <c r="CW12" s="111" t="str">
        <f t="shared" si="16"/>
        <v>-</v>
      </c>
      <c r="CX12" s="108">
        <v>0</v>
      </c>
      <c r="CY12" s="108">
        <v>0</v>
      </c>
      <c r="CZ12" s="108">
        <v>0</v>
      </c>
      <c r="DA12" s="111" t="str">
        <f t="shared" si="17"/>
        <v>-</v>
      </c>
      <c r="DB12" s="108">
        <v>0</v>
      </c>
      <c r="DC12" s="108">
        <v>0</v>
      </c>
      <c r="DD12" s="108">
        <v>0</v>
      </c>
      <c r="DE12" s="111" t="str">
        <f t="shared" si="18"/>
        <v>-</v>
      </c>
      <c r="DF12" s="108">
        <v>0</v>
      </c>
      <c r="DG12" s="108">
        <v>0</v>
      </c>
      <c r="DH12" s="108">
        <v>0</v>
      </c>
      <c r="DI12" s="111" t="str">
        <f t="shared" si="19"/>
        <v>-</v>
      </c>
      <c r="DJ12" s="108">
        <v>0</v>
      </c>
      <c r="DK12" s="108">
        <v>0</v>
      </c>
      <c r="DL12" s="108">
        <v>0</v>
      </c>
      <c r="DM12" s="111" t="str">
        <f t="shared" si="20"/>
        <v>-</v>
      </c>
      <c r="DN12" s="108">
        <v>0</v>
      </c>
      <c r="DO12" s="108">
        <v>0</v>
      </c>
      <c r="DP12" s="108">
        <v>0</v>
      </c>
      <c r="DQ12" s="108">
        <v>0</v>
      </c>
      <c r="DR12" s="108">
        <v>0</v>
      </c>
      <c r="DS12" s="108">
        <v>0</v>
      </c>
      <c r="DT12" s="108">
        <v>0</v>
      </c>
      <c r="DU12" s="108">
        <v>0</v>
      </c>
      <c r="DV12" s="108">
        <v>0</v>
      </c>
      <c r="DW12" s="108">
        <v>0</v>
      </c>
      <c r="DX12" s="108">
        <v>0</v>
      </c>
      <c r="DY12" s="108">
        <v>0</v>
      </c>
      <c r="DZ12" s="108">
        <v>0</v>
      </c>
      <c r="EA12" s="108">
        <v>0</v>
      </c>
      <c r="EB12" s="108">
        <v>0</v>
      </c>
      <c r="EC12" s="108">
        <v>0</v>
      </c>
      <c r="ED12" s="108">
        <v>0</v>
      </c>
      <c r="EE12" s="108">
        <v>0</v>
      </c>
      <c r="EF12" s="108">
        <v>0</v>
      </c>
      <c r="EG12" s="108">
        <v>0</v>
      </c>
      <c r="EH12" s="108">
        <v>0</v>
      </c>
      <c r="EI12" s="108">
        <f t="shared" si="21"/>
        <v>0</v>
      </c>
      <c r="EJ12" s="108"/>
      <c r="EK12" s="108"/>
      <c r="EL12" s="108">
        <v>0</v>
      </c>
      <c r="EM12" s="108">
        <v>0</v>
      </c>
      <c r="EN12" s="108">
        <v>0</v>
      </c>
      <c r="EO12" s="108">
        <v>0</v>
      </c>
      <c r="EP12" s="108">
        <v>0</v>
      </c>
      <c r="EQ12" s="108">
        <v>0</v>
      </c>
      <c r="ER12" s="111" t="str">
        <f t="shared" si="22"/>
        <v>-</v>
      </c>
      <c r="ES12" s="108">
        <v>0</v>
      </c>
      <c r="ET12" s="108">
        <v>0</v>
      </c>
      <c r="EU12" s="108">
        <v>0</v>
      </c>
      <c r="EV12" s="111" t="str">
        <f t="shared" si="23"/>
        <v>-</v>
      </c>
      <c r="EW12" s="108">
        <v>0</v>
      </c>
      <c r="EX12" s="108">
        <v>0</v>
      </c>
      <c r="EY12" s="108">
        <v>0</v>
      </c>
      <c r="EZ12" s="111" t="str">
        <f t="shared" si="24"/>
        <v>-</v>
      </c>
      <c r="FA12" s="108">
        <v>0</v>
      </c>
      <c r="FB12" s="108">
        <v>0</v>
      </c>
      <c r="FC12" s="108">
        <v>0</v>
      </c>
      <c r="FD12" s="111" t="str">
        <f t="shared" si="25"/>
        <v>-</v>
      </c>
      <c r="FE12" s="108">
        <v>0</v>
      </c>
      <c r="FF12" s="108">
        <v>0</v>
      </c>
      <c r="FG12" s="108">
        <v>0</v>
      </c>
      <c r="FH12" s="111" t="str">
        <f t="shared" si="26"/>
        <v>-</v>
      </c>
      <c r="FI12" s="108">
        <v>0</v>
      </c>
      <c r="FJ12" s="108">
        <v>0</v>
      </c>
      <c r="FK12" s="108">
        <v>0</v>
      </c>
      <c r="FL12" s="111" t="str">
        <f t="shared" si="27"/>
        <v>-</v>
      </c>
      <c r="FM12" s="108">
        <v>0</v>
      </c>
      <c r="FN12" s="108">
        <v>0</v>
      </c>
      <c r="FO12" s="108">
        <v>0</v>
      </c>
      <c r="FP12" s="111" t="str">
        <f t="shared" si="28"/>
        <v>-</v>
      </c>
      <c r="FQ12" s="108">
        <v>0</v>
      </c>
      <c r="FR12" s="108">
        <v>0</v>
      </c>
      <c r="FS12" s="108">
        <v>0</v>
      </c>
      <c r="FT12" s="108">
        <v>0</v>
      </c>
      <c r="FU12" s="108">
        <v>0</v>
      </c>
      <c r="FV12" s="108">
        <v>0</v>
      </c>
      <c r="FW12" s="108">
        <v>0</v>
      </c>
      <c r="FX12" s="108">
        <v>0</v>
      </c>
      <c r="FY12" s="108">
        <v>0</v>
      </c>
      <c r="FZ12" s="108">
        <v>0</v>
      </c>
      <c r="GA12" s="108">
        <v>0</v>
      </c>
      <c r="GB12" s="108">
        <v>0</v>
      </c>
      <c r="GC12" s="108">
        <v>0</v>
      </c>
      <c r="GD12" s="108">
        <v>0</v>
      </c>
      <c r="GE12" s="108">
        <v>0</v>
      </c>
      <c r="GF12" s="108">
        <v>0</v>
      </c>
      <c r="GG12" s="108">
        <v>0</v>
      </c>
      <c r="GH12" s="108">
        <v>0</v>
      </c>
      <c r="GI12" s="108">
        <v>0</v>
      </c>
      <c r="GJ12" s="108">
        <v>0</v>
      </c>
      <c r="GK12" s="108">
        <v>0</v>
      </c>
      <c r="GL12" s="108">
        <f t="shared" si="29"/>
        <v>0</v>
      </c>
      <c r="GM12" s="108"/>
      <c r="GN12" s="108"/>
      <c r="GO12" s="112"/>
      <c r="GP12" s="112"/>
      <c r="GQ12" s="113"/>
      <c r="GR12" s="113"/>
      <c r="GS12" s="114"/>
      <c r="GT12" s="114"/>
      <c r="GU12" s="114"/>
      <c r="GV12" s="114"/>
      <c r="GW12" s="114"/>
      <c r="GX12" s="114"/>
      <c r="GY12" s="114"/>
      <c r="GZ12" s="114"/>
      <c r="HA12" s="114"/>
      <c r="HB12" s="114"/>
      <c r="HC12" s="114"/>
      <c r="HD12" s="114"/>
      <c r="HE12" s="114"/>
      <c r="HF12" s="114"/>
      <c r="HG12" s="114"/>
      <c r="HH12" s="114"/>
      <c r="HI12" s="114"/>
      <c r="HJ12" s="112"/>
      <c r="HK12" s="115">
        <v>0</v>
      </c>
      <c r="HL12" s="115">
        <v>0</v>
      </c>
      <c r="HM12" s="115">
        <v>0</v>
      </c>
      <c r="HN12" s="115">
        <v>0</v>
      </c>
      <c r="HO12" s="115">
        <v>0</v>
      </c>
      <c r="HP12" s="115">
        <v>0</v>
      </c>
      <c r="HQ12" s="115">
        <v>0</v>
      </c>
      <c r="HR12" s="115">
        <v>0</v>
      </c>
      <c r="HS12" s="115">
        <v>0</v>
      </c>
      <c r="HT12" s="115">
        <v>0</v>
      </c>
      <c r="HU12" s="115">
        <v>0</v>
      </c>
      <c r="HV12" s="115">
        <v>0</v>
      </c>
      <c r="HW12" s="115">
        <v>0</v>
      </c>
      <c r="HX12" s="115">
        <v>0</v>
      </c>
      <c r="HY12" s="115">
        <v>0</v>
      </c>
      <c r="HZ12" s="115">
        <v>0</v>
      </c>
      <c r="IA12" s="115">
        <v>0</v>
      </c>
      <c r="IB12" s="115">
        <v>0</v>
      </c>
      <c r="IC12" s="115">
        <v>0</v>
      </c>
      <c r="ID12" s="115">
        <v>0</v>
      </c>
      <c r="IE12" s="115">
        <v>0</v>
      </c>
      <c r="IF12" s="115">
        <v>0</v>
      </c>
      <c r="IG12" s="115">
        <v>0</v>
      </c>
      <c r="IH12" s="115">
        <v>0</v>
      </c>
      <c r="II12" s="115">
        <v>0</v>
      </c>
      <c r="IJ12" s="115">
        <v>0</v>
      </c>
      <c r="IK12" s="115">
        <v>0</v>
      </c>
      <c r="IL12" s="115">
        <v>0</v>
      </c>
      <c r="IM12" s="115">
        <v>0</v>
      </c>
      <c r="IN12" s="115">
        <v>0</v>
      </c>
      <c r="IO12" s="115">
        <v>0</v>
      </c>
      <c r="IP12" s="115">
        <v>0</v>
      </c>
      <c r="IQ12" s="115">
        <v>0</v>
      </c>
      <c r="IR12" s="115">
        <v>0</v>
      </c>
      <c r="IS12" s="115">
        <v>0</v>
      </c>
      <c r="IT12" s="115">
        <v>0</v>
      </c>
      <c r="IU12" s="115">
        <v>0</v>
      </c>
      <c r="IV12" s="115">
        <v>0</v>
      </c>
      <c r="IW12" s="115">
        <v>0</v>
      </c>
      <c r="IX12" s="115">
        <v>0</v>
      </c>
      <c r="IY12" s="115">
        <v>0</v>
      </c>
      <c r="IZ12" s="115">
        <v>0</v>
      </c>
      <c r="JA12" s="115">
        <v>0</v>
      </c>
      <c r="JB12" s="115">
        <v>0</v>
      </c>
      <c r="JC12" s="115">
        <v>0</v>
      </c>
      <c r="JD12" s="115">
        <v>0</v>
      </c>
      <c r="JE12" s="115">
        <v>0</v>
      </c>
      <c r="JF12" s="115">
        <v>0</v>
      </c>
      <c r="JG12" s="115">
        <v>0</v>
      </c>
      <c r="JH12" s="115">
        <v>0</v>
      </c>
      <c r="JI12" s="115">
        <v>0</v>
      </c>
      <c r="JJ12" s="115">
        <v>0</v>
      </c>
      <c r="JK12" s="115">
        <v>0</v>
      </c>
      <c r="JL12" s="115">
        <v>0</v>
      </c>
      <c r="JM12" s="115">
        <v>0</v>
      </c>
      <c r="JN12" s="115">
        <v>0</v>
      </c>
      <c r="JO12" s="115">
        <v>0</v>
      </c>
      <c r="JP12" s="115">
        <v>0</v>
      </c>
      <c r="JQ12" s="115">
        <v>0</v>
      </c>
      <c r="JR12" s="115">
        <v>0</v>
      </c>
      <c r="JS12" s="115">
        <v>0</v>
      </c>
      <c r="JT12" s="115">
        <v>0</v>
      </c>
      <c r="JU12" s="115">
        <v>0</v>
      </c>
      <c r="JV12" s="115">
        <v>0</v>
      </c>
      <c r="JW12" s="115">
        <v>0</v>
      </c>
      <c r="JX12" s="115">
        <v>0</v>
      </c>
      <c r="JY12" s="115">
        <v>0</v>
      </c>
      <c r="JZ12" s="115">
        <v>0</v>
      </c>
      <c r="KA12" s="115">
        <v>0</v>
      </c>
      <c r="KB12" s="115">
        <v>0</v>
      </c>
      <c r="KC12" s="115">
        <v>0</v>
      </c>
      <c r="KD12" s="115">
        <v>0</v>
      </c>
      <c r="KE12" s="115">
        <v>0</v>
      </c>
      <c r="KF12" s="115">
        <v>0</v>
      </c>
      <c r="KG12" s="115">
        <v>0</v>
      </c>
      <c r="KH12" s="115">
        <v>0</v>
      </c>
      <c r="KI12" s="115">
        <v>0</v>
      </c>
      <c r="KJ12" s="115">
        <v>0</v>
      </c>
      <c r="KK12" s="115">
        <v>0</v>
      </c>
      <c r="KL12" s="115">
        <v>0</v>
      </c>
      <c r="KM12" s="2"/>
      <c r="KN12" s="115"/>
      <c r="KO12" s="116"/>
      <c r="KP12" s="116"/>
      <c r="KQ12" s="116"/>
      <c r="KR12" s="115">
        <v>0</v>
      </c>
      <c r="KS12" s="115">
        <v>0</v>
      </c>
      <c r="KT12" s="115">
        <v>0</v>
      </c>
      <c r="KU12" s="115">
        <v>0</v>
      </c>
      <c r="KV12" s="115">
        <v>0</v>
      </c>
      <c r="KW12" s="115">
        <v>0</v>
      </c>
      <c r="KX12" s="115">
        <v>0</v>
      </c>
      <c r="KY12" s="115">
        <v>0</v>
      </c>
      <c r="KZ12" s="115">
        <v>0</v>
      </c>
      <c r="LA12" s="115">
        <v>0</v>
      </c>
      <c r="LB12" s="115">
        <v>0</v>
      </c>
      <c r="LC12" s="115">
        <v>0</v>
      </c>
      <c r="LD12" s="115">
        <v>0</v>
      </c>
      <c r="LE12" s="115">
        <v>0</v>
      </c>
      <c r="LF12" s="115">
        <v>0</v>
      </c>
      <c r="LG12" s="115">
        <v>0</v>
      </c>
      <c r="LH12" s="115">
        <v>0</v>
      </c>
      <c r="LI12" s="115">
        <v>0</v>
      </c>
      <c r="LJ12" s="115"/>
      <c r="LK12" s="115"/>
      <c r="LL12" s="115"/>
      <c r="LM12" s="115"/>
      <c r="LN12" s="115"/>
      <c r="LO12" s="115"/>
      <c r="LP12" s="117"/>
      <c r="LQ12" s="117"/>
      <c r="LR12" s="117"/>
      <c r="LS12" s="117"/>
      <c r="LT12" s="117"/>
      <c r="LU12" s="118"/>
      <c r="LV12" s="117"/>
      <c r="LW12" s="117"/>
      <c r="LX12" s="118"/>
    </row>
    <row r="13" spans="1:336" s="56" customFormat="1" ht="24" customHeight="1" x14ac:dyDescent="0.2">
      <c r="A13" s="106"/>
      <c r="B13" s="107" t="s">
        <v>99</v>
      </c>
      <c r="C13" s="106"/>
      <c r="D13" s="106"/>
      <c r="E13" s="106"/>
      <c r="F13" s="108">
        <v>0</v>
      </c>
      <c r="G13" s="108">
        <v>0</v>
      </c>
      <c r="H13" s="108">
        <v>0</v>
      </c>
      <c r="I13" s="108">
        <v>0</v>
      </c>
      <c r="J13" s="106"/>
      <c r="K13" s="106"/>
      <c r="L13" s="106"/>
      <c r="M13" s="106"/>
      <c r="N13" s="108" t="s">
        <v>97</v>
      </c>
      <c r="O13" s="108" t="s">
        <v>97</v>
      </c>
      <c r="P13" s="108" t="s">
        <v>97</v>
      </c>
      <c r="Q13" s="108" t="s">
        <v>97</v>
      </c>
      <c r="R13" s="109" t="s">
        <v>97</v>
      </c>
      <c r="S13" s="109" t="s">
        <v>97</v>
      </c>
      <c r="T13" s="109" t="s">
        <v>97</v>
      </c>
      <c r="U13" s="109" t="s">
        <v>97</v>
      </c>
      <c r="V13" s="108">
        <v>0</v>
      </c>
      <c r="W13" s="108">
        <v>0</v>
      </c>
      <c r="X13" s="109">
        <v>0</v>
      </c>
      <c r="Y13" s="108">
        <v>0</v>
      </c>
      <c r="Z13" s="109">
        <v>0</v>
      </c>
      <c r="AA13" s="109">
        <v>0</v>
      </c>
      <c r="AB13" s="108">
        <v>0</v>
      </c>
      <c r="AC13" s="108">
        <v>0</v>
      </c>
      <c r="AD13" s="110"/>
      <c r="AE13" s="110"/>
      <c r="AF13" s="108">
        <v>0</v>
      </c>
      <c r="AG13" s="108">
        <v>0</v>
      </c>
      <c r="AH13" s="108">
        <v>0</v>
      </c>
      <c r="AI13" s="108">
        <v>0</v>
      </c>
      <c r="AJ13" s="111" t="str">
        <f t="shared" si="6"/>
        <v>-</v>
      </c>
      <c r="AK13" s="108">
        <v>0</v>
      </c>
      <c r="AL13" s="108">
        <v>0</v>
      </c>
      <c r="AM13" s="108">
        <v>0</v>
      </c>
      <c r="AN13" s="111" t="str">
        <f t="shared" si="7"/>
        <v>-</v>
      </c>
      <c r="AO13" s="108">
        <v>0</v>
      </c>
      <c r="AP13" s="108">
        <v>0</v>
      </c>
      <c r="AQ13" s="108">
        <v>0</v>
      </c>
      <c r="AR13" s="111" t="str">
        <f t="shared" si="8"/>
        <v>-</v>
      </c>
      <c r="AS13" s="108">
        <v>0</v>
      </c>
      <c r="AT13" s="108">
        <v>0</v>
      </c>
      <c r="AU13" s="108">
        <v>0</v>
      </c>
      <c r="AV13" s="111" t="str">
        <f t="shared" si="9"/>
        <v>-</v>
      </c>
      <c r="AW13" s="108">
        <v>0</v>
      </c>
      <c r="AX13" s="108">
        <v>0</v>
      </c>
      <c r="AY13" s="108">
        <v>0</v>
      </c>
      <c r="AZ13" s="111" t="str">
        <f t="shared" si="10"/>
        <v>-</v>
      </c>
      <c r="BA13" s="108">
        <v>0</v>
      </c>
      <c r="BB13" s="108">
        <v>0</v>
      </c>
      <c r="BC13" s="108">
        <v>0</v>
      </c>
      <c r="BD13" s="111" t="str">
        <f t="shared" si="11"/>
        <v>-</v>
      </c>
      <c r="BE13" s="108">
        <v>0</v>
      </c>
      <c r="BF13" s="108">
        <v>0</v>
      </c>
      <c r="BG13" s="108">
        <v>0</v>
      </c>
      <c r="BH13" s="111" t="str">
        <f t="shared" si="12"/>
        <v>-</v>
      </c>
      <c r="BI13" s="108">
        <v>0</v>
      </c>
      <c r="BJ13" s="108">
        <v>0</v>
      </c>
      <c r="BK13" s="119">
        <v>0</v>
      </c>
      <c r="BL13" s="119">
        <v>0</v>
      </c>
      <c r="BM13" s="119">
        <v>0</v>
      </c>
      <c r="BN13" s="119">
        <v>0</v>
      </c>
      <c r="BO13" s="119">
        <v>0</v>
      </c>
      <c r="BP13" s="119">
        <v>0</v>
      </c>
      <c r="BQ13" s="119">
        <v>0</v>
      </c>
      <c r="BR13" s="119">
        <v>0</v>
      </c>
      <c r="BS13" s="119">
        <v>0</v>
      </c>
      <c r="BT13" s="119">
        <v>0</v>
      </c>
      <c r="BU13" s="119">
        <v>0</v>
      </c>
      <c r="BV13" s="119">
        <v>0</v>
      </c>
      <c r="BW13" s="119">
        <v>0</v>
      </c>
      <c r="BX13" s="119">
        <v>0</v>
      </c>
      <c r="BY13" s="119">
        <v>0</v>
      </c>
      <c r="BZ13" s="108">
        <v>0</v>
      </c>
      <c r="CA13" s="108">
        <v>0</v>
      </c>
      <c r="CB13" s="108">
        <v>0</v>
      </c>
      <c r="CC13" s="108">
        <v>0</v>
      </c>
      <c r="CD13" s="108">
        <f t="shared" si="13"/>
        <v>0</v>
      </c>
      <c r="CE13" s="120"/>
      <c r="CF13" s="120"/>
      <c r="CG13" s="108">
        <v>0</v>
      </c>
      <c r="CH13" s="108">
        <v>0</v>
      </c>
      <c r="CI13" s="110"/>
      <c r="CJ13" s="110"/>
      <c r="CK13" s="108">
        <v>0</v>
      </c>
      <c r="CL13" s="108">
        <v>0</v>
      </c>
      <c r="CM13" s="108">
        <v>0</v>
      </c>
      <c r="CN13" s="108">
        <v>0</v>
      </c>
      <c r="CO13" s="111" t="str">
        <f t="shared" si="14"/>
        <v>-</v>
      </c>
      <c r="CP13" s="108">
        <v>0</v>
      </c>
      <c r="CQ13" s="108">
        <v>0</v>
      </c>
      <c r="CR13" s="108">
        <v>0</v>
      </c>
      <c r="CS13" s="111" t="str">
        <f t="shared" si="15"/>
        <v>-</v>
      </c>
      <c r="CT13" s="108">
        <v>0</v>
      </c>
      <c r="CU13" s="108">
        <v>0</v>
      </c>
      <c r="CV13" s="108">
        <v>0</v>
      </c>
      <c r="CW13" s="111" t="str">
        <f t="shared" si="16"/>
        <v>-</v>
      </c>
      <c r="CX13" s="108">
        <v>0</v>
      </c>
      <c r="CY13" s="108">
        <v>0</v>
      </c>
      <c r="CZ13" s="108">
        <v>0</v>
      </c>
      <c r="DA13" s="111" t="str">
        <f t="shared" si="17"/>
        <v>-</v>
      </c>
      <c r="DB13" s="108">
        <v>0</v>
      </c>
      <c r="DC13" s="108">
        <v>0</v>
      </c>
      <c r="DD13" s="108">
        <v>0</v>
      </c>
      <c r="DE13" s="111" t="str">
        <f t="shared" si="18"/>
        <v>-</v>
      </c>
      <c r="DF13" s="108">
        <v>0</v>
      </c>
      <c r="DG13" s="108">
        <v>0</v>
      </c>
      <c r="DH13" s="108">
        <v>0</v>
      </c>
      <c r="DI13" s="111" t="str">
        <f t="shared" si="19"/>
        <v>-</v>
      </c>
      <c r="DJ13" s="108">
        <v>0</v>
      </c>
      <c r="DK13" s="108">
        <v>0</v>
      </c>
      <c r="DL13" s="108">
        <v>0</v>
      </c>
      <c r="DM13" s="111" t="str">
        <f t="shared" si="20"/>
        <v>-</v>
      </c>
      <c r="DN13" s="108">
        <v>0</v>
      </c>
      <c r="DO13" s="108">
        <v>0</v>
      </c>
      <c r="DP13" s="119">
        <v>0</v>
      </c>
      <c r="DQ13" s="119">
        <v>0</v>
      </c>
      <c r="DR13" s="119">
        <v>0</v>
      </c>
      <c r="DS13" s="119">
        <v>0</v>
      </c>
      <c r="DT13" s="119">
        <v>0</v>
      </c>
      <c r="DU13" s="119">
        <v>0</v>
      </c>
      <c r="DV13" s="119">
        <v>0</v>
      </c>
      <c r="DW13" s="119">
        <v>0</v>
      </c>
      <c r="DX13" s="119">
        <v>0</v>
      </c>
      <c r="DY13" s="119">
        <v>0</v>
      </c>
      <c r="DZ13" s="119">
        <v>0</v>
      </c>
      <c r="EA13" s="119">
        <v>0</v>
      </c>
      <c r="EB13" s="119">
        <v>0</v>
      </c>
      <c r="EC13" s="119">
        <v>0</v>
      </c>
      <c r="ED13" s="119">
        <v>0</v>
      </c>
      <c r="EE13" s="108">
        <v>0</v>
      </c>
      <c r="EF13" s="108">
        <v>0</v>
      </c>
      <c r="EG13" s="108">
        <v>0</v>
      </c>
      <c r="EH13" s="108">
        <v>0</v>
      </c>
      <c r="EI13" s="108">
        <f t="shared" si="21"/>
        <v>0</v>
      </c>
      <c r="EJ13" s="120"/>
      <c r="EK13" s="120"/>
      <c r="EL13" s="108">
        <v>0</v>
      </c>
      <c r="EM13" s="108">
        <v>0</v>
      </c>
      <c r="EN13" s="108">
        <v>0</v>
      </c>
      <c r="EO13" s="108">
        <v>0</v>
      </c>
      <c r="EP13" s="108">
        <v>0</v>
      </c>
      <c r="EQ13" s="108">
        <v>0</v>
      </c>
      <c r="ER13" s="111" t="str">
        <f t="shared" si="22"/>
        <v>-</v>
      </c>
      <c r="ES13" s="108">
        <v>0</v>
      </c>
      <c r="ET13" s="108">
        <v>0</v>
      </c>
      <c r="EU13" s="108">
        <v>0</v>
      </c>
      <c r="EV13" s="111" t="str">
        <f t="shared" si="23"/>
        <v>-</v>
      </c>
      <c r="EW13" s="108">
        <v>0</v>
      </c>
      <c r="EX13" s="108">
        <v>0</v>
      </c>
      <c r="EY13" s="108">
        <v>0</v>
      </c>
      <c r="EZ13" s="111" t="str">
        <f t="shared" si="24"/>
        <v>-</v>
      </c>
      <c r="FA13" s="108">
        <v>0</v>
      </c>
      <c r="FB13" s="108">
        <v>0</v>
      </c>
      <c r="FC13" s="108">
        <v>0</v>
      </c>
      <c r="FD13" s="111" t="str">
        <f t="shared" si="25"/>
        <v>-</v>
      </c>
      <c r="FE13" s="108">
        <v>0</v>
      </c>
      <c r="FF13" s="108">
        <v>0</v>
      </c>
      <c r="FG13" s="108">
        <v>0</v>
      </c>
      <c r="FH13" s="111" t="str">
        <f t="shared" si="26"/>
        <v>-</v>
      </c>
      <c r="FI13" s="108">
        <v>0</v>
      </c>
      <c r="FJ13" s="108">
        <v>0</v>
      </c>
      <c r="FK13" s="108">
        <v>0</v>
      </c>
      <c r="FL13" s="111" t="str">
        <f t="shared" si="27"/>
        <v>-</v>
      </c>
      <c r="FM13" s="108">
        <v>0</v>
      </c>
      <c r="FN13" s="108">
        <v>0</v>
      </c>
      <c r="FO13" s="108">
        <v>0</v>
      </c>
      <c r="FP13" s="111" t="str">
        <f t="shared" si="28"/>
        <v>-</v>
      </c>
      <c r="FQ13" s="108">
        <v>0</v>
      </c>
      <c r="FR13" s="108">
        <v>0</v>
      </c>
      <c r="FS13" s="119">
        <v>0</v>
      </c>
      <c r="FT13" s="119">
        <v>0</v>
      </c>
      <c r="FU13" s="119">
        <v>0</v>
      </c>
      <c r="FV13" s="119">
        <v>0</v>
      </c>
      <c r="FW13" s="119">
        <v>0</v>
      </c>
      <c r="FX13" s="119">
        <v>0</v>
      </c>
      <c r="FY13" s="119">
        <v>0</v>
      </c>
      <c r="FZ13" s="119">
        <v>0</v>
      </c>
      <c r="GA13" s="119">
        <v>0</v>
      </c>
      <c r="GB13" s="119">
        <v>0</v>
      </c>
      <c r="GC13" s="119">
        <v>0</v>
      </c>
      <c r="GD13" s="119">
        <v>0</v>
      </c>
      <c r="GE13" s="119">
        <v>0</v>
      </c>
      <c r="GF13" s="119">
        <v>0</v>
      </c>
      <c r="GG13" s="119">
        <v>0</v>
      </c>
      <c r="GH13" s="119">
        <v>0</v>
      </c>
      <c r="GI13" s="119">
        <v>0</v>
      </c>
      <c r="GJ13" s="119">
        <v>0</v>
      </c>
      <c r="GK13" s="119">
        <v>0</v>
      </c>
      <c r="GL13" s="108">
        <f t="shared" si="29"/>
        <v>0</v>
      </c>
      <c r="GM13" s="120"/>
      <c r="GN13" s="120"/>
      <c r="GO13" s="112"/>
      <c r="GP13" s="112"/>
      <c r="GQ13" s="113"/>
      <c r="GR13" s="113"/>
      <c r="GS13" s="114"/>
      <c r="GT13" s="114"/>
      <c r="GU13" s="114"/>
      <c r="GV13" s="114"/>
      <c r="GW13" s="114"/>
      <c r="GX13" s="114"/>
      <c r="GY13" s="114"/>
      <c r="GZ13" s="114"/>
      <c r="HA13" s="114"/>
      <c r="HB13" s="114"/>
      <c r="HC13" s="114"/>
      <c r="HD13" s="114"/>
      <c r="HE13" s="114"/>
      <c r="HF13" s="114"/>
      <c r="HG13" s="114"/>
      <c r="HH13" s="114"/>
      <c r="HI13" s="114"/>
      <c r="HJ13" s="112"/>
      <c r="HK13" s="121">
        <f t="shared" ref="HK13:JV13" si="30">HK14+HK16+HK43</f>
        <v>0</v>
      </c>
      <c r="HL13" s="121">
        <f t="shared" si="30"/>
        <v>0</v>
      </c>
      <c r="HM13" s="121">
        <f t="shared" si="30"/>
        <v>0</v>
      </c>
      <c r="HN13" s="121">
        <f t="shared" si="30"/>
        <v>0</v>
      </c>
      <c r="HO13" s="121">
        <f t="shared" si="30"/>
        <v>0</v>
      </c>
      <c r="HP13" s="121">
        <f t="shared" si="30"/>
        <v>0</v>
      </c>
      <c r="HQ13" s="121">
        <f t="shared" si="30"/>
        <v>0</v>
      </c>
      <c r="HR13" s="121">
        <f t="shared" si="30"/>
        <v>0</v>
      </c>
      <c r="HS13" s="121">
        <f t="shared" si="30"/>
        <v>0</v>
      </c>
      <c r="HT13" s="121">
        <f t="shared" si="30"/>
        <v>0</v>
      </c>
      <c r="HU13" s="121">
        <f t="shared" si="30"/>
        <v>0</v>
      </c>
      <c r="HV13" s="121">
        <f t="shared" si="30"/>
        <v>0</v>
      </c>
      <c r="HW13" s="121">
        <f t="shared" si="30"/>
        <v>0</v>
      </c>
      <c r="HX13" s="121">
        <f t="shared" si="30"/>
        <v>0</v>
      </c>
      <c r="HY13" s="121">
        <f t="shared" si="30"/>
        <v>0</v>
      </c>
      <c r="HZ13" s="121">
        <f t="shared" si="30"/>
        <v>0</v>
      </c>
      <c r="IA13" s="121">
        <f t="shared" si="30"/>
        <v>0</v>
      </c>
      <c r="IB13" s="121">
        <f t="shared" si="30"/>
        <v>0</v>
      </c>
      <c r="IC13" s="121">
        <f t="shared" si="30"/>
        <v>0</v>
      </c>
      <c r="ID13" s="121">
        <f t="shared" si="30"/>
        <v>0</v>
      </c>
      <c r="IE13" s="121">
        <f t="shared" si="30"/>
        <v>0</v>
      </c>
      <c r="IF13" s="121">
        <f t="shared" si="30"/>
        <v>0</v>
      </c>
      <c r="IG13" s="121">
        <f t="shared" si="30"/>
        <v>0</v>
      </c>
      <c r="IH13" s="121">
        <f t="shared" si="30"/>
        <v>0</v>
      </c>
      <c r="II13" s="121">
        <f t="shared" si="30"/>
        <v>0</v>
      </c>
      <c r="IJ13" s="121">
        <f t="shared" si="30"/>
        <v>0</v>
      </c>
      <c r="IK13" s="121">
        <f t="shared" si="30"/>
        <v>0</v>
      </c>
      <c r="IL13" s="121">
        <f t="shared" si="30"/>
        <v>0</v>
      </c>
      <c r="IM13" s="121">
        <f t="shared" si="30"/>
        <v>0</v>
      </c>
      <c r="IN13" s="121">
        <f t="shared" si="30"/>
        <v>0</v>
      </c>
      <c r="IO13" s="121">
        <f t="shared" si="30"/>
        <v>0</v>
      </c>
      <c r="IP13" s="121">
        <f t="shared" si="30"/>
        <v>0</v>
      </c>
      <c r="IQ13" s="121">
        <f t="shared" si="30"/>
        <v>0</v>
      </c>
      <c r="IR13" s="121">
        <f t="shared" si="30"/>
        <v>0</v>
      </c>
      <c r="IS13" s="121">
        <f t="shared" si="30"/>
        <v>0</v>
      </c>
      <c r="IT13" s="121">
        <f t="shared" si="30"/>
        <v>0</v>
      </c>
      <c r="IU13" s="121">
        <f t="shared" si="30"/>
        <v>0</v>
      </c>
      <c r="IV13" s="121">
        <f t="shared" si="30"/>
        <v>0</v>
      </c>
      <c r="IW13" s="121">
        <f t="shared" si="30"/>
        <v>0</v>
      </c>
      <c r="IX13" s="121">
        <f t="shared" si="30"/>
        <v>0</v>
      </c>
      <c r="IY13" s="121">
        <f t="shared" si="30"/>
        <v>0</v>
      </c>
      <c r="IZ13" s="121">
        <f t="shared" si="30"/>
        <v>0</v>
      </c>
      <c r="JA13" s="121">
        <f t="shared" si="30"/>
        <v>0</v>
      </c>
      <c r="JB13" s="121">
        <f t="shared" si="30"/>
        <v>0</v>
      </c>
      <c r="JC13" s="121">
        <f t="shared" si="30"/>
        <v>0</v>
      </c>
      <c r="JD13" s="121">
        <f t="shared" si="30"/>
        <v>0</v>
      </c>
      <c r="JE13" s="121">
        <f t="shared" si="30"/>
        <v>0</v>
      </c>
      <c r="JF13" s="121">
        <f t="shared" si="30"/>
        <v>0</v>
      </c>
      <c r="JG13" s="121">
        <f t="shared" si="30"/>
        <v>0</v>
      </c>
      <c r="JH13" s="121">
        <f t="shared" si="30"/>
        <v>0</v>
      </c>
      <c r="JI13" s="121">
        <f t="shared" si="30"/>
        <v>0</v>
      </c>
      <c r="JJ13" s="121">
        <f t="shared" si="30"/>
        <v>0</v>
      </c>
      <c r="JK13" s="121">
        <f t="shared" si="30"/>
        <v>0</v>
      </c>
      <c r="JL13" s="121">
        <f t="shared" si="30"/>
        <v>0</v>
      </c>
      <c r="JM13" s="121">
        <f t="shared" si="30"/>
        <v>0</v>
      </c>
      <c r="JN13" s="121">
        <f t="shared" si="30"/>
        <v>0</v>
      </c>
      <c r="JO13" s="121">
        <f t="shared" si="30"/>
        <v>0</v>
      </c>
      <c r="JP13" s="121">
        <f t="shared" si="30"/>
        <v>0</v>
      </c>
      <c r="JQ13" s="121">
        <f t="shared" si="30"/>
        <v>0</v>
      </c>
      <c r="JR13" s="121">
        <f t="shared" si="30"/>
        <v>0</v>
      </c>
      <c r="JS13" s="121">
        <f t="shared" si="30"/>
        <v>0</v>
      </c>
      <c r="JT13" s="121">
        <f t="shared" si="30"/>
        <v>0</v>
      </c>
      <c r="JU13" s="121">
        <f t="shared" si="30"/>
        <v>0</v>
      </c>
      <c r="JV13" s="121">
        <f t="shared" si="30"/>
        <v>0</v>
      </c>
      <c r="JW13" s="121">
        <f t="shared" ref="JW13:KL13" si="31">JW14+JW16+JW43</f>
        <v>0</v>
      </c>
      <c r="JX13" s="121">
        <f t="shared" si="31"/>
        <v>0</v>
      </c>
      <c r="JY13" s="121">
        <f t="shared" si="31"/>
        <v>0</v>
      </c>
      <c r="JZ13" s="121">
        <f t="shared" si="31"/>
        <v>0</v>
      </c>
      <c r="KA13" s="121">
        <f t="shared" si="31"/>
        <v>0</v>
      </c>
      <c r="KB13" s="121">
        <f t="shared" si="31"/>
        <v>0</v>
      </c>
      <c r="KC13" s="121">
        <f t="shared" si="31"/>
        <v>0</v>
      </c>
      <c r="KD13" s="121">
        <f t="shared" si="31"/>
        <v>0</v>
      </c>
      <c r="KE13" s="121">
        <f t="shared" si="31"/>
        <v>0</v>
      </c>
      <c r="KF13" s="121">
        <f t="shared" si="31"/>
        <v>0</v>
      </c>
      <c r="KG13" s="121">
        <f t="shared" si="31"/>
        <v>0</v>
      </c>
      <c r="KH13" s="121">
        <f t="shared" si="31"/>
        <v>0</v>
      </c>
      <c r="KI13" s="121">
        <f t="shared" si="31"/>
        <v>0</v>
      </c>
      <c r="KJ13" s="121">
        <f t="shared" si="31"/>
        <v>0</v>
      </c>
      <c r="KK13" s="121">
        <f t="shared" si="31"/>
        <v>0</v>
      </c>
      <c r="KL13" s="121">
        <f t="shared" si="31"/>
        <v>0</v>
      </c>
      <c r="KM13" s="2"/>
      <c r="KN13" s="121"/>
      <c r="KO13" s="116"/>
      <c r="KP13" s="116"/>
      <c r="KQ13" s="116"/>
      <c r="KR13" s="115">
        <v>0</v>
      </c>
      <c r="KS13" s="115">
        <v>0</v>
      </c>
      <c r="KT13" s="115">
        <v>0</v>
      </c>
      <c r="KU13" s="115">
        <v>0</v>
      </c>
      <c r="KV13" s="115">
        <v>0</v>
      </c>
      <c r="KW13" s="115">
        <v>0</v>
      </c>
      <c r="KX13" s="115">
        <v>0</v>
      </c>
      <c r="KY13" s="115">
        <v>0</v>
      </c>
      <c r="KZ13" s="115">
        <v>0</v>
      </c>
      <c r="LA13" s="115">
        <v>0</v>
      </c>
      <c r="LB13" s="115">
        <v>0</v>
      </c>
      <c r="LC13" s="115">
        <v>0</v>
      </c>
      <c r="LD13" s="115">
        <v>0</v>
      </c>
      <c r="LE13" s="115">
        <v>0</v>
      </c>
      <c r="LF13" s="115">
        <v>0</v>
      </c>
      <c r="LG13" s="115">
        <v>0</v>
      </c>
      <c r="LH13" s="115">
        <v>0</v>
      </c>
      <c r="LI13" s="115">
        <v>0</v>
      </c>
      <c r="LJ13" s="121"/>
      <c r="LK13" s="121"/>
      <c r="LL13" s="121"/>
      <c r="LM13" s="121"/>
      <c r="LN13" s="121"/>
      <c r="LO13" s="121"/>
      <c r="LP13" s="122"/>
      <c r="LQ13" s="122"/>
      <c r="LR13" s="122"/>
      <c r="LS13" s="122"/>
      <c r="LT13" s="122"/>
      <c r="LU13" s="123"/>
      <c r="LV13" s="122"/>
      <c r="LW13" s="122"/>
      <c r="LX13" s="123"/>
    </row>
    <row r="14" spans="1:336" s="56" customFormat="1" ht="24" customHeight="1" x14ac:dyDescent="0.2">
      <c r="A14" s="106"/>
      <c r="B14" s="107" t="s">
        <v>100</v>
      </c>
      <c r="C14" s="106"/>
      <c r="D14" s="106"/>
      <c r="E14" s="106"/>
      <c r="F14" s="119">
        <f>SUM(F15:F15)</f>
        <v>174.98699305999997</v>
      </c>
      <c r="G14" s="119">
        <f>SUM(G15:G15)</f>
        <v>171</v>
      </c>
      <c r="H14" s="119">
        <f>SUM(H15:H15)</f>
        <v>145.82249421666666</v>
      </c>
      <c r="I14" s="119">
        <f>SUM(I15:I15)</f>
        <v>142.5</v>
      </c>
      <c r="J14" s="106"/>
      <c r="K14" s="106"/>
      <c r="L14" s="106"/>
      <c r="M14" s="106"/>
      <c r="N14" s="108" t="s">
        <v>97</v>
      </c>
      <c r="O14" s="108" t="s">
        <v>97</v>
      </c>
      <c r="P14" s="119" t="s">
        <v>97</v>
      </c>
      <c r="Q14" s="119" t="s">
        <v>97</v>
      </c>
      <c r="R14" s="109" t="s">
        <v>97</v>
      </c>
      <c r="S14" s="109" t="s">
        <v>97</v>
      </c>
      <c r="T14" s="109" t="s">
        <v>97</v>
      </c>
      <c r="U14" s="109" t="s">
        <v>97</v>
      </c>
      <c r="V14" s="119">
        <f>SUM(V15:V15)</f>
        <v>0</v>
      </c>
      <c r="W14" s="119">
        <f>SUM(W15:W15)</f>
        <v>0</v>
      </c>
      <c r="X14" s="109">
        <v>0</v>
      </c>
      <c r="Y14" s="119">
        <f>SUM(Y15:Y15)</f>
        <v>0</v>
      </c>
      <c r="Z14" s="109">
        <v>0</v>
      </c>
      <c r="AA14" s="109">
        <v>0</v>
      </c>
      <c r="AB14" s="119">
        <f>SUM(AB15:AB15)</f>
        <v>0</v>
      </c>
      <c r="AC14" s="119">
        <f>SUM(AC15:AC15)</f>
        <v>0</v>
      </c>
      <c r="AD14" s="110"/>
      <c r="AE14" s="110"/>
      <c r="AF14" s="119">
        <f>SUM(AF15:AF15)</f>
        <v>174.98699305999997</v>
      </c>
      <c r="AG14" s="119">
        <f>SUM(AG15:AG15)</f>
        <v>174.98699305999997</v>
      </c>
      <c r="AH14" s="119">
        <f>SUM(AH15:AH15)</f>
        <v>171</v>
      </c>
      <c r="AI14" s="108">
        <f>SUM(AI15:AI15)</f>
        <v>-3.9869930599999748</v>
      </c>
      <c r="AJ14" s="111">
        <f t="shared" si="6"/>
        <v>0.97721548904704647</v>
      </c>
      <c r="AK14" s="119">
        <f>SUM(AK15:AK15)</f>
        <v>174.98699305999997</v>
      </c>
      <c r="AL14" s="119">
        <f>SUM(AL15:AL15)</f>
        <v>171</v>
      </c>
      <c r="AM14" s="108">
        <f>SUM(AM15:AM15)</f>
        <v>-3.9869930599999748</v>
      </c>
      <c r="AN14" s="111">
        <f t="shared" si="7"/>
        <v>0.97721548904704647</v>
      </c>
      <c r="AO14" s="119">
        <f>SUM(AO15:AO15)</f>
        <v>0</v>
      </c>
      <c r="AP14" s="119">
        <f>SUM(AP15:AP15)</f>
        <v>0</v>
      </c>
      <c r="AQ14" s="108">
        <f>SUM(AQ15:AQ15)</f>
        <v>0</v>
      </c>
      <c r="AR14" s="111" t="str">
        <f t="shared" si="8"/>
        <v>-</v>
      </c>
      <c r="AS14" s="108">
        <f>SUM(AS15:AS15)</f>
        <v>174.98699305999997</v>
      </c>
      <c r="AT14" s="108">
        <f>SUM(AT15:AT15)</f>
        <v>171</v>
      </c>
      <c r="AU14" s="108">
        <f>SUM(AU15:AU15)</f>
        <v>-3.9869930599999748</v>
      </c>
      <c r="AV14" s="111">
        <f t="shared" si="9"/>
        <v>0.97721548904704647</v>
      </c>
      <c r="AW14" s="119">
        <f>SUM(AW15:AW15)</f>
        <v>0</v>
      </c>
      <c r="AX14" s="119">
        <f>SUM(AX15:AX15)</f>
        <v>0</v>
      </c>
      <c r="AY14" s="108">
        <f>SUM(AY15:AY15)</f>
        <v>0</v>
      </c>
      <c r="AZ14" s="111" t="str">
        <f t="shared" si="10"/>
        <v>-</v>
      </c>
      <c r="BA14" s="108">
        <f>SUM(BA15:BA15)</f>
        <v>174.98699305999997</v>
      </c>
      <c r="BB14" s="108">
        <f>SUM(BB15:BB15)</f>
        <v>171</v>
      </c>
      <c r="BC14" s="108">
        <f>SUM(BC15:BC15)</f>
        <v>-3.9869930599999748</v>
      </c>
      <c r="BD14" s="111">
        <f t="shared" si="11"/>
        <v>0.97721548904704647</v>
      </c>
      <c r="BE14" s="119">
        <f>SUM(BE15:BE15)</f>
        <v>0</v>
      </c>
      <c r="BF14" s="119">
        <f>SUM(BF15:BF15)</f>
        <v>0</v>
      </c>
      <c r="BG14" s="108">
        <f>SUM(BG15:BG15)</f>
        <v>0</v>
      </c>
      <c r="BH14" s="111" t="str">
        <f t="shared" si="12"/>
        <v>-</v>
      </c>
      <c r="BI14" s="108">
        <f t="shared" ref="BI14:CC14" si="32">SUM(BI15:BI15)</f>
        <v>0</v>
      </c>
      <c r="BJ14" s="108">
        <f t="shared" si="32"/>
        <v>0</v>
      </c>
      <c r="BK14" s="119">
        <f t="shared" si="32"/>
        <v>-3.9869930599999748</v>
      </c>
      <c r="BL14" s="119">
        <f t="shared" si="32"/>
        <v>0</v>
      </c>
      <c r="BM14" s="119">
        <f t="shared" si="32"/>
        <v>0</v>
      </c>
      <c r="BN14" s="119">
        <f t="shared" si="32"/>
        <v>0</v>
      </c>
      <c r="BO14" s="119">
        <f t="shared" si="32"/>
        <v>0</v>
      </c>
      <c r="BP14" s="119">
        <f t="shared" si="32"/>
        <v>0</v>
      </c>
      <c r="BQ14" s="119">
        <f t="shared" si="32"/>
        <v>0</v>
      </c>
      <c r="BR14" s="119">
        <f t="shared" si="32"/>
        <v>0</v>
      </c>
      <c r="BS14" s="119">
        <f t="shared" si="32"/>
        <v>0</v>
      </c>
      <c r="BT14" s="119">
        <f t="shared" si="32"/>
        <v>0</v>
      </c>
      <c r="BU14" s="119">
        <f t="shared" si="32"/>
        <v>0</v>
      </c>
      <c r="BV14" s="119">
        <f t="shared" si="32"/>
        <v>0</v>
      </c>
      <c r="BW14" s="119">
        <f t="shared" si="32"/>
        <v>0</v>
      </c>
      <c r="BX14" s="119">
        <f t="shared" si="32"/>
        <v>0</v>
      </c>
      <c r="BY14" s="108">
        <f t="shared" si="32"/>
        <v>0</v>
      </c>
      <c r="BZ14" s="119">
        <f t="shared" si="32"/>
        <v>0</v>
      </c>
      <c r="CA14" s="119">
        <f t="shared" si="32"/>
        <v>0</v>
      </c>
      <c r="CB14" s="119">
        <f t="shared" si="32"/>
        <v>0</v>
      </c>
      <c r="CC14" s="119">
        <f t="shared" si="32"/>
        <v>0</v>
      </c>
      <c r="CD14" s="108">
        <f t="shared" si="13"/>
        <v>0</v>
      </c>
      <c r="CE14" s="120"/>
      <c r="CF14" s="120"/>
      <c r="CG14" s="119">
        <f>SUM(CG15:CG15)</f>
        <v>0</v>
      </c>
      <c r="CH14" s="119">
        <f>SUM(CH15:CH15)</f>
        <v>0</v>
      </c>
      <c r="CI14" s="110"/>
      <c r="CJ14" s="110"/>
      <c r="CK14" s="108">
        <f>SUM(CK15:CK15)</f>
        <v>145.82249421666666</v>
      </c>
      <c r="CL14" s="108">
        <f>SUM(CL15:CL15)</f>
        <v>145.82249421666666</v>
      </c>
      <c r="CM14" s="108">
        <f>SUM(CM15:CM15)</f>
        <v>142.5</v>
      </c>
      <c r="CN14" s="108">
        <f>SUM(CN15:CN15)</f>
        <v>-3.3224942166666551</v>
      </c>
      <c r="CO14" s="111">
        <f t="shared" si="14"/>
        <v>0.97721548904704636</v>
      </c>
      <c r="CP14" s="119">
        <f>SUM(CP15:CP15)</f>
        <v>145.82249421666666</v>
      </c>
      <c r="CQ14" s="119">
        <f>SUM(CQ15:CQ15)</f>
        <v>142.5</v>
      </c>
      <c r="CR14" s="108">
        <f>SUM(CR15:CR15)</f>
        <v>-3.3224942166666551</v>
      </c>
      <c r="CS14" s="111">
        <f t="shared" si="15"/>
        <v>0.97721548904704636</v>
      </c>
      <c r="CT14" s="119">
        <f>SUM(CT15:CT15)</f>
        <v>0</v>
      </c>
      <c r="CU14" s="119">
        <f>SUM(CU15:CU15)</f>
        <v>0</v>
      </c>
      <c r="CV14" s="108">
        <f>SUM(CV15:CV15)</f>
        <v>0</v>
      </c>
      <c r="CW14" s="111" t="str">
        <f t="shared" si="16"/>
        <v>-</v>
      </c>
      <c r="CX14" s="108">
        <f>SUM(CX15:CX15)</f>
        <v>145.82249421666666</v>
      </c>
      <c r="CY14" s="108">
        <f>SUM(CY15:CY15)</f>
        <v>142.5</v>
      </c>
      <c r="CZ14" s="108">
        <f>SUM(CZ15:CZ15)</f>
        <v>-3.3224942166666551</v>
      </c>
      <c r="DA14" s="111">
        <f t="shared" si="17"/>
        <v>0.97721548904704636</v>
      </c>
      <c r="DB14" s="119">
        <f>SUM(DB15:DB15)</f>
        <v>0</v>
      </c>
      <c r="DC14" s="119">
        <f>SUM(DC15:DC15)</f>
        <v>0</v>
      </c>
      <c r="DD14" s="108">
        <f>SUM(DD15:DD15)</f>
        <v>0</v>
      </c>
      <c r="DE14" s="111" t="str">
        <f t="shared" si="18"/>
        <v>-</v>
      </c>
      <c r="DF14" s="108">
        <f>SUM(DF15:DF15)</f>
        <v>145.82249421666666</v>
      </c>
      <c r="DG14" s="108">
        <f>SUM(DG15:DG15)</f>
        <v>142.5</v>
      </c>
      <c r="DH14" s="108">
        <f>SUM(DH15:DH15)</f>
        <v>-3.3224942166666551</v>
      </c>
      <c r="DI14" s="111">
        <f t="shared" si="19"/>
        <v>0.97721548904704636</v>
      </c>
      <c r="DJ14" s="119">
        <f>SUM(DJ15:DJ15)</f>
        <v>0</v>
      </c>
      <c r="DK14" s="119">
        <f>SUM(DK15:DK15)</f>
        <v>0</v>
      </c>
      <c r="DL14" s="108">
        <f>SUM(DL15:DL15)</f>
        <v>0</v>
      </c>
      <c r="DM14" s="111" t="str">
        <f t="shared" si="20"/>
        <v>-</v>
      </c>
      <c r="DN14" s="108">
        <f t="shared" ref="DN14:EH14" si="33">SUM(DN15:DN15)</f>
        <v>0</v>
      </c>
      <c r="DO14" s="108">
        <f t="shared" si="33"/>
        <v>0</v>
      </c>
      <c r="DP14" s="119">
        <f t="shared" si="33"/>
        <v>-3.3224942166666551</v>
      </c>
      <c r="DQ14" s="119">
        <f t="shared" si="33"/>
        <v>0</v>
      </c>
      <c r="DR14" s="119">
        <f t="shared" si="33"/>
        <v>0</v>
      </c>
      <c r="DS14" s="119">
        <f t="shared" si="33"/>
        <v>0</v>
      </c>
      <c r="DT14" s="119">
        <f t="shared" si="33"/>
        <v>0</v>
      </c>
      <c r="DU14" s="119">
        <f t="shared" si="33"/>
        <v>0</v>
      </c>
      <c r="DV14" s="119">
        <f t="shared" si="33"/>
        <v>0</v>
      </c>
      <c r="DW14" s="119">
        <f t="shared" si="33"/>
        <v>0</v>
      </c>
      <c r="DX14" s="119">
        <f t="shared" si="33"/>
        <v>0</v>
      </c>
      <c r="DY14" s="119">
        <f t="shared" si="33"/>
        <v>0</v>
      </c>
      <c r="DZ14" s="119">
        <f t="shared" si="33"/>
        <v>0</v>
      </c>
      <c r="EA14" s="119">
        <f t="shared" si="33"/>
        <v>0</v>
      </c>
      <c r="EB14" s="119">
        <f t="shared" si="33"/>
        <v>0</v>
      </c>
      <c r="EC14" s="119">
        <f t="shared" si="33"/>
        <v>0</v>
      </c>
      <c r="ED14" s="108">
        <f t="shared" si="33"/>
        <v>0</v>
      </c>
      <c r="EE14" s="119">
        <f t="shared" si="33"/>
        <v>0</v>
      </c>
      <c r="EF14" s="119">
        <f t="shared" si="33"/>
        <v>0</v>
      </c>
      <c r="EG14" s="119">
        <f t="shared" si="33"/>
        <v>0</v>
      </c>
      <c r="EH14" s="119">
        <f t="shared" si="33"/>
        <v>0</v>
      </c>
      <c r="EI14" s="108">
        <f t="shared" si="21"/>
        <v>0</v>
      </c>
      <c r="EJ14" s="120"/>
      <c r="EK14" s="120"/>
      <c r="EL14" s="119">
        <f t="shared" ref="EL14:EQ14" si="34">SUM(EL15:EL15)</f>
        <v>0</v>
      </c>
      <c r="EM14" s="119">
        <f t="shared" si="34"/>
        <v>0</v>
      </c>
      <c r="EN14" s="108">
        <f t="shared" si="34"/>
        <v>145.82249421666666</v>
      </c>
      <c r="EO14" s="108">
        <f t="shared" si="34"/>
        <v>145.82249421666666</v>
      </c>
      <c r="EP14" s="108">
        <f t="shared" si="34"/>
        <v>142.5</v>
      </c>
      <c r="EQ14" s="108">
        <f t="shared" si="34"/>
        <v>-3.3224942166666551</v>
      </c>
      <c r="ER14" s="111">
        <f t="shared" si="22"/>
        <v>0.97721548904704636</v>
      </c>
      <c r="ES14" s="119">
        <f>SUM(ES15:ES15)</f>
        <v>0</v>
      </c>
      <c r="ET14" s="119">
        <f>SUM(ET15:ET15)</f>
        <v>142.5</v>
      </c>
      <c r="EU14" s="108">
        <f>SUM(EU15:EU15)</f>
        <v>142.5</v>
      </c>
      <c r="EV14" s="111" t="str">
        <f t="shared" si="23"/>
        <v>-</v>
      </c>
      <c r="EW14" s="119">
        <f>SUM(EW15:EW15)</f>
        <v>145.82249421666666</v>
      </c>
      <c r="EX14" s="119">
        <f>SUM(EX15:EX15)</f>
        <v>0</v>
      </c>
      <c r="EY14" s="108">
        <f>SUM(EY15:EY15)</f>
        <v>-145.82249421666666</v>
      </c>
      <c r="EZ14" s="111">
        <f t="shared" si="24"/>
        <v>0</v>
      </c>
      <c r="FA14" s="108">
        <f>SUM(FA15:FA15)</f>
        <v>145.82249421666666</v>
      </c>
      <c r="FB14" s="108">
        <f>SUM(FB15:FB15)</f>
        <v>142.5</v>
      </c>
      <c r="FC14" s="108">
        <f>SUM(FC15:FC15)</f>
        <v>-3.3224942166666551</v>
      </c>
      <c r="FD14" s="111">
        <f t="shared" si="25"/>
        <v>0.97721548904704636</v>
      </c>
      <c r="FE14" s="119">
        <f>SUM(FE15:FE15)</f>
        <v>0</v>
      </c>
      <c r="FF14" s="119">
        <f>SUM(FF15:FF15)</f>
        <v>0</v>
      </c>
      <c r="FG14" s="108">
        <f>SUM(FG15:FG15)</f>
        <v>0</v>
      </c>
      <c r="FH14" s="111" t="str">
        <f t="shared" si="26"/>
        <v>-</v>
      </c>
      <c r="FI14" s="108">
        <f>SUM(FI15:FI15)</f>
        <v>145.82249421666666</v>
      </c>
      <c r="FJ14" s="108">
        <f>SUM(FJ15:FJ15)</f>
        <v>142.5</v>
      </c>
      <c r="FK14" s="108">
        <f>SUM(FK15:FK15)</f>
        <v>-3.3224942166666551</v>
      </c>
      <c r="FL14" s="111">
        <f t="shared" si="27"/>
        <v>0.97721548904704636</v>
      </c>
      <c r="FM14" s="119">
        <f>SUM(FM15:FM15)</f>
        <v>0</v>
      </c>
      <c r="FN14" s="119">
        <f>SUM(FN15:FN15)</f>
        <v>0</v>
      </c>
      <c r="FO14" s="108">
        <f>SUM(FO15:FO15)</f>
        <v>0</v>
      </c>
      <c r="FP14" s="111" t="str">
        <f t="shared" si="28"/>
        <v>-</v>
      </c>
      <c r="FQ14" s="108">
        <f t="shared" ref="FQ14:GK14" si="35">SUM(FQ15:FQ15)</f>
        <v>0</v>
      </c>
      <c r="FR14" s="108">
        <f t="shared" si="35"/>
        <v>0</v>
      </c>
      <c r="FS14" s="119">
        <f t="shared" si="35"/>
        <v>-3.3224942166666551</v>
      </c>
      <c r="FT14" s="119">
        <f t="shared" si="35"/>
        <v>0</v>
      </c>
      <c r="FU14" s="119">
        <f t="shared" si="35"/>
        <v>0</v>
      </c>
      <c r="FV14" s="119">
        <f t="shared" si="35"/>
        <v>0</v>
      </c>
      <c r="FW14" s="119">
        <f t="shared" si="35"/>
        <v>0</v>
      </c>
      <c r="FX14" s="119">
        <f t="shared" si="35"/>
        <v>0</v>
      </c>
      <c r="FY14" s="119">
        <f t="shared" si="35"/>
        <v>0</v>
      </c>
      <c r="FZ14" s="119">
        <f t="shared" si="35"/>
        <v>0</v>
      </c>
      <c r="GA14" s="119">
        <f t="shared" si="35"/>
        <v>0</v>
      </c>
      <c r="GB14" s="119">
        <f t="shared" si="35"/>
        <v>0</v>
      </c>
      <c r="GC14" s="119">
        <f t="shared" si="35"/>
        <v>0</v>
      </c>
      <c r="GD14" s="119">
        <f t="shared" si="35"/>
        <v>0</v>
      </c>
      <c r="GE14" s="119">
        <f t="shared" si="35"/>
        <v>0</v>
      </c>
      <c r="GF14" s="119">
        <f t="shared" si="35"/>
        <v>0</v>
      </c>
      <c r="GG14" s="108">
        <f t="shared" si="35"/>
        <v>0</v>
      </c>
      <c r="GH14" s="119">
        <f t="shared" si="35"/>
        <v>0</v>
      </c>
      <c r="GI14" s="119">
        <f t="shared" si="35"/>
        <v>0</v>
      </c>
      <c r="GJ14" s="119">
        <f t="shared" si="35"/>
        <v>0</v>
      </c>
      <c r="GK14" s="119">
        <f t="shared" si="35"/>
        <v>0</v>
      </c>
      <c r="GL14" s="108">
        <f t="shared" si="29"/>
        <v>0</v>
      </c>
      <c r="GM14" s="120"/>
      <c r="GN14" s="120"/>
      <c r="GO14" s="112"/>
      <c r="GP14" s="112"/>
      <c r="GQ14" s="113"/>
      <c r="GR14" s="113"/>
      <c r="GS14" s="114"/>
      <c r="GT14" s="114"/>
      <c r="GU14" s="114"/>
      <c r="GV14" s="114"/>
      <c r="GW14" s="114"/>
      <c r="GX14" s="114"/>
      <c r="GY14" s="114"/>
      <c r="GZ14" s="114"/>
      <c r="HA14" s="114"/>
      <c r="HB14" s="114"/>
      <c r="HC14" s="114"/>
      <c r="HD14" s="114"/>
      <c r="HE14" s="114"/>
      <c r="HF14" s="114"/>
      <c r="HG14" s="114"/>
      <c r="HH14" s="114"/>
      <c r="HI14" s="114"/>
      <c r="HJ14" s="112"/>
      <c r="HK14" s="121">
        <f t="shared" ref="HK14:JV14" si="36">SUM(HK15:HK15)</f>
        <v>0</v>
      </c>
      <c r="HL14" s="121">
        <f t="shared" si="36"/>
        <v>0</v>
      </c>
      <c r="HM14" s="121">
        <f t="shared" si="36"/>
        <v>0</v>
      </c>
      <c r="HN14" s="121">
        <f t="shared" si="36"/>
        <v>0</v>
      </c>
      <c r="HO14" s="121">
        <f t="shared" si="36"/>
        <v>0</v>
      </c>
      <c r="HP14" s="121">
        <f t="shared" si="36"/>
        <v>0</v>
      </c>
      <c r="HQ14" s="121">
        <f t="shared" si="36"/>
        <v>0</v>
      </c>
      <c r="HR14" s="121">
        <f t="shared" si="36"/>
        <v>0</v>
      </c>
      <c r="HS14" s="121">
        <f t="shared" si="36"/>
        <v>0</v>
      </c>
      <c r="HT14" s="121">
        <f t="shared" si="36"/>
        <v>0</v>
      </c>
      <c r="HU14" s="121">
        <f t="shared" si="36"/>
        <v>0</v>
      </c>
      <c r="HV14" s="121">
        <f t="shared" si="36"/>
        <v>0</v>
      </c>
      <c r="HW14" s="121">
        <f t="shared" si="36"/>
        <v>0</v>
      </c>
      <c r="HX14" s="121">
        <f t="shared" si="36"/>
        <v>0</v>
      </c>
      <c r="HY14" s="121">
        <f t="shared" si="36"/>
        <v>0</v>
      </c>
      <c r="HZ14" s="121">
        <f t="shared" si="36"/>
        <v>0</v>
      </c>
      <c r="IA14" s="121">
        <f t="shared" si="36"/>
        <v>0</v>
      </c>
      <c r="IB14" s="121">
        <f t="shared" si="36"/>
        <v>0</v>
      </c>
      <c r="IC14" s="121">
        <f t="shared" si="36"/>
        <v>0</v>
      </c>
      <c r="ID14" s="121">
        <f t="shared" si="36"/>
        <v>0</v>
      </c>
      <c r="IE14" s="121">
        <f t="shared" si="36"/>
        <v>0</v>
      </c>
      <c r="IF14" s="121">
        <f t="shared" si="36"/>
        <v>0</v>
      </c>
      <c r="IG14" s="121">
        <f t="shared" si="36"/>
        <v>0</v>
      </c>
      <c r="IH14" s="121">
        <f t="shared" si="36"/>
        <v>0</v>
      </c>
      <c r="II14" s="121">
        <f t="shared" si="36"/>
        <v>0</v>
      </c>
      <c r="IJ14" s="121">
        <f t="shared" si="36"/>
        <v>0</v>
      </c>
      <c r="IK14" s="121">
        <f t="shared" si="36"/>
        <v>0</v>
      </c>
      <c r="IL14" s="121">
        <f t="shared" si="36"/>
        <v>0</v>
      </c>
      <c r="IM14" s="121">
        <f t="shared" si="36"/>
        <v>0</v>
      </c>
      <c r="IN14" s="121">
        <f t="shared" si="36"/>
        <v>0</v>
      </c>
      <c r="IO14" s="121">
        <f t="shared" si="36"/>
        <v>0</v>
      </c>
      <c r="IP14" s="121">
        <f t="shared" si="36"/>
        <v>0</v>
      </c>
      <c r="IQ14" s="121">
        <f t="shared" si="36"/>
        <v>0</v>
      </c>
      <c r="IR14" s="121">
        <f t="shared" si="36"/>
        <v>0</v>
      </c>
      <c r="IS14" s="121">
        <f t="shared" si="36"/>
        <v>0</v>
      </c>
      <c r="IT14" s="121">
        <f t="shared" si="36"/>
        <v>0</v>
      </c>
      <c r="IU14" s="121">
        <f t="shared" si="36"/>
        <v>0</v>
      </c>
      <c r="IV14" s="121">
        <f t="shared" si="36"/>
        <v>0</v>
      </c>
      <c r="IW14" s="121">
        <f t="shared" si="36"/>
        <v>0</v>
      </c>
      <c r="IX14" s="121">
        <f t="shared" si="36"/>
        <v>0</v>
      </c>
      <c r="IY14" s="121">
        <f t="shared" si="36"/>
        <v>0</v>
      </c>
      <c r="IZ14" s="121">
        <f t="shared" si="36"/>
        <v>0</v>
      </c>
      <c r="JA14" s="121">
        <f t="shared" si="36"/>
        <v>0</v>
      </c>
      <c r="JB14" s="121">
        <f t="shared" si="36"/>
        <v>0</v>
      </c>
      <c r="JC14" s="121">
        <f t="shared" si="36"/>
        <v>0</v>
      </c>
      <c r="JD14" s="121">
        <f t="shared" si="36"/>
        <v>0</v>
      </c>
      <c r="JE14" s="121">
        <f t="shared" si="36"/>
        <v>0</v>
      </c>
      <c r="JF14" s="121">
        <f t="shared" si="36"/>
        <v>0</v>
      </c>
      <c r="JG14" s="121">
        <f t="shared" si="36"/>
        <v>0</v>
      </c>
      <c r="JH14" s="121">
        <f t="shared" si="36"/>
        <v>0</v>
      </c>
      <c r="JI14" s="121">
        <f t="shared" si="36"/>
        <v>0</v>
      </c>
      <c r="JJ14" s="121">
        <f t="shared" si="36"/>
        <v>0</v>
      </c>
      <c r="JK14" s="121">
        <f t="shared" si="36"/>
        <v>0</v>
      </c>
      <c r="JL14" s="121">
        <f t="shared" si="36"/>
        <v>0</v>
      </c>
      <c r="JM14" s="121">
        <f t="shared" si="36"/>
        <v>0</v>
      </c>
      <c r="JN14" s="121">
        <f t="shared" si="36"/>
        <v>0</v>
      </c>
      <c r="JO14" s="121">
        <f t="shared" si="36"/>
        <v>0</v>
      </c>
      <c r="JP14" s="121">
        <f t="shared" si="36"/>
        <v>0</v>
      </c>
      <c r="JQ14" s="121">
        <f t="shared" si="36"/>
        <v>0</v>
      </c>
      <c r="JR14" s="121">
        <f t="shared" si="36"/>
        <v>0</v>
      </c>
      <c r="JS14" s="121">
        <f t="shared" si="36"/>
        <v>0</v>
      </c>
      <c r="JT14" s="121">
        <f t="shared" si="36"/>
        <v>0</v>
      </c>
      <c r="JU14" s="121">
        <f t="shared" si="36"/>
        <v>0</v>
      </c>
      <c r="JV14" s="121">
        <f t="shared" si="36"/>
        <v>0</v>
      </c>
      <c r="JW14" s="121">
        <f t="shared" ref="JW14:KL14" si="37">SUM(JW15:JW15)</f>
        <v>0</v>
      </c>
      <c r="JX14" s="121">
        <f t="shared" si="37"/>
        <v>0</v>
      </c>
      <c r="JY14" s="121">
        <f t="shared" si="37"/>
        <v>0</v>
      </c>
      <c r="JZ14" s="121">
        <f t="shared" si="37"/>
        <v>0</v>
      </c>
      <c r="KA14" s="121">
        <f t="shared" si="37"/>
        <v>0</v>
      </c>
      <c r="KB14" s="121">
        <f t="shared" si="37"/>
        <v>0</v>
      </c>
      <c r="KC14" s="121">
        <f t="shared" si="37"/>
        <v>0</v>
      </c>
      <c r="KD14" s="121">
        <f t="shared" si="37"/>
        <v>0</v>
      </c>
      <c r="KE14" s="121">
        <f t="shared" si="37"/>
        <v>0</v>
      </c>
      <c r="KF14" s="121">
        <f t="shared" si="37"/>
        <v>0</v>
      </c>
      <c r="KG14" s="121">
        <f t="shared" si="37"/>
        <v>0</v>
      </c>
      <c r="KH14" s="121">
        <f t="shared" si="37"/>
        <v>0</v>
      </c>
      <c r="KI14" s="121">
        <f t="shared" si="37"/>
        <v>0</v>
      </c>
      <c r="KJ14" s="121">
        <f t="shared" si="37"/>
        <v>0</v>
      </c>
      <c r="KK14" s="121">
        <f t="shared" si="37"/>
        <v>0</v>
      </c>
      <c r="KL14" s="121">
        <f t="shared" si="37"/>
        <v>0</v>
      </c>
      <c r="KM14" s="2"/>
      <c r="KN14" s="121"/>
      <c r="KO14" s="116"/>
      <c r="KP14" s="116"/>
      <c r="KQ14" s="116"/>
      <c r="KR14" s="115">
        <f t="shared" ref="KR14:LI14" si="38">SUM(KR15:KR15)</f>
        <v>0</v>
      </c>
      <c r="KS14" s="115">
        <f t="shared" si="38"/>
        <v>0</v>
      </c>
      <c r="KT14" s="115">
        <f t="shared" si="38"/>
        <v>0</v>
      </c>
      <c r="KU14" s="115">
        <f t="shared" si="38"/>
        <v>0</v>
      </c>
      <c r="KV14" s="115">
        <f t="shared" si="38"/>
        <v>0</v>
      </c>
      <c r="KW14" s="115">
        <f t="shared" si="38"/>
        <v>0</v>
      </c>
      <c r="KX14" s="115">
        <f t="shared" si="38"/>
        <v>0</v>
      </c>
      <c r="KY14" s="115">
        <f t="shared" si="38"/>
        <v>0</v>
      </c>
      <c r="KZ14" s="115">
        <f t="shared" si="38"/>
        <v>0</v>
      </c>
      <c r="LA14" s="115">
        <f t="shared" si="38"/>
        <v>0</v>
      </c>
      <c r="LB14" s="115">
        <f t="shared" si="38"/>
        <v>0</v>
      </c>
      <c r="LC14" s="115">
        <f t="shared" si="38"/>
        <v>0</v>
      </c>
      <c r="LD14" s="115">
        <f t="shared" si="38"/>
        <v>0</v>
      </c>
      <c r="LE14" s="115">
        <f t="shared" si="38"/>
        <v>0</v>
      </c>
      <c r="LF14" s="115">
        <f t="shared" si="38"/>
        <v>0</v>
      </c>
      <c r="LG14" s="115">
        <f t="shared" si="38"/>
        <v>0</v>
      </c>
      <c r="LH14" s="115">
        <f t="shared" si="38"/>
        <v>0</v>
      </c>
      <c r="LI14" s="115">
        <f t="shared" si="38"/>
        <v>0</v>
      </c>
      <c r="LJ14" s="121"/>
      <c r="LK14" s="121"/>
      <c r="LL14" s="121"/>
      <c r="LM14" s="121"/>
      <c r="LN14" s="121"/>
      <c r="LO14" s="121"/>
      <c r="LP14" s="122"/>
      <c r="LQ14" s="122"/>
      <c r="LR14" s="122"/>
      <c r="LS14" s="122"/>
      <c r="LT14" s="122"/>
      <c r="LU14" s="123"/>
      <c r="LV14" s="122"/>
      <c r="LW14" s="122"/>
      <c r="LX14" s="123"/>
    </row>
    <row r="15" spans="1:336" s="56" customFormat="1" ht="38.1" customHeight="1" outlineLevel="1" x14ac:dyDescent="0.2">
      <c r="A15" s="124" t="s">
        <v>101</v>
      </c>
      <c r="B15" s="125" t="s">
        <v>102</v>
      </c>
      <c r="C15" s="126" t="s">
        <v>103</v>
      </c>
      <c r="D15" s="127" t="s">
        <v>104</v>
      </c>
      <c r="E15" s="126" t="s">
        <v>105</v>
      </c>
      <c r="F15" s="128">
        <v>174.98699305999997</v>
      </c>
      <c r="G15" s="128">
        <v>171</v>
      </c>
      <c r="H15" s="128">
        <v>145.82249421666666</v>
      </c>
      <c r="I15" s="128">
        <v>142.5</v>
      </c>
      <c r="J15" s="129">
        <v>12020</v>
      </c>
      <c r="K15" s="129">
        <v>12020</v>
      </c>
      <c r="L15" s="129">
        <v>22020</v>
      </c>
      <c r="M15" s="129">
        <v>22020</v>
      </c>
      <c r="N15" s="130" t="s">
        <v>104</v>
      </c>
      <c r="O15" s="130" t="s">
        <v>104</v>
      </c>
      <c r="P15" s="130" t="s">
        <v>104</v>
      </c>
      <c r="Q15" s="130" t="s">
        <v>104</v>
      </c>
      <c r="R15" s="130" t="s">
        <v>104</v>
      </c>
      <c r="S15" s="130" t="s">
        <v>104</v>
      </c>
      <c r="T15" s="130" t="s">
        <v>104</v>
      </c>
      <c r="U15" s="130" t="s">
        <v>104</v>
      </c>
      <c r="V15" s="128">
        <v>0</v>
      </c>
      <c r="W15" s="128">
        <v>0</v>
      </c>
      <c r="X15" s="128">
        <v>0</v>
      </c>
      <c r="Y15" s="128">
        <v>0</v>
      </c>
      <c r="Z15" s="128">
        <v>0</v>
      </c>
      <c r="AA15" s="128">
        <v>0</v>
      </c>
      <c r="AB15" s="131">
        <v>0</v>
      </c>
      <c r="AC15" s="131">
        <v>0</v>
      </c>
      <c r="AD15" s="132" t="s">
        <v>106</v>
      </c>
      <c r="AE15" s="132" t="s">
        <v>106</v>
      </c>
      <c r="AF15" s="133">
        <f>AG15+BZ15+CA15+CB15+CC15</f>
        <v>174.98699305999997</v>
      </c>
      <c r="AG15" s="134">
        <f>AK15+AO15+AW15+BE15</f>
        <v>174.98699305999997</v>
      </c>
      <c r="AH15" s="134">
        <f>AL15+AP15+AX15+BF15</f>
        <v>171</v>
      </c>
      <c r="AI15" s="134">
        <f>AH15-AG15</f>
        <v>-3.9869930599999748</v>
      </c>
      <c r="AJ15" s="135">
        <f t="shared" si="6"/>
        <v>0.97721548904704647</v>
      </c>
      <c r="AK15" s="128">
        <v>174.98699305999997</v>
      </c>
      <c r="AL15" s="136">
        <v>171</v>
      </c>
      <c r="AM15" s="134">
        <f>AL15-AK15</f>
        <v>-3.9869930599999748</v>
      </c>
      <c r="AN15" s="135">
        <f t="shared" si="7"/>
        <v>0.97721548904704647</v>
      </c>
      <c r="AO15" s="136">
        <v>0</v>
      </c>
      <c r="AP15" s="136">
        <v>0</v>
      </c>
      <c r="AQ15" s="134">
        <f>AP15-AO15</f>
        <v>0</v>
      </c>
      <c r="AR15" s="135" t="str">
        <f t="shared" si="8"/>
        <v>-</v>
      </c>
      <c r="AS15" s="134">
        <f>AK15+AO15</f>
        <v>174.98699305999997</v>
      </c>
      <c r="AT15" s="134">
        <f>AL15+AP15</f>
        <v>171</v>
      </c>
      <c r="AU15" s="134">
        <f>AT15-AS15</f>
        <v>-3.9869930599999748</v>
      </c>
      <c r="AV15" s="135">
        <f t="shared" si="9"/>
        <v>0.97721548904704647</v>
      </c>
      <c r="AW15" s="136">
        <v>0</v>
      </c>
      <c r="AX15" s="136">
        <v>0</v>
      </c>
      <c r="AY15" s="134">
        <f>AX15-AW15</f>
        <v>0</v>
      </c>
      <c r="AZ15" s="135" t="str">
        <f t="shared" si="10"/>
        <v>-</v>
      </c>
      <c r="BA15" s="134">
        <f>AS15+AW15</f>
        <v>174.98699305999997</v>
      </c>
      <c r="BB15" s="134">
        <f>AT15+AX15</f>
        <v>171</v>
      </c>
      <c r="BC15" s="134">
        <f>BB15-BA15</f>
        <v>-3.9869930599999748</v>
      </c>
      <c r="BD15" s="135">
        <f t="shared" si="11"/>
        <v>0.97721548904704647</v>
      </c>
      <c r="BE15" s="136">
        <v>0</v>
      </c>
      <c r="BF15" s="136">
        <v>0</v>
      </c>
      <c r="BG15" s="134">
        <f>BF15-BE15</f>
        <v>0</v>
      </c>
      <c r="BH15" s="135" t="str">
        <f t="shared" si="12"/>
        <v>-</v>
      </c>
      <c r="BI15" s="133">
        <f>F15-AB15-AG15</f>
        <v>0</v>
      </c>
      <c r="BJ15" s="133">
        <f>G15-AC15-AH15</f>
        <v>0</v>
      </c>
      <c r="BK15" s="137">
        <v>-3.9869930599999748</v>
      </c>
      <c r="BL15" s="137">
        <v>0</v>
      </c>
      <c r="BM15" s="137">
        <v>0</v>
      </c>
      <c r="BN15" s="137">
        <v>0</v>
      </c>
      <c r="BO15" s="137">
        <v>0</v>
      </c>
      <c r="BP15" s="137">
        <v>0</v>
      </c>
      <c r="BQ15" s="137">
        <v>0</v>
      </c>
      <c r="BR15" s="137">
        <v>0</v>
      </c>
      <c r="BS15" s="137">
        <v>0</v>
      </c>
      <c r="BT15" s="137">
        <v>0</v>
      </c>
      <c r="BU15" s="137">
        <v>0</v>
      </c>
      <c r="BV15" s="137">
        <v>0</v>
      </c>
      <c r="BW15" s="137">
        <v>0</v>
      </c>
      <c r="BX15" s="137">
        <v>0</v>
      </c>
      <c r="BY15" s="138">
        <f>AI15-SUM(BK15:BX15)</f>
        <v>0</v>
      </c>
      <c r="BZ15" s="137">
        <v>0</v>
      </c>
      <c r="CA15" s="137">
        <v>0</v>
      </c>
      <c r="CB15" s="137">
        <v>0</v>
      </c>
      <c r="CC15" s="137">
        <v>0</v>
      </c>
      <c r="CD15" s="133">
        <f t="shared" si="13"/>
        <v>0</v>
      </c>
      <c r="CE15" s="139" t="s">
        <v>107</v>
      </c>
      <c r="CF15" s="140" t="s">
        <v>108</v>
      </c>
      <c r="CG15" s="136">
        <v>0</v>
      </c>
      <c r="CH15" s="136">
        <v>0</v>
      </c>
      <c r="CI15" s="132" t="s">
        <v>106</v>
      </c>
      <c r="CJ15" s="132" t="s">
        <v>106</v>
      </c>
      <c r="CK15" s="134">
        <f>CL15+EE15+EF15+EG15+EH15</f>
        <v>145.82249421666666</v>
      </c>
      <c r="CL15" s="134">
        <f>CP15+CT15+DB15+DJ15</f>
        <v>145.82249421666666</v>
      </c>
      <c r="CM15" s="134">
        <f>CQ15+CU15+DC15+DK15</f>
        <v>142.5</v>
      </c>
      <c r="CN15" s="134">
        <f>CM15-CL15</f>
        <v>-3.3224942166666551</v>
      </c>
      <c r="CO15" s="135">
        <f t="shared" si="14"/>
        <v>0.97721548904704636</v>
      </c>
      <c r="CP15" s="128">
        <v>145.82249421666666</v>
      </c>
      <c r="CQ15" s="136">
        <v>142.5</v>
      </c>
      <c r="CR15" s="134">
        <f>CQ15-CP15</f>
        <v>-3.3224942166666551</v>
      </c>
      <c r="CS15" s="135">
        <f t="shared" si="15"/>
        <v>0.97721548904704636</v>
      </c>
      <c r="CT15" s="136">
        <v>0</v>
      </c>
      <c r="CU15" s="136">
        <v>0</v>
      </c>
      <c r="CV15" s="134">
        <f>CU15-CT15</f>
        <v>0</v>
      </c>
      <c r="CW15" s="135" t="str">
        <f t="shared" si="16"/>
        <v>-</v>
      </c>
      <c r="CX15" s="134">
        <f>CP15+CT15</f>
        <v>145.82249421666666</v>
      </c>
      <c r="CY15" s="134">
        <f>CQ15+CU15</f>
        <v>142.5</v>
      </c>
      <c r="CZ15" s="134">
        <f>CY15-CX15</f>
        <v>-3.3224942166666551</v>
      </c>
      <c r="DA15" s="135">
        <f t="shared" si="17"/>
        <v>0.97721548904704636</v>
      </c>
      <c r="DB15" s="136">
        <v>0</v>
      </c>
      <c r="DC15" s="136">
        <v>0</v>
      </c>
      <c r="DD15" s="134">
        <f>DC15-DB15</f>
        <v>0</v>
      </c>
      <c r="DE15" s="135" t="str">
        <f t="shared" si="18"/>
        <v>-</v>
      </c>
      <c r="DF15" s="134">
        <f>CX15+DB15</f>
        <v>145.82249421666666</v>
      </c>
      <c r="DG15" s="134">
        <f>CY15+DC15</f>
        <v>142.5</v>
      </c>
      <c r="DH15" s="134">
        <f>DG15-DF15</f>
        <v>-3.3224942166666551</v>
      </c>
      <c r="DI15" s="135">
        <f t="shared" si="19"/>
        <v>0.97721548904704636</v>
      </c>
      <c r="DJ15" s="136">
        <v>0</v>
      </c>
      <c r="DK15" s="136">
        <v>0</v>
      </c>
      <c r="DL15" s="134">
        <f>DK15-DJ15</f>
        <v>0</v>
      </c>
      <c r="DM15" s="135" t="str">
        <f t="shared" si="20"/>
        <v>-</v>
      </c>
      <c r="DN15" s="133">
        <f>H15-CG15-CL15</f>
        <v>0</v>
      </c>
      <c r="DO15" s="133">
        <f>I15-CH15-CM15</f>
        <v>0</v>
      </c>
      <c r="DP15" s="137">
        <v>-3.3224942166666551</v>
      </c>
      <c r="DQ15" s="137">
        <v>0</v>
      </c>
      <c r="DR15" s="137">
        <v>0</v>
      </c>
      <c r="DS15" s="137">
        <v>0</v>
      </c>
      <c r="DT15" s="137">
        <v>0</v>
      </c>
      <c r="DU15" s="137">
        <v>0</v>
      </c>
      <c r="DV15" s="137">
        <v>0</v>
      </c>
      <c r="DW15" s="137">
        <v>0</v>
      </c>
      <c r="DX15" s="137">
        <v>0</v>
      </c>
      <c r="DY15" s="137">
        <v>0</v>
      </c>
      <c r="DZ15" s="137">
        <v>0</v>
      </c>
      <c r="EA15" s="137">
        <v>0</v>
      </c>
      <c r="EB15" s="137">
        <v>0</v>
      </c>
      <c r="EC15" s="137">
        <v>0</v>
      </c>
      <c r="ED15" s="134">
        <f>DH15-SUM(DP15:EC15)</f>
        <v>0</v>
      </c>
      <c r="EE15" s="137">
        <v>0</v>
      </c>
      <c r="EF15" s="137">
        <v>0</v>
      </c>
      <c r="EG15" s="137">
        <v>0</v>
      </c>
      <c r="EH15" s="137">
        <v>0</v>
      </c>
      <c r="EI15" s="133">
        <f t="shared" si="21"/>
        <v>0</v>
      </c>
      <c r="EJ15" s="139" t="s">
        <v>107</v>
      </c>
      <c r="EK15" s="140" t="s">
        <v>109</v>
      </c>
      <c r="EL15" s="136">
        <v>0</v>
      </c>
      <c r="EM15" s="136">
        <v>0</v>
      </c>
      <c r="EN15" s="134">
        <f>EO15+GH15+GI15+GJ15+GK15</f>
        <v>145.82249421666666</v>
      </c>
      <c r="EO15" s="134">
        <f>ES15+EW15+FE15+FM15</f>
        <v>145.82249421666666</v>
      </c>
      <c r="EP15" s="134">
        <f>ET15+EX15+FF15+FN15</f>
        <v>142.5</v>
      </c>
      <c r="EQ15" s="134">
        <f>EP15-EO15</f>
        <v>-3.3224942166666551</v>
      </c>
      <c r="ER15" s="135">
        <f t="shared" si="22"/>
        <v>0.97721548904704636</v>
      </c>
      <c r="ES15" s="128">
        <v>0</v>
      </c>
      <c r="ET15" s="136">
        <v>142.5</v>
      </c>
      <c r="EU15" s="134">
        <f>ET15-ES15</f>
        <v>142.5</v>
      </c>
      <c r="EV15" s="135" t="str">
        <f t="shared" si="23"/>
        <v>-</v>
      </c>
      <c r="EW15" s="131">
        <v>145.82249421666666</v>
      </c>
      <c r="EX15" s="136">
        <v>0</v>
      </c>
      <c r="EY15" s="134">
        <f>EX15-EW15</f>
        <v>-145.82249421666666</v>
      </c>
      <c r="EZ15" s="135">
        <f t="shared" si="24"/>
        <v>0</v>
      </c>
      <c r="FA15" s="134">
        <f>ES15+EW15</f>
        <v>145.82249421666666</v>
      </c>
      <c r="FB15" s="134">
        <f>ET15+EX15</f>
        <v>142.5</v>
      </c>
      <c r="FC15" s="134">
        <f>FB15-FA15</f>
        <v>-3.3224942166666551</v>
      </c>
      <c r="FD15" s="135">
        <f t="shared" si="25"/>
        <v>0.97721548904704636</v>
      </c>
      <c r="FE15" s="136">
        <v>0</v>
      </c>
      <c r="FF15" s="136">
        <v>0</v>
      </c>
      <c r="FG15" s="134">
        <f>FF15-FE15</f>
        <v>0</v>
      </c>
      <c r="FH15" s="135" t="str">
        <f t="shared" si="26"/>
        <v>-</v>
      </c>
      <c r="FI15" s="134">
        <f>FA15+FE15</f>
        <v>145.82249421666666</v>
      </c>
      <c r="FJ15" s="134">
        <f>FB15+FF15</f>
        <v>142.5</v>
      </c>
      <c r="FK15" s="134">
        <f>FJ15-FI15</f>
        <v>-3.3224942166666551</v>
      </c>
      <c r="FL15" s="135">
        <f t="shared" si="27"/>
        <v>0.97721548904704636</v>
      </c>
      <c r="FM15" s="136">
        <v>0</v>
      </c>
      <c r="FN15" s="136">
        <v>0</v>
      </c>
      <c r="FO15" s="134">
        <f>FN15-FM15</f>
        <v>0</v>
      </c>
      <c r="FP15" s="135" t="str">
        <f t="shared" si="28"/>
        <v>-</v>
      </c>
      <c r="FQ15" s="133">
        <f>H15-EL15-EO15</f>
        <v>0</v>
      </c>
      <c r="FR15" s="133">
        <f>I15-EM15-EP15</f>
        <v>0</v>
      </c>
      <c r="FS15" s="137">
        <v>-3.3224942166666551</v>
      </c>
      <c r="FT15" s="137">
        <v>0</v>
      </c>
      <c r="FU15" s="137">
        <v>0</v>
      </c>
      <c r="FV15" s="137">
        <v>0</v>
      </c>
      <c r="FW15" s="137">
        <v>0</v>
      </c>
      <c r="FX15" s="137">
        <v>0</v>
      </c>
      <c r="FY15" s="137">
        <v>0</v>
      </c>
      <c r="FZ15" s="137">
        <v>0</v>
      </c>
      <c r="GA15" s="137">
        <v>0</v>
      </c>
      <c r="GB15" s="137">
        <v>0</v>
      </c>
      <c r="GC15" s="137">
        <v>0</v>
      </c>
      <c r="GD15" s="137">
        <v>0</v>
      </c>
      <c r="GE15" s="137">
        <v>0</v>
      </c>
      <c r="GF15" s="137">
        <v>0</v>
      </c>
      <c r="GG15" s="138">
        <f>EQ15-SUM(FS15:GF15)</f>
        <v>0</v>
      </c>
      <c r="GH15" s="137">
        <v>0</v>
      </c>
      <c r="GI15" s="137">
        <v>0</v>
      </c>
      <c r="GJ15" s="137">
        <v>0</v>
      </c>
      <c r="GK15" s="137">
        <v>0</v>
      </c>
      <c r="GL15" s="133">
        <f t="shared" si="29"/>
        <v>0</v>
      </c>
      <c r="GM15" s="141" t="str">
        <f>EJ15</f>
        <v>Новый проект</v>
      </c>
      <c r="GN15" s="140" t="s">
        <v>109</v>
      </c>
      <c r="GO15" s="142"/>
      <c r="GP15" s="143"/>
      <c r="GQ15" s="144"/>
      <c r="GR15" s="144"/>
      <c r="GS15" s="144"/>
      <c r="GT15" s="144"/>
      <c r="GU15" s="144"/>
      <c r="GV15" s="144"/>
      <c r="GW15" s="144"/>
      <c r="GX15" s="144"/>
      <c r="GY15" s="144"/>
      <c r="GZ15" s="144"/>
      <c r="HA15" s="144"/>
      <c r="HB15" s="144"/>
      <c r="HC15" s="144"/>
      <c r="HD15" s="144"/>
      <c r="HE15" s="144"/>
      <c r="HF15" s="144"/>
      <c r="HG15" s="144"/>
      <c r="HH15" s="144"/>
      <c r="HI15" s="144"/>
      <c r="HJ15" s="143"/>
      <c r="HK15" s="145">
        <f t="shared" ref="HK15:HR15" si="39">HS15+IA15+II15+IQ15</f>
        <v>0</v>
      </c>
      <c r="HL15" s="145">
        <f t="shared" si="39"/>
        <v>0</v>
      </c>
      <c r="HM15" s="145">
        <f t="shared" si="39"/>
        <v>0</v>
      </c>
      <c r="HN15" s="145">
        <f t="shared" si="39"/>
        <v>0</v>
      </c>
      <c r="HO15" s="145">
        <f t="shared" si="39"/>
        <v>0</v>
      </c>
      <c r="HP15" s="145">
        <f t="shared" si="39"/>
        <v>0</v>
      </c>
      <c r="HQ15" s="145">
        <f t="shared" si="39"/>
        <v>0</v>
      </c>
      <c r="HR15" s="145">
        <f t="shared" si="39"/>
        <v>0</v>
      </c>
      <c r="HS15" s="146">
        <v>0</v>
      </c>
      <c r="HT15" s="146">
        <v>0</v>
      </c>
      <c r="HU15" s="146">
        <v>0</v>
      </c>
      <c r="HV15" s="146">
        <v>0</v>
      </c>
      <c r="HW15" s="146">
        <v>0</v>
      </c>
      <c r="HX15" s="146">
        <v>0</v>
      </c>
      <c r="HY15" s="146">
        <v>0</v>
      </c>
      <c r="HZ15" s="146">
        <v>0</v>
      </c>
      <c r="IA15" s="146">
        <v>0</v>
      </c>
      <c r="IB15" s="146">
        <v>0</v>
      </c>
      <c r="IC15" s="146">
        <v>0</v>
      </c>
      <c r="ID15" s="146">
        <v>0</v>
      </c>
      <c r="IE15" s="146">
        <v>0</v>
      </c>
      <c r="IF15" s="146">
        <v>0</v>
      </c>
      <c r="IG15" s="146">
        <v>0</v>
      </c>
      <c r="IH15" s="146">
        <v>0</v>
      </c>
      <c r="II15" s="146">
        <v>0</v>
      </c>
      <c r="IJ15" s="146">
        <v>0</v>
      </c>
      <c r="IK15" s="146">
        <v>0</v>
      </c>
      <c r="IL15" s="146">
        <v>0</v>
      </c>
      <c r="IM15" s="146">
        <v>0</v>
      </c>
      <c r="IN15" s="146">
        <v>0</v>
      </c>
      <c r="IO15" s="146">
        <v>0</v>
      </c>
      <c r="IP15" s="146">
        <v>0</v>
      </c>
      <c r="IQ15" s="146">
        <v>0</v>
      </c>
      <c r="IR15" s="146">
        <v>0</v>
      </c>
      <c r="IS15" s="146">
        <v>0</v>
      </c>
      <c r="IT15" s="146">
        <v>0</v>
      </c>
      <c r="IU15" s="146">
        <v>0</v>
      </c>
      <c r="IV15" s="146">
        <v>0</v>
      </c>
      <c r="IW15" s="146">
        <v>0</v>
      </c>
      <c r="IX15" s="146">
        <v>0</v>
      </c>
      <c r="IY15" s="145">
        <f t="shared" ref="IY15:JF15" si="40">JG15+JO15+JW15+KE15</f>
        <v>0</v>
      </c>
      <c r="IZ15" s="145">
        <f t="shared" si="40"/>
        <v>0</v>
      </c>
      <c r="JA15" s="145">
        <f t="shared" si="40"/>
        <v>0</v>
      </c>
      <c r="JB15" s="145">
        <f t="shared" si="40"/>
        <v>0</v>
      </c>
      <c r="JC15" s="145">
        <f t="shared" si="40"/>
        <v>0</v>
      </c>
      <c r="JD15" s="145">
        <f t="shared" si="40"/>
        <v>0</v>
      </c>
      <c r="JE15" s="145">
        <f t="shared" si="40"/>
        <v>0</v>
      </c>
      <c r="JF15" s="145">
        <f t="shared" si="40"/>
        <v>0</v>
      </c>
      <c r="JG15" s="146">
        <v>0</v>
      </c>
      <c r="JH15" s="146">
        <v>0</v>
      </c>
      <c r="JI15" s="146">
        <v>0</v>
      </c>
      <c r="JJ15" s="146">
        <v>0</v>
      </c>
      <c r="JK15" s="146">
        <v>0</v>
      </c>
      <c r="JL15" s="146">
        <v>0</v>
      </c>
      <c r="JM15" s="146">
        <v>0</v>
      </c>
      <c r="JN15" s="146">
        <v>0</v>
      </c>
      <c r="JO15" s="146">
        <v>0</v>
      </c>
      <c r="JP15" s="146">
        <v>0</v>
      </c>
      <c r="JQ15" s="146">
        <v>0</v>
      </c>
      <c r="JR15" s="146">
        <v>0</v>
      </c>
      <c r="JS15" s="146">
        <v>0</v>
      </c>
      <c r="JT15" s="146">
        <v>0</v>
      </c>
      <c r="JU15" s="146">
        <v>0</v>
      </c>
      <c r="JV15" s="146">
        <v>0</v>
      </c>
      <c r="JW15" s="146">
        <v>0</v>
      </c>
      <c r="JX15" s="146">
        <v>0</v>
      </c>
      <c r="JY15" s="146">
        <v>0</v>
      </c>
      <c r="JZ15" s="146">
        <v>0</v>
      </c>
      <c r="KA15" s="146">
        <v>0</v>
      </c>
      <c r="KB15" s="146">
        <v>0</v>
      </c>
      <c r="KC15" s="146">
        <v>0</v>
      </c>
      <c r="KD15" s="146">
        <v>0</v>
      </c>
      <c r="KE15" s="146">
        <v>0</v>
      </c>
      <c r="KF15" s="146">
        <v>0</v>
      </c>
      <c r="KG15" s="146">
        <v>0</v>
      </c>
      <c r="KH15" s="146">
        <v>0</v>
      </c>
      <c r="KI15" s="146">
        <v>0</v>
      </c>
      <c r="KJ15" s="146">
        <v>0</v>
      </c>
      <c r="KK15" s="146">
        <v>0</v>
      </c>
      <c r="KL15" s="146">
        <v>0</v>
      </c>
      <c r="KM15" s="2"/>
      <c r="KN15" s="146"/>
      <c r="KO15" s="116"/>
      <c r="KP15" s="116"/>
      <c r="KQ15" s="116"/>
      <c r="KR15" s="146">
        <v>0</v>
      </c>
      <c r="KS15" s="146">
        <v>0</v>
      </c>
      <c r="KT15" s="146">
        <v>0</v>
      </c>
      <c r="KU15" s="146">
        <v>0</v>
      </c>
      <c r="KV15" s="146">
        <v>0</v>
      </c>
      <c r="KW15" s="146">
        <v>0</v>
      </c>
      <c r="KX15" s="146">
        <v>0</v>
      </c>
      <c r="KY15" s="146">
        <v>0</v>
      </c>
      <c r="KZ15" s="146">
        <v>0</v>
      </c>
      <c r="LA15" s="146">
        <v>0</v>
      </c>
      <c r="LB15" s="146">
        <v>0</v>
      </c>
      <c r="LC15" s="146">
        <v>0</v>
      </c>
      <c r="LD15" s="146">
        <v>0</v>
      </c>
      <c r="LE15" s="146">
        <v>0</v>
      </c>
      <c r="LF15" s="146">
        <v>0</v>
      </c>
      <c r="LG15" s="146">
        <v>0</v>
      </c>
      <c r="LH15" s="146">
        <v>0</v>
      </c>
      <c r="LI15" s="146">
        <v>0</v>
      </c>
      <c r="LJ15" s="147"/>
      <c r="LK15" s="147"/>
      <c r="LL15" s="147"/>
      <c r="LM15" s="147"/>
      <c r="LN15" s="147"/>
      <c r="LO15" s="147"/>
      <c r="LP15" s="148"/>
      <c r="LQ15" s="148"/>
      <c r="LR15" s="148"/>
      <c r="LS15" s="148"/>
      <c r="LT15" s="148"/>
      <c r="LU15" s="149"/>
      <c r="LV15" s="148"/>
      <c r="LW15" s="148"/>
      <c r="LX15" s="149"/>
    </row>
    <row r="16" spans="1:336" s="56" customFormat="1" ht="15.75" customHeight="1" x14ac:dyDescent="0.2">
      <c r="A16" s="106"/>
      <c r="B16" s="107" t="s">
        <v>110</v>
      </c>
      <c r="C16" s="106"/>
      <c r="D16" s="106"/>
      <c r="E16" s="106"/>
      <c r="F16" s="119">
        <f>SUM(F17:F42)</f>
        <v>69824.047724425502</v>
      </c>
      <c r="G16" s="119">
        <f>SUM(G17:G42)</f>
        <v>71438.592730673248</v>
      </c>
      <c r="H16" s="119">
        <f>SUM(H17:H42)</f>
        <v>59258.257058800125</v>
      </c>
      <c r="I16" s="119">
        <f>SUM(I17:I42)</f>
        <v>63310.268730673233</v>
      </c>
      <c r="J16" s="106"/>
      <c r="K16" s="106"/>
      <c r="L16" s="106"/>
      <c r="M16" s="106"/>
      <c r="N16" s="108" t="s">
        <v>97</v>
      </c>
      <c r="O16" s="108" t="s">
        <v>97</v>
      </c>
      <c r="P16" s="119" t="s">
        <v>97</v>
      </c>
      <c r="Q16" s="119" t="s">
        <v>97</v>
      </c>
      <c r="R16" s="109" t="s">
        <v>97</v>
      </c>
      <c r="S16" s="109" t="s">
        <v>97</v>
      </c>
      <c r="T16" s="109" t="s">
        <v>97</v>
      </c>
      <c r="U16" s="109" t="s">
        <v>97</v>
      </c>
      <c r="V16" s="119">
        <f>SUM(V17:V42)</f>
        <v>0</v>
      </c>
      <c r="W16" s="119">
        <f>SUM(W17:W42)</f>
        <v>0</v>
      </c>
      <c r="X16" s="109">
        <v>0</v>
      </c>
      <c r="Y16" s="119">
        <f>SUM(Y17:Y42)</f>
        <v>0</v>
      </c>
      <c r="Z16" s="109">
        <v>0</v>
      </c>
      <c r="AA16" s="109">
        <v>0</v>
      </c>
      <c r="AB16" s="119">
        <f>SUM(AB17:AB42)</f>
        <v>1246.8932192019729</v>
      </c>
      <c r="AC16" s="119">
        <f>SUM(AC17:AC42)</f>
        <v>1262.4732192019728</v>
      </c>
      <c r="AD16" s="110"/>
      <c r="AE16" s="110"/>
      <c r="AF16" s="119">
        <f>SUM(AF17:AF42)</f>
        <v>68577.154505223531</v>
      </c>
      <c r="AG16" s="119">
        <f>SUM(AG17:AG42)</f>
        <v>66498.999139886902</v>
      </c>
      <c r="AH16" s="119">
        <f>SUM(AH17:AH42)</f>
        <v>57603.689146134653</v>
      </c>
      <c r="AI16" s="108">
        <f>SUM(AI17:AI42)</f>
        <v>-8895.3099937522693</v>
      </c>
      <c r="AJ16" s="111">
        <f t="shared" si="6"/>
        <v>0.86623392669354127</v>
      </c>
      <c r="AK16" s="119">
        <f>SUM(AK17:AK42)</f>
        <v>2869.7551461346484</v>
      </c>
      <c r="AL16" s="119">
        <f>SUM(AL17:AL42)</f>
        <v>3870.2683461346487</v>
      </c>
      <c r="AM16" s="108">
        <f>SUM(AM17:AM42)</f>
        <v>1000.5132000000001</v>
      </c>
      <c r="AN16" s="111">
        <f t="shared" si="7"/>
        <v>1.3486406153318058</v>
      </c>
      <c r="AO16" s="119">
        <f>SUM(AO17:AO42)</f>
        <v>5673.2111720000003</v>
      </c>
      <c r="AP16" s="119">
        <f>SUM(AP17:AP42)</f>
        <v>1736.4487200000003</v>
      </c>
      <c r="AQ16" s="108">
        <f>SUM(AQ17:AQ42)</f>
        <v>-3936.7624519999999</v>
      </c>
      <c r="AR16" s="111">
        <f t="shared" si="8"/>
        <v>0.30607863295662285</v>
      </c>
      <c r="AS16" s="108">
        <f>SUM(AS17:AS42)</f>
        <v>8542.9663181346477</v>
      </c>
      <c r="AT16" s="108">
        <f>SUM(AT17:AT42)</f>
        <v>5606.717066134649</v>
      </c>
      <c r="AU16" s="108">
        <f>SUM(AU17:AU42)</f>
        <v>-2936.2492520000005</v>
      </c>
      <c r="AV16" s="111">
        <f t="shared" si="9"/>
        <v>0.65629628601402146</v>
      </c>
      <c r="AW16" s="119">
        <f>SUM(AW17:AW42)</f>
        <v>5375.9808000000003</v>
      </c>
      <c r="AX16" s="119">
        <f>SUM(AX17:AX42)</f>
        <v>10121.135204</v>
      </c>
      <c r="AY16" s="108">
        <f>SUM(AY17:AY42)</f>
        <v>4745.1544039999999</v>
      </c>
      <c r="AZ16" s="111">
        <f t="shared" si="10"/>
        <v>1.8826583614286716</v>
      </c>
      <c r="BA16" s="108">
        <f>SUM(BA17:BA42)</f>
        <v>13918.947118134649</v>
      </c>
      <c r="BB16" s="108">
        <f>SUM(BB17:BB42)</f>
        <v>15727.852270134648</v>
      </c>
      <c r="BC16" s="108">
        <f>SUM(BC17:BC42)</f>
        <v>1808.9051520000003</v>
      </c>
      <c r="BD16" s="111">
        <f t="shared" si="11"/>
        <v>1.129959912674948</v>
      </c>
      <c r="BE16" s="119">
        <f>SUM(BE17:BE42)</f>
        <v>52580.052021752264</v>
      </c>
      <c r="BF16" s="119">
        <f>SUM(BF17:BF42)</f>
        <v>41875.836876000001</v>
      </c>
      <c r="BG16" s="108">
        <f>SUM(BG17:BG42)</f>
        <v>-10704.215145752269</v>
      </c>
      <c r="BH16" s="111">
        <f t="shared" si="12"/>
        <v>0.79642060564481854</v>
      </c>
      <c r="BI16" s="108">
        <f t="shared" ref="BI16:CC16" si="41">SUM(BI17:BI42)</f>
        <v>2078.1553653366218</v>
      </c>
      <c r="BJ16" s="108">
        <f t="shared" si="41"/>
        <v>12572.430365336619</v>
      </c>
      <c r="BK16" s="119">
        <f t="shared" si="41"/>
        <v>-447.43157199999996</v>
      </c>
      <c r="BL16" s="119">
        <f t="shared" si="41"/>
        <v>-478.05679999999955</v>
      </c>
      <c r="BM16" s="119">
        <f t="shared" si="41"/>
        <v>0</v>
      </c>
      <c r="BN16" s="119">
        <f t="shared" si="41"/>
        <v>0</v>
      </c>
      <c r="BO16" s="119">
        <f t="shared" si="41"/>
        <v>0</v>
      </c>
      <c r="BP16" s="119">
        <f t="shared" si="41"/>
        <v>-19645.442421752268</v>
      </c>
      <c r="BQ16" s="119">
        <f t="shared" si="41"/>
        <v>0</v>
      </c>
      <c r="BR16" s="119">
        <f t="shared" si="41"/>
        <v>0</v>
      </c>
      <c r="BS16" s="119">
        <f t="shared" si="41"/>
        <v>4941.2759999999998</v>
      </c>
      <c r="BT16" s="119">
        <f t="shared" si="41"/>
        <v>2456.0684000000001</v>
      </c>
      <c r="BU16" s="119">
        <f t="shared" si="41"/>
        <v>4278.2764000000006</v>
      </c>
      <c r="BV16" s="119">
        <f t="shared" si="41"/>
        <v>0</v>
      </c>
      <c r="BW16" s="119">
        <f t="shared" si="41"/>
        <v>0</v>
      </c>
      <c r="BX16" s="119">
        <f t="shared" si="41"/>
        <v>0</v>
      </c>
      <c r="BY16" s="108">
        <f t="shared" si="41"/>
        <v>0</v>
      </c>
      <c r="BZ16" s="119">
        <f t="shared" si="41"/>
        <v>831.26214613464879</v>
      </c>
      <c r="CA16" s="119">
        <f t="shared" si="41"/>
        <v>831.26214613464879</v>
      </c>
      <c r="CB16" s="119">
        <f t="shared" si="41"/>
        <v>415.63107306732439</v>
      </c>
      <c r="CC16" s="119">
        <f t="shared" si="41"/>
        <v>0</v>
      </c>
      <c r="CD16" s="108">
        <f t="shared" si="13"/>
        <v>0</v>
      </c>
      <c r="CE16" s="120"/>
      <c r="CF16" s="120"/>
      <c r="CG16" s="119">
        <f>SUM(CG17:CG42)</f>
        <v>4156.3107306732436</v>
      </c>
      <c r="CH16" s="119">
        <f>SUM(CH17:CH42)</f>
        <v>4156.31073067324</v>
      </c>
      <c r="CI16" s="110"/>
      <c r="CJ16" s="110"/>
      <c r="CK16" s="108">
        <f>SUM(CK17:CK42)</f>
        <v>55101.946328126891</v>
      </c>
      <c r="CL16" s="108">
        <f>SUM(CL17:CL42)</f>
        <v>55101.946328126891</v>
      </c>
      <c r="CM16" s="108">
        <f>SUM(CM17:CM42)</f>
        <v>59153.957999999991</v>
      </c>
      <c r="CN16" s="108">
        <f>SUM(CN17:CN42)</f>
        <v>4052.0116718731115</v>
      </c>
      <c r="CO16" s="111">
        <f t="shared" si="14"/>
        <v>1.073536634218758</v>
      </c>
      <c r="CP16" s="119">
        <f>SUM(CP17:CP42)</f>
        <v>2038.4929999999999</v>
      </c>
      <c r="CQ16" s="119">
        <f>SUM(CQ17:CQ42)</f>
        <v>4184.7395999999999</v>
      </c>
      <c r="CR16" s="108">
        <f>SUM(CR17:CR42)</f>
        <v>2146.2465999999999</v>
      </c>
      <c r="CS16" s="111">
        <f t="shared" si="15"/>
        <v>2.0528594407731595</v>
      </c>
      <c r="CT16" s="119">
        <f>SUM(CT17:CT42)</f>
        <v>4766.7593100000004</v>
      </c>
      <c r="CU16" s="119">
        <f>SUM(CU17:CU42)</f>
        <v>3162.1369999999997</v>
      </c>
      <c r="CV16" s="108">
        <f>SUM(CV17:CV42)</f>
        <v>-1604.6223100000007</v>
      </c>
      <c r="CW16" s="111">
        <f t="shared" si="16"/>
        <v>0.66337249153030964</v>
      </c>
      <c r="CX16" s="108">
        <f>SUM(CX17:CX42)</f>
        <v>6805.2523099999999</v>
      </c>
      <c r="CY16" s="108">
        <f>SUM(CY17:CY42)</f>
        <v>7346.8765999999996</v>
      </c>
      <c r="CZ16" s="108">
        <f>SUM(CZ17:CZ42)</f>
        <v>541.62428999999997</v>
      </c>
      <c r="DA16" s="111">
        <f t="shared" si="17"/>
        <v>1.0795891563350426</v>
      </c>
      <c r="DB16" s="119">
        <f>SUM(DB17:DB42)</f>
        <v>4479.9840000000004</v>
      </c>
      <c r="DC16" s="119">
        <f>SUM(DC17:DC42)</f>
        <v>9059.3316699999996</v>
      </c>
      <c r="DD16" s="108">
        <f>SUM(DD17:DD42)</f>
        <v>4579.3476700000001</v>
      </c>
      <c r="DE16" s="111">
        <f t="shared" si="18"/>
        <v>2.0221794698373921</v>
      </c>
      <c r="DF16" s="108">
        <f>SUM(DF17:DF42)</f>
        <v>11285.23631</v>
      </c>
      <c r="DG16" s="108">
        <f>SUM(DG17:DG42)</f>
        <v>16406.208270000003</v>
      </c>
      <c r="DH16" s="108">
        <f>SUM(DH17:DH42)</f>
        <v>5120.9719599999989</v>
      </c>
      <c r="DI16" s="111">
        <f t="shared" si="19"/>
        <v>1.4537762275710824</v>
      </c>
      <c r="DJ16" s="119">
        <f>SUM(DJ17:DJ42)</f>
        <v>43816.710018126883</v>
      </c>
      <c r="DK16" s="119">
        <f>SUM(DK17:DK42)</f>
        <v>42747.749729999996</v>
      </c>
      <c r="DL16" s="108">
        <f>SUM(DL17:DL42)</f>
        <v>-1068.9602881268893</v>
      </c>
      <c r="DM16" s="111">
        <f t="shared" si="20"/>
        <v>0.97560382128907763</v>
      </c>
      <c r="DN16" s="108">
        <f t="shared" ref="DN16:EH16" si="42">SUM(DN17:DN42)</f>
        <v>0</v>
      </c>
      <c r="DO16" s="150">
        <f t="shared" si="42"/>
        <v>3.637978807091713E-12</v>
      </c>
      <c r="DP16" s="119">
        <f t="shared" si="42"/>
        <v>-102.16131000000007</v>
      </c>
      <c r="DQ16" s="119">
        <f t="shared" si="42"/>
        <v>-399.16399999999993</v>
      </c>
      <c r="DR16" s="119">
        <f t="shared" si="42"/>
        <v>0</v>
      </c>
      <c r="DS16" s="119">
        <f t="shared" si="42"/>
        <v>0</v>
      </c>
      <c r="DT16" s="119">
        <f t="shared" si="42"/>
        <v>0</v>
      </c>
      <c r="DU16" s="119">
        <f t="shared" si="42"/>
        <v>-16407.502018126888</v>
      </c>
      <c r="DV16" s="119">
        <f t="shared" si="42"/>
        <v>0</v>
      </c>
      <c r="DW16" s="119">
        <f t="shared" si="42"/>
        <v>0</v>
      </c>
      <c r="DX16" s="119">
        <f t="shared" si="42"/>
        <v>14612.004999999999</v>
      </c>
      <c r="DY16" s="119">
        <f t="shared" si="42"/>
        <v>2163.857</v>
      </c>
      <c r="DZ16" s="119">
        <f t="shared" si="42"/>
        <v>4184.9769999999999</v>
      </c>
      <c r="EA16" s="119">
        <f t="shared" si="42"/>
        <v>0</v>
      </c>
      <c r="EB16" s="119">
        <f t="shared" si="42"/>
        <v>0</v>
      </c>
      <c r="EC16" s="119">
        <f t="shared" si="42"/>
        <v>0</v>
      </c>
      <c r="ED16" s="108">
        <f t="shared" si="42"/>
        <v>0</v>
      </c>
      <c r="EE16" s="119">
        <f t="shared" si="42"/>
        <v>0</v>
      </c>
      <c r="EF16" s="119">
        <f t="shared" si="42"/>
        <v>0</v>
      </c>
      <c r="EG16" s="119">
        <f t="shared" si="42"/>
        <v>0</v>
      </c>
      <c r="EH16" s="119">
        <f t="shared" si="42"/>
        <v>0</v>
      </c>
      <c r="EI16" s="108">
        <f t="shared" si="21"/>
        <v>0</v>
      </c>
      <c r="EJ16" s="120"/>
      <c r="EK16" s="120"/>
      <c r="EL16" s="119">
        <f t="shared" ref="EL16:EQ16" si="43">SUM(EL17:EL42)</f>
        <v>4156.3107306732436</v>
      </c>
      <c r="EM16" s="119">
        <f t="shared" si="43"/>
        <v>4156.3107306732436</v>
      </c>
      <c r="EN16" s="108">
        <f t="shared" si="43"/>
        <v>55101.946328126891</v>
      </c>
      <c r="EO16" s="108">
        <f t="shared" si="43"/>
        <v>55101.946328126891</v>
      </c>
      <c r="EP16" s="108">
        <f t="shared" si="43"/>
        <v>59153.957999999991</v>
      </c>
      <c r="EQ16" s="108">
        <f t="shared" si="43"/>
        <v>4052.0116718731115</v>
      </c>
      <c r="ER16" s="111">
        <f t="shared" si="22"/>
        <v>1.073536634218758</v>
      </c>
      <c r="ES16" s="119">
        <f>SUM(ES17:ES42)</f>
        <v>2038.4929999999999</v>
      </c>
      <c r="ET16" s="119">
        <f>SUM(ET17:ET42)</f>
        <v>4184.7395999999999</v>
      </c>
      <c r="EU16" s="108">
        <f>SUM(EU17:EU42)</f>
        <v>2146.2465999999999</v>
      </c>
      <c r="EV16" s="111">
        <f t="shared" si="23"/>
        <v>2.0528594407731595</v>
      </c>
      <c r="EW16" s="119">
        <f>SUM(EW17:EW42)</f>
        <v>4766.7593100000004</v>
      </c>
      <c r="EX16" s="119">
        <f>SUM(EX17:EX42)</f>
        <v>3162.1369999999997</v>
      </c>
      <c r="EY16" s="108">
        <f>SUM(EY17:EY42)</f>
        <v>-1604.6223100000007</v>
      </c>
      <c r="EZ16" s="111">
        <f t="shared" si="24"/>
        <v>0.66337249153030964</v>
      </c>
      <c r="FA16" s="108">
        <f>SUM(FA17:FA42)</f>
        <v>6805.2523099999999</v>
      </c>
      <c r="FB16" s="108">
        <f>SUM(FB17:FB42)</f>
        <v>7346.8765999999996</v>
      </c>
      <c r="FC16" s="108">
        <f>SUM(FC17:FC42)</f>
        <v>541.62428999999997</v>
      </c>
      <c r="FD16" s="111">
        <f t="shared" si="25"/>
        <v>1.0795891563350426</v>
      </c>
      <c r="FE16" s="119">
        <f>SUM(FE17:FE42)</f>
        <v>4479.9840000000004</v>
      </c>
      <c r="FF16" s="119">
        <f>SUM(FF17:FF42)</f>
        <v>9059.3316699999996</v>
      </c>
      <c r="FG16" s="108">
        <f>SUM(FG17:FG42)</f>
        <v>4579.3476700000001</v>
      </c>
      <c r="FH16" s="111">
        <f t="shared" si="26"/>
        <v>2.0221794698373921</v>
      </c>
      <c r="FI16" s="108">
        <f>SUM(FI17:FI42)</f>
        <v>11285.23631</v>
      </c>
      <c r="FJ16" s="108">
        <f>SUM(FJ17:FJ42)</f>
        <v>16406.208270000003</v>
      </c>
      <c r="FK16" s="108">
        <f>SUM(FK17:FK42)</f>
        <v>5120.9719599999989</v>
      </c>
      <c r="FL16" s="111">
        <f t="shared" si="27"/>
        <v>1.4537762275710824</v>
      </c>
      <c r="FM16" s="119">
        <f>SUM(FM17:FM42)</f>
        <v>43816.710018126883</v>
      </c>
      <c r="FN16" s="119">
        <f>SUM(FN17:FN42)</f>
        <v>42747.749729999996</v>
      </c>
      <c r="FO16" s="108">
        <f>SUM(FO17:FO42)</f>
        <v>-1068.9602881268893</v>
      </c>
      <c r="FP16" s="111">
        <f t="shared" si="28"/>
        <v>0.97560382128907763</v>
      </c>
      <c r="FQ16" s="108">
        <f t="shared" ref="FQ16:GK16" si="44">SUM(FQ17:FQ42)</f>
        <v>0</v>
      </c>
      <c r="FR16" s="108">
        <f t="shared" si="44"/>
        <v>0</v>
      </c>
      <c r="FS16" s="119">
        <f t="shared" si="44"/>
        <v>-102.16131000000007</v>
      </c>
      <c r="FT16" s="119">
        <f t="shared" si="44"/>
        <v>-399.16399999999993</v>
      </c>
      <c r="FU16" s="119">
        <f t="shared" si="44"/>
        <v>0</v>
      </c>
      <c r="FV16" s="119">
        <f t="shared" si="44"/>
        <v>0</v>
      </c>
      <c r="FW16" s="119">
        <f t="shared" si="44"/>
        <v>0</v>
      </c>
      <c r="FX16" s="119">
        <f t="shared" si="44"/>
        <v>-16407.502018126888</v>
      </c>
      <c r="FY16" s="119">
        <f t="shared" si="44"/>
        <v>0</v>
      </c>
      <c r="FZ16" s="119">
        <f t="shared" si="44"/>
        <v>0</v>
      </c>
      <c r="GA16" s="119">
        <f t="shared" si="44"/>
        <v>14612.004999999999</v>
      </c>
      <c r="GB16" s="119">
        <f t="shared" si="44"/>
        <v>2163.857</v>
      </c>
      <c r="GC16" s="119">
        <f t="shared" si="44"/>
        <v>4184.9769999999999</v>
      </c>
      <c r="GD16" s="119">
        <f t="shared" si="44"/>
        <v>0</v>
      </c>
      <c r="GE16" s="119">
        <f t="shared" si="44"/>
        <v>0</v>
      </c>
      <c r="GF16" s="119">
        <f t="shared" si="44"/>
        <v>0</v>
      </c>
      <c r="GG16" s="119">
        <f t="shared" si="44"/>
        <v>0</v>
      </c>
      <c r="GH16" s="119">
        <f t="shared" si="44"/>
        <v>0</v>
      </c>
      <c r="GI16" s="119">
        <f t="shared" si="44"/>
        <v>0</v>
      </c>
      <c r="GJ16" s="119">
        <f t="shared" si="44"/>
        <v>0</v>
      </c>
      <c r="GK16" s="119">
        <f t="shared" si="44"/>
        <v>0</v>
      </c>
      <c r="GL16" s="108">
        <f t="shared" si="29"/>
        <v>0</v>
      </c>
      <c r="GM16" s="120"/>
      <c r="GN16" s="120"/>
      <c r="GO16" s="112"/>
      <c r="GP16" s="112"/>
      <c r="GQ16" s="113"/>
      <c r="GR16" s="113"/>
      <c r="GS16" s="114"/>
      <c r="GT16" s="114"/>
      <c r="GU16" s="114"/>
      <c r="GV16" s="114"/>
      <c r="GW16" s="114"/>
      <c r="GX16" s="114"/>
      <c r="GY16" s="114"/>
      <c r="GZ16" s="114"/>
      <c r="HA16" s="114"/>
      <c r="HB16" s="114"/>
      <c r="HC16" s="114"/>
      <c r="HD16" s="114"/>
      <c r="HE16" s="114"/>
      <c r="HF16" s="114"/>
      <c r="HG16" s="114"/>
      <c r="HH16" s="114"/>
      <c r="HI16" s="114"/>
      <c r="HJ16" s="112"/>
      <c r="HK16" s="121">
        <f t="shared" ref="HK16:JV16" si="45">SUM(HK17:HK42)</f>
        <v>0</v>
      </c>
      <c r="HL16" s="121">
        <f t="shared" si="45"/>
        <v>0</v>
      </c>
      <c r="HM16" s="121">
        <f t="shared" si="45"/>
        <v>0</v>
      </c>
      <c r="HN16" s="121">
        <f t="shared" si="45"/>
        <v>0</v>
      </c>
      <c r="HO16" s="121">
        <f t="shared" si="45"/>
        <v>0</v>
      </c>
      <c r="HP16" s="121">
        <f t="shared" si="45"/>
        <v>0</v>
      </c>
      <c r="HQ16" s="121">
        <f t="shared" si="45"/>
        <v>0</v>
      </c>
      <c r="HR16" s="121">
        <f t="shared" si="45"/>
        <v>0</v>
      </c>
      <c r="HS16" s="121">
        <f t="shared" si="45"/>
        <v>0</v>
      </c>
      <c r="HT16" s="121">
        <f t="shared" si="45"/>
        <v>0</v>
      </c>
      <c r="HU16" s="121">
        <f t="shared" si="45"/>
        <v>0</v>
      </c>
      <c r="HV16" s="121">
        <f t="shared" si="45"/>
        <v>0</v>
      </c>
      <c r="HW16" s="121">
        <f t="shared" si="45"/>
        <v>0</v>
      </c>
      <c r="HX16" s="121">
        <f t="shared" si="45"/>
        <v>0</v>
      </c>
      <c r="HY16" s="121">
        <f t="shared" si="45"/>
        <v>0</v>
      </c>
      <c r="HZ16" s="121">
        <f t="shared" si="45"/>
        <v>0</v>
      </c>
      <c r="IA16" s="121">
        <f t="shared" si="45"/>
        <v>0</v>
      </c>
      <c r="IB16" s="121">
        <f t="shared" si="45"/>
        <v>0</v>
      </c>
      <c r="IC16" s="121">
        <f t="shared" si="45"/>
        <v>0</v>
      </c>
      <c r="ID16" s="121">
        <f t="shared" si="45"/>
        <v>0</v>
      </c>
      <c r="IE16" s="121">
        <f t="shared" si="45"/>
        <v>0</v>
      </c>
      <c r="IF16" s="121">
        <f t="shared" si="45"/>
        <v>0</v>
      </c>
      <c r="IG16" s="121">
        <f t="shared" si="45"/>
        <v>0</v>
      </c>
      <c r="IH16" s="121">
        <f t="shared" si="45"/>
        <v>0</v>
      </c>
      <c r="II16" s="121">
        <f t="shared" si="45"/>
        <v>0</v>
      </c>
      <c r="IJ16" s="121">
        <f t="shared" si="45"/>
        <v>0</v>
      </c>
      <c r="IK16" s="121">
        <f t="shared" si="45"/>
        <v>0</v>
      </c>
      <c r="IL16" s="121">
        <f t="shared" si="45"/>
        <v>0</v>
      </c>
      <c r="IM16" s="121">
        <f t="shared" si="45"/>
        <v>0</v>
      </c>
      <c r="IN16" s="121">
        <f t="shared" si="45"/>
        <v>0</v>
      </c>
      <c r="IO16" s="121">
        <f t="shared" si="45"/>
        <v>0</v>
      </c>
      <c r="IP16" s="121">
        <f t="shared" si="45"/>
        <v>0</v>
      </c>
      <c r="IQ16" s="121">
        <f t="shared" si="45"/>
        <v>0</v>
      </c>
      <c r="IR16" s="121">
        <f t="shared" si="45"/>
        <v>0</v>
      </c>
      <c r="IS16" s="121">
        <f t="shared" si="45"/>
        <v>0</v>
      </c>
      <c r="IT16" s="121">
        <f t="shared" si="45"/>
        <v>0</v>
      </c>
      <c r="IU16" s="121">
        <f t="shared" si="45"/>
        <v>0</v>
      </c>
      <c r="IV16" s="121">
        <f t="shared" si="45"/>
        <v>0</v>
      </c>
      <c r="IW16" s="121">
        <f t="shared" si="45"/>
        <v>0</v>
      </c>
      <c r="IX16" s="121">
        <f t="shared" si="45"/>
        <v>0</v>
      </c>
      <c r="IY16" s="121">
        <f t="shared" si="45"/>
        <v>0</v>
      </c>
      <c r="IZ16" s="121">
        <f t="shared" si="45"/>
        <v>0</v>
      </c>
      <c r="JA16" s="121">
        <f t="shared" si="45"/>
        <v>0</v>
      </c>
      <c r="JB16" s="121">
        <f t="shared" si="45"/>
        <v>0</v>
      </c>
      <c r="JC16" s="121">
        <f t="shared" si="45"/>
        <v>0</v>
      </c>
      <c r="JD16" s="121">
        <f t="shared" si="45"/>
        <v>0</v>
      </c>
      <c r="JE16" s="121">
        <f t="shared" si="45"/>
        <v>0</v>
      </c>
      <c r="JF16" s="121">
        <f t="shared" si="45"/>
        <v>0</v>
      </c>
      <c r="JG16" s="121">
        <f t="shared" si="45"/>
        <v>0</v>
      </c>
      <c r="JH16" s="121">
        <f t="shared" si="45"/>
        <v>0</v>
      </c>
      <c r="JI16" s="121">
        <f t="shared" si="45"/>
        <v>0</v>
      </c>
      <c r="JJ16" s="121">
        <f t="shared" si="45"/>
        <v>0</v>
      </c>
      <c r="JK16" s="121">
        <f t="shared" si="45"/>
        <v>0</v>
      </c>
      <c r="JL16" s="121">
        <f t="shared" si="45"/>
        <v>0</v>
      </c>
      <c r="JM16" s="121">
        <f t="shared" si="45"/>
        <v>0</v>
      </c>
      <c r="JN16" s="121">
        <f t="shared" si="45"/>
        <v>0</v>
      </c>
      <c r="JO16" s="121">
        <f t="shared" si="45"/>
        <v>0</v>
      </c>
      <c r="JP16" s="121">
        <f t="shared" si="45"/>
        <v>0</v>
      </c>
      <c r="JQ16" s="121">
        <f t="shared" si="45"/>
        <v>0</v>
      </c>
      <c r="JR16" s="121">
        <f t="shared" si="45"/>
        <v>0</v>
      </c>
      <c r="JS16" s="121">
        <f t="shared" si="45"/>
        <v>0</v>
      </c>
      <c r="JT16" s="121">
        <f t="shared" si="45"/>
        <v>0</v>
      </c>
      <c r="JU16" s="121">
        <f t="shared" si="45"/>
        <v>0</v>
      </c>
      <c r="JV16" s="121">
        <f t="shared" si="45"/>
        <v>0</v>
      </c>
      <c r="JW16" s="121">
        <f t="shared" ref="JW16:KL16" si="46">SUM(JW17:JW42)</f>
        <v>0</v>
      </c>
      <c r="JX16" s="121">
        <f t="shared" si="46"/>
        <v>0</v>
      </c>
      <c r="JY16" s="121">
        <f t="shared" si="46"/>
        <v>0</v>
      </c>
      <c r="JZ16" s="121">
        <f t="shared" si="46"/>
        <v>0</v>
      </c>
      <c r="KA16" s="121">
        <f t="shared" si="46"/>
        <v>0</v>
      </c>
      <c r="KB16" s="121">
        <f t="shared" si="46"/>
        <v>0</v>
      </c>
      <c r="KC16" s="121">
        <f t="shared" si="46"/>
        <v>0</v>
      </c>
      <c r="KD16" s="121">
        <f t="shared" si="46"/>
        <v>0</v>
      </c>
      <c r="KE16" s="121">
        <f t="shared" si="46"/>
        <v>0</v>
      </c>
      <c r="KF16" s="121">
        <f t="shared" si="46"/>
        <v>0</v>
      </c>
      <c r="KG16" s="121">
        <f t="shared" si="46"/>
        <v>0</v>
      </c>
      <c r="KH16" s="121">
        <f t="shared" si="46"/>
        <v>0</v>
      </c>
      <c r="KI16" s="121">
        <f t="shared" si="46"/>
        <v>0</v>
      </c>
      <c r="KJ16" s="121">
        <f t="shared" si="46"/>
        <v>0</v>
      </c>
      <c r="KK16" s="121">
        <f t="shared" si="46"/>
        <v>0</v>
      </c>
      <c r="KL16" s="121">
        <f t="shared" si="46"/>
        <v>0</v>
      </c>
      <c r="KM16" s="2"/>
      <c r="KN16" s="121"/>
      <c r="KO16" s="116"/>
      <c r="KP16" s="116"/>
      <c r="KQ16" s="116"/>
      <c r="KR16" s="115">
        <f t="shared" ref="KR16:LI16" si="47">SUM(KR17:KR42)</f>
        <v>0</v>
      </c>
      <c r="KS16" s="115">
        <f t="shared" si="47"/>
        <v>0</v>
      </c>
      <c r="KT16" s="115">
        <f t="shared" si="47"/>
        <v>0</v>
      </c>
      <c r="KU16" s="115">
        <f t="shared" si="47"/>
        <v>0</v>
      </c>
      <c r="KV16" s="115">
        <f t="shared" si="47"/>
        <v>0</v>
      </c>
      <c r="KW16" s="115">
        <f t="shared" si="47"/>
        <v>0</v>
      </c>
      <c r="KX16" s="115">
        <f t="shared" si="47"/>
        <v>0</v>
      </c>
      <c r="KY16" s="115">
        <f t="shared" si="47"/>
        <v>0</v>
      </c>
      <c r="KZ16" s="115">
        <f t="shared" si="47"/>
        <v>0</v>
      </c>
      <c r="LA16" s="115">
        <f t="shared" si="47"/>
        <v>0</v>
      </c>
      <c r="LB16" s="115">
        <f t="shared" si="47"/>
        <v>0</v>
      </c>
      <c r="LC16" s="115">
        <f t="shared" si="47"/>
        <v>0</v>
      </c>
      <c r="LD16" s="115">
        <f t="shared" si="47"/>
        <v>0</v>
      </c>
      <c r="LE16" s="115">
        <f t="shared" si="47"/>
        <v>0</v>
      </c>
      <c r="LF16" s="115">
        <f t="shared" si="47"/>
        <v>0</v>
      </c>
      <c r="LG16" s="115">
        <f t="shared" si="47"/>
        <v>0</v>
      </c>
      <c r="LH16" s="115">
        <f t="shared" si="47"/>
        <v>0</v>
      </c>
      <c r="LI16" s="115">
        <f t="shared" si="47"/>
        <v>0</v>
      </c>
      <c r="LJ16" s="121"/>
      <c r="LK16" s="121"/>
      <c r="LL16" s="121"/>
      <c r="LM16" s="121"/>
      <c r="LN16" s="121"/>
      <c r="LO16" s="121"/>
      <c r="LP16" s="122"/>
      <c r="LQ16" s="122"/>
      <c r="LR16" s="122"/>
      <c r="LS16" s="122"/>
      <c r="LT16" s="122"/>
      <c r="LU16" s="123"/>
      <c r="LV16" s="122"/>
      <c r="LW16" s="122"/>
      <c r="LX16" s="123"/>
    </row>
    <row r="17" spans="1:336" s="56" customFormat="1" ht="15.75" customHeight="1" outlineLevel="1" x14ac:dyDescent="0.2">
      <c r="A17" s="151"/>
      <c r="B17" s="152" t="s">
        <v>111</v>
      </c>
      <c r="C17" s="153"/>
      <c r="D17" s="153"/>
      <c r="E17" s="153"/>
      <c r="F17" s="154"/>
      <c r="G17" s="154"/>
      <c r="H17" s="154"/>
      <c r="I17" s="154"/>
      <c r="J17" s="155"/>
      <c r="K17" s="155"/>
      <c r="L17" s="155"/>
      <c r="M17" s="155"/>
      <c r="N17" s="154"/>
      <c r="O17" s="154"/>
      <c r="P17" s="156"/>
      <c r="Q17" s="156"/>
      <c r="R17" s="157"/>
      <c r="S17" s="157"/>
      <c r="T17" s="157"/>
      <c r="U17" s="157"/>
      <c r="V17" s="154"/>
      <c r="W17" s="154"/>
      <c r="X17" s="157"/>
      <c r="Y17" s="154"/>
      <c r="Z17" s="157"/>
      <c r="AA17" s="157"/>
      <c r="AB17" s="158"/>
      <c r="AC17" s="158"/>
      <c r="AD17" s="159"/>
      <c r="AE17" s="159"/>
      <c r="AF17" s="160"/>
      <c r="AG17" s="158"/>
      <c r="AH17" s="158"/>
      <c r="AI17" s="158"/>
      <c r="AJ17" s="161"/>
      <c r="AK17" s="158"/>
      <c r="AL17" s="158"/>
      <c r="AM17" s="158"/>
      <c r="AN17" s="161"/>
      <c r="AO17" s="158"/>
      <c r="AP17" s="158"/>
      <c r="AQ17" s="158"/>
      <c r="AR17" s="161"/>
      <c r="AS17" s="158"/>
      <c r="AT17" s="158"/>
      <c r="AU17" s="158"/>
      <c r="AV17" s="161"/>
      <c r="AW17" s="158"/>
      <c r="AX17" s="158"/>
      <c r="AY17" s="158"/>
      <c r="AZ17" s="161"/>
      <c r="BA17" s="158"/>
      <c r="BB17" s="158"/>
      <c r="BC17" s="158"/>
      <c r="BD17" s="161"/>
      <c r="BE17" s="158"/>
      <c r="BF17" s="158"/>
      <c r="BG17" s="158"/>
      <c r="BH17" s="161"/>
      <c r="BI17" s="160"/>
      <c r="BJ17" s="160"/>
      <c r="BK17" s="160"/>
      <c r="BL17" s="160"/>
      <c r="BM17" s="160"/>
      <c r="BN17" s="160"/>
      <c r="BO17" s="160"/>
      <c r="BP17" s="160"/>
      <c r="BQ17" s="160"/>
      <c r="BR17" s="160"/>
      <c r="BS17" s="160"/>
      <c r="BT17" s="160"/>
      <c r="BU17" s="160"/>
      <c r="BV17" s="160"/>
      <c r="BW17" s="160"/>
      <c r="BX17" s="160"/>
      <c r="BY17" s="154"/>
      <c r="BZ17" s="160"/>
      <c r="CA17" s="160"/>
      <c r="CB17" s="160"/>
      <c r="CC17" s="160"/>
      <c r="CD17" s="160"/>
      <c r="CE17" s="160"/>
      <c r="CF17" s="160"/>
      <c r="CG17" s="158"/>
      <c r="CH17" s="158"/>
      <c r="CI17" s="159"/>
      <c r="CJ17" s="159"/>
      <c r="CK17" s="158"/>
      <c r="CL17" s="158"/>
      <c r="CM17" s="158"/>
      <c r="CN17" s="158"/>
      <c r="CO17" s="161"/>
      <c r="CP17" s="158"/>
      <c r="CQ17" s="158"/>
      <c r="CR17" s="158"/>
      <c r="CS17" s="161"/>
      <c r="CT17" s="158"/>
      <c r="CU17" s="158"/>
      <c r="CV17" s="158"/>
      <c r="CW17" s="161"/>
      <c r="CX17" s="158"/>
      <c r="CY17" s="158"/>
      <c r="CZ17" s="158"/>
      <c r="DA17" s="161"/>
      <c r="DB17" s="158"/>
      <c r="DC17" s="158"/>
      <c r="DD17" s="158"/>
      <c r="DE17" s="161"/>
      <c r="DF17" s="158"/>
      <c r="DG17" s="158"/>
      <c r="DH17" s="158"/>
      <c r="DI17" s="161"/>
      <c r="DJ17" s="158"/>
      <c r="DK17" s="158"/>
      <c r="DL17" s="158"/>
      <c r="DM17" s="161"/>
      <c r="DN17" s="160"/>
      <c r="DO17" s="160"/>
      <c r="DP17" s="160"/>
      <c r="DQ17" s="160"/>
      <c r="DR17" s="160"/>
      <c r="DS17" s="160"/>
      <c r="DT17" s="160"/>
      <c r="DU17" s="160"/>
      <c r="DV17" s="160"/>
      <c r="DW17" s="160"/>
      <c r="DX17" s="160"/>
      <c r="DY17" s="160"/>
      <c r="DZ17" s="160"/>
      <c r="EA17" s="160"/>
      <c r="EB17" s="160"/>
      <c r="EC17" s="160"/>
      <c r="ED17" s="158"/>
      <c r="EE17" s="160"/>
      <c r="EF17" s="160"/>
      <c r="EG17" s="160"/>
      <c r="EH17" s="160"/>
      <c r="EI17" s="160"/>
      <c r="EJ17" s="160"/>
      <c r="EK17" s="160"/>
      <c r="EL17" s="158"/>
      <c r="EM17" s="158"/>
      <c r="EN17" s="158"/>
      <c r="EO17" s="158"/>
      <c r="EP17" s="158"/>
      <c r="EQ17" s="158"/>
      <c r="ER17" s="161"/>
      <c r="ES17" s="158"/>
      <c r="ET17" s="158"/>
      <c r="EU17" s="158"/>
      <c r="EV17" s="161"/>
      <c r="EW17" s="158"/>
      <c r="EX17" s="158"/>
      <c r="EY17" s="158"/>
      <c r="EZ17" s="161"/>
      <c r="FA17" s="158"/>
      <c r="FB17" s="158"/>
      <c r="FC17" s="158"/>
      <c r="FD17" s="161"/>
      <c r="FE17" s="158"/>
      <c r="FF17" s="158"/>
      <c r="FG17" s="158"/>
      <c r="FH17" s="161"/>
      <c r="FI17" s="158"/>
      <c r="FJ17" s="158"/>
      <c r="FK17" s="158"/>
      <c r="FL17" s="161"/>
      <c r="FM17" s="158"/>
      <c r="FN17" s="158"/>
      <c r="FO17" s="158"/>
      <c r="FP17" s="161"/>
      <c r="FQ17" s="160"/>
      <c r="FR17" s="160"/>
      <c r="FS17" s="160"/>
      <c r="FT17" s="160"/>
      <c r="FU17" s="160"/>
      <c r="FV17" s="160"/>
      <c r="FW17" s="160"/>
      <c r="FX17" s="160"/>
      <c r="FY17" s="160"/>
      <c r="FZ17" s="160"/>
      <c r="GA17" s="160"/>
      <c r="GB17" s="160"/>
      <c r="GC17" s="160"/>
      <c r="GD17" s="160"/>
      <c r="GE17" s="160"/>
      <c r="GF17" s="160"/>
      <c r="GG17" s="154"/>
      <c r="GH17" s="160"/>
      <c r="GI17" s="160"/>
      <c r="GJ17" s="160"/>
      <c r="GK17" s="160"/>
      <c r="GL17" s="160"/>
      <c r="GM17" s="160"/>
      <c r="GN17" s="160"/>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45"/>
      <c r="HL17" s="145"/>
      <c r="HM17" s="145"/>
      <c r="HN17" s="145"/>
      <c r="HO17" s="145"/>
      <c r="HP17" s="145"/>
      <c r="HQ17" s="145"/>
      <c r="HR17" s="145"/>
      <c r="HS17" s="145"/>
      <c r="HT17" s="145"/>
      <c r="HU17" s="145"/>
      <c r="HV17" s="145"/>
      <c r="HW17" s="145"/>
      <c r="HX17" s="145"/>
      <c r="HY17" s="145"/>
      <c r="HZ17" s="145"/>
      <c r="IA17" s="145"/>
      <c r="IB17" s="145"/>
      <c r="IC17" s="145"/>
      <c r="ID17" s="145"/>
      <c r="IE17" s="145"/>
      <c r="IF17" s="145"/>
      <c r="IG17" s="145"/>
      <c r="IH17" s="145"/>
      <c r="II17" s="145"/>
      <c r="IJ17" s="145"/>
      <c r="IK17" s="145"/>
      <c r="IL17" s="145"/>
      <c r="IM17" s="145"/>
      <c r="IN17" s="145"/>
      <c r="IO17" s="145"/>
      <c r="IP17" s="145"/>
      <c r="IQ17" s="145"/>
      <c r="IR17" s="145"/>
      <c r="IS17" s="145"/>
      <c r="IT17" s="145"/>
      <c r="IU17" s="145"/>
      <c r="IV17" s="145"/>
      <c r="IW17" s="145"/>
      <c r="IX17" s="145"/>
      <c r="IY17" s="145"/>
      <c r="IZ17" s="145"/>
      <c r="JA17" s="145"/>
      <c r="JB17" s="145"/>
      <c r="JC17" s="145"/>
      <c r="JD17" s="145"/>
      <c r="JE17" s="145"/>
      <c r="JF17" s="145"/>
      <c r="JG17" s="145"/>
      <c r="JH17" s="145"/>
      <c r="JI17" s="145"/>
      <c r="JJ17" s="145"/>
      <c r="JK17" s="145"/>
      <c r="JL17" s="145"/>
      <c r="JM17" s="145"/>
      <c r="JN17" s="145"/>
      <c r="JO17" s="145"/>
      <c r="JP17" s="145"/>
      <c r="JQ17" s="145"/>
      <c r="JR17" s="145"/>
      <c r="JS17" s="145"/>
      <c r="JT17" s="145"/>
      <c r="JU17" s="145"/>
      <c r="JV17" s="145"/>
      <c r="JW17" s="145"/>
      <c r="JX17" s="145"/>
      <c r="JY17" s="145"/>
      <c r="JZ17" s="145"/>
      <c r="KA17" s="145"/>
      <c r="KB17" s="145"/>
      <c r="KC17" s="145"/>
      <c r="KD17" s="145"/>
      <c r="KE17" s="145"/>
      <c r="KF17" s="145"/>
      <c r="KG17" s="145"/>
      <c r="KH17" s="145"/>
      <c r="KI17" s="145"/>
      <c r="KJ17" s="145"/>
      <c r="KK17" s="145"/>
      <c r="KL17" s="145"/>
      <c r="KM17" s="162"/>
      <c r="KN17" s="145"/>
      <c r="KO17" s="163"/>
      <c r="KP17" s="163"/>
      <c r="KQ17" s="163"/>
      <c r="KR17" s="145"/>
      <c r="KS17" s="145"/>
      <c r="KT17" s="145"/>
      <c r="KU17" s="145"/>
      <c r="KV17" s="145"/>
      <c r="KW17" s="145"/>
      <c r="KX17" s="145"/>
      <c r="KY17" s="145"/>
      <c r="KZ17" s="145"/>
      <c r="LA17" s="145"/>
      <c r="LB17" s="145"/>
      <c r="LC17" s="145"/>
      <c r="LD17" s="145"/>
      <c r="LE17" s="145"/>
      <c r="LF17" s="145"/>
      <c r="LG17" s="145"/>
      <c r="LH17" s="145"/>
      <c r="LI17" s="145"/>
      <c r="LJ17" s="164"/>
      <c r="LK17" s="164"/>
      <c r="LL17" s="164"/>
      <c r="LM17" s="164"/>
      <c r="LN17" s="164"/>
      <c r="LO17" s="164"/>
      <c r="LP17" s="148"/>
      <c r="LQ17" s="148"/>
      <c r="LR17" s="148"/>
      <c r="LS17" s="148"/>
      <c r="LT17" s="148"/>
      <c r="LU17" s="149"/>
      <c r="LV17" s="148"/>
      <c r="LW17" s="148"/>
      <c r="LX17" s="149"/>
    </row>
    <row r="18" spans="1:336" s="56" customFormat="1" ht="20.45" customHeight="1" outlineLevel="1" x14ac:dyDescent="0.2">
      <c r="A18" s="124" t="s">
        <v>112</v>
      </c>
      <c r="B18" s="125" t="s">
        <v>113</v>
      </c>
      <c r="C18" s="126" t="s">
        <v>103</v>
      </c>
      <c r="D18" s="126" t="s">
        <v>104</v>
      </c>
      <c r="E18" s="126" t="s">
        <v>105</v>
      </c>
      <c r="F18" s="165">
        <v>4156.3107306732436</v>
      </c>
      <c r="G18" s="128">
        <v>4156.31073067324</v>
      </c>
      <c r="H18" s="128">
        <v>4156.3107306732436</v>
      </c>
      <c r="I18" s="128">
        <v>4156.3107306732436</v>
      </c>
      <c r="J18" s="129">
        <v>32018</v>
      </c>
      <c r="K18" s="129">
        <v>32018</v>
      </c>
      <c r="L18" s="129">
        <v>22023</v>
      </c>
      <c r="M18" s="129">
        <v>22023</v>
      </c>
      <c r="N18" s="130" t="s">
        <v>104</v>
      </c>
      <c r="O18" s="130" t="s">
        <v>104</v>
      </c>
      <c r="P18" s="130" t="s">
        <v>104</v>
      </c>
      <c r="Q18" s="130" t="s">
        <v>104</v>
      </c>
      <c r="R18" s="130" t="s">
        <v>104</v>
      </c>
      <c r="S18" s="130" t="s">
        <v>104</v>
      </c>
      <c r="T18" s="130" t="s">
        <v>104</v>
      </c>
      <c r="U18" s="130" t="s">
        <v>104</v>
      </c>
      <c r="V18" s="128">
        <v>0</v>
      </c>
      <c r="W18" s="128">
        <v>0</v>
      </c>
      <c r="X18" s="130">
        <v>0</v>
      </c>
      <c r="Y18" s="128">
        <v>0</v>
      </c>
      <c r="Z18" s="130">
        <v>0</v>
      </c>
      <c r="AA18" s="130">
        <v>0</v>
      </c>
      <c r="AB18" s="131">
        <v>1246.8932192019729</v>
      </c>
      <c r="AC18" s="166">
        <v>1246.8932192019729</v>
      </c>
      <c r="AD18" s="132" t="s">
        <v>114</v>
      </c>
      <c r="AE18" s="132" t="s">
        <v>114</v>
      </c>
      <c r="AF18" s="133">
        <f t="shared" ref="AF18:AF35" si="48">AG18+BZ18+CA18+CB18+CC18</f>
        <v>2909.4175114712707</v>
      </c>
      <c r="AG18" s="134">
        <f t="shared" ref="AG18:AH34" si="49">AK18+AO18+AW18+BE18</f>
        <v>831.26214613464879</v>
      </c>
      <c r="AH18" s="134">
        <f t="shared" si="49"/>
        <v>831.26214613464879</v>
      </c>
      <c r="AI18" s="134">
        <f t="shared" ref="AI18:AI34" si="50">AH18-AG18</f>
        <v>0</v>
      </c>
      <c r="AJ18" s="135">
        <f t="shared" ref="AJ18:AJ34" si="51">IF(AG18=0,"-",AH18/AG18)</f>
        <v>1</v>
      </c>
      <c r="AK18" s="136">
        <v>831.26214613464879</v>
      </c>
      <c r="AL18" s="136">
        <v>831.26214613464879</v>
      </c>
      <c r="AM18" s="134">
        <f t="shared" ref="AM18:AM34" si="52">AL18-AK18</f>
        <v>0</v>
      </c>
      <c r="AN18" s="135">
        <f t="shared" ref="AN18:AN34" si="53">IF(AK18=0,"-",AL18/AK18)</f>
        <v>1</v>
      </c>
      <c r="AO18" s="136">
        <v>0</v>
      </c>
      <c r="AP18" s="136">
        <v>0</v>
      </c>
      <c r="AQ18" s="134">
        <f t="shared" ref="AQ18:AQ35" si="54">AP18-AO18</f>
        <v>0</v>
      </c>
      <c r="AR18" s="135" t="str">
        <f t="shared" ref="AR18:AR35" si="55">IF(AO18=0,"-",AP18/AO18)</f>
        <v>-</v>
      </c>
      <c r="AS18" s="134">
        <f t="shared" ref="AS18:AT34" si="56">AK18+AO18</f>
        <v>831.26214613464879</v>
      </c>
      <c r="AT18" s="134">
        <f t="shared" si="56"/>
        <v>831.26214613464879</v>
      </c>
      <c r="AU18" s="134">
        <f t="shared" ref="AU18:AU34" si="57">AT18-AS18</f>
        <v>0</v>
      </c>
      <c r="AV18" s="135">
        <f t="shared" ref="AV18:AV34" si="58">IF(AS18=0,"-",AT18/AS18)</f>
        <v>1</v>
      </c>
      <c r="AW18" s="136">
        <v>0</v>
      </c>
      <c r="AX18" s="136">
        <v>0</v>
      </c>
      <c r="AY18" s="134">
        <f t="shared" ref="AY18:AY34" si="59">AX18-AW18</f>
        <v>0</v>
      </c>
      <c r="AZ18" s="135" t="str">
        <f t="shared" ref="AZ18:AZ34" si="60">IF(AW18=0,"-",AX18/AW18)</f>
        <v>-</v>
      </c>
      <c r="BA18" s="134">
        <f t="shared" ref="BA18:BB34" si="61">AS18+AW18</f>
        <v>831.26214613464879</v>
      </c>
      <c r="BB18" s="134">
        <f t="shared" si="61"/>
        <v>831.26214613464879</v>
      </c>
      <c r="BC18" s="134">
        <f t="shared" ref="BC18:BC34" si="62">BB18-BA18</f>
        <v>0</v>
      </c>
      <c r="BD18" s="135">
        <f t="shared" ref="BD18:BD25" si="63">IF(BA18=0,"-",BB18/BA18)</f>
        <v>1</v>
      </c>
      <c r="BE18" s="136">
        <v>0</v>
      </c>
      <c r="BF18" s="136">
        <v>0</v>
      </c>
      <c r="BG18" s="134">
        <f t="shared" ref="BG18:BG34" si="64">BF18-BE18</f>
        <v>0</v>
      </c>
      <c r="BH18" s="135" t="str">
        <f t="shared" ref="BH18:BH25" si="65">IF(BE18=0,"-",BF18/BE18)</f>
        <v>-</v>
      </c>
      <c r="BI18" s="133">
        <f t="shared" ref="BI18:BJ34" si="66">F18-AB18-AG18</f>
        <v>2078.1553653366218</v>
      </c>
      <c r="BJ18" s="133">
        <f t="shared" si="66"/>
        <v>2078.1553653366182</v>
      </c>
      <c r="BK18" s="137">
        <v>0</v>
      </c>
      <c r="BL18" s="137">
        <v>0</v>
      </c>
      <c r="BM18" s="137">
        <v>0</v>
      </c>
      <c r="BN18" s="137">
        <v>0</v>
      </c>
      <c r="BO18" s="137">
        <v>0</v>
      </c>
      <c r="BP18" s="137">
        <v>0</v>
      </c>
      <c r="BQ18" s="137">
        <v>0</v>
      </c>
      <c r="BR18" s="137">
        <v>0</v>
      </c>
      <c r="BS18" s="137">
        <v>0</v>
      </c>
      <c r="BT18" s="137">
        <v>0</v>
      </c>
      <c r="BU18" s="137">
        <v>0</v>
      </c>
      <c r="BV18" s="137">
        <v>0</v>
      </c>
      <c r="BW18" s="137">
        <v>0</v>
      </c>
      <c r="BX18" s="137">
        <v>0</v>
      </c>
      <c r="BY18" s="138">
        <f>AI18-SUM(BK18:BX18)</f>
        <v>0</v>
      </c>
      <c r="BZ18" s="137">
        <v>831.26214613464879</v>
      </c>
      <c r="CA18" s="137">
        <v>831.26214613464879</v>
      </c>
      <c r="CB18" s="137">
        <v>415.63107306732439</v>
      </c>
      <c r="CC18" s="137">
        <v>0</v>
      </c>
      <c r="CD18" s="133">
        <f t="shared" ref="CD18:CD34" si="67">F18-AB18-AF18</f>
        <v>0</v>
      </c>
      <c r="CE18" s="167" t="s">
        <v>115</v>
      </c>
      <c r="CF18" s="139"/>
      <c r="CG18" s="136">
        <v>4156.3107306732436</v>
      </c>
      <c r="CH18" s="136">
        <v>4156.31073067324</v>
      </c>
      <c r="CI18" s="132" t="s">
        <v>114</v>
      </c>
      <c r="CJ18" s="132" t="s">
        <v>114</v>
      </c>
      <c r="CK18" s="134">
        <f t="shared" ref="CK18:CK34" si="68">CL18+EE18+EF18+EG18+EH18</f>
        <v>0</v>
      </c>
      <c r="CL18" s="134">
        <f t="shared" ref="CL18:CM34" si="69">CP18+CT18+DB18+DJ18</f>
        <v>0</v>
      </c>
      <c r="CM18" s="134">
        <f t="shared" si="69"/>
        <v>0</v>
      </c>
      <c r="CN18" s="134">
        <f t="shared" ref="CN18:CN34" si="70">CM18-CL18</f>
        <v>0</v>
      </c>
      <c r="CO18" s="135" t="str">
        <f t="shared" ref="CO18:CO35" si="71">IF(CL18=0,"-",CM18/CL18)</f>
        <v>-</v>
      </c>
      <c r="CP18" s="136">
        <v>0</v>
      </c>
      <c r="CQ18" s="136">
        <v>0</v>
      </c>
      <c r="CR18" s="134">
        <f t="shared" ref="CR18:CR35" si="72">CQ18-CP18</f>
        <v>0</v>
      </c>
      <c r="CS18" s="135" t="str">
        <f t="shared" ref="CS18:CS34" si="73">IF(CP18=0,"-",CQ18/CP18)</f>
        <v>-</v>
      </c>
      <c r="CT18" s="136">
        <v>0</v>
      </c>
      <c r="CU18" s="136">
        <v>0</v>
      </c>
      <c r="CV18" s="134">
        <f t="shared" ref="CV18:CV35" si="74">CU18-CT18</f>
        <v>0</v>
      </c>
      <c r="CW18" s="135" t="str">
        <f t="shared" ref="CW18:CW34" si="75">IF(CT18=0,"-",CU18/CT18)</f>
        <v>-</v>
      </c>
      <c r="CX18" s="134">
        <f t="shared" ref="CX18:CY34" si="76">CP18+CT18</f>
        <v>0</v>
      </c>
      <c r="CY18" s="134">
        <f t="shared" si="76"/>
        <v>0</v>
      </c>
      <c r="CZ18" s="134">
        <f t="shared" ref="CZ18:CZ34" si="77">CY18-CX18</f>
        <v>0</v>
      </c>
      <c r="DA18" s="135" t="str">
        <f t="shared" ref="DA18:DA34" si="78">IF(CX18=0,"-",CY18/CX18)</f>
        <v>-</v>
      </c>
      <c r="DB18" s="136">
        <v>0</v>
      </c>
      <c r="DC18" s="136">
        <v>0</v>
      </c>
      <c r="DD18" s="134">
        <f t="shared" ref="DD18:DD35" si="79">DC18-DB18</f>
        <v>0</v>
      </c>
      <c r="DE18" s="135" t="str">
        <f t="shared" ref="DE18:DE34" si="80">IF(DB18=0,"-",DC18/DB18)</f>
        <v>-</v>
      </c>
      <c r="DF18" s="134">
        <f t="shared" ref="DF18:DG34" si="81">CX18+DB18</f>
        <v>0</v>
      </c>
      <c r="DG18" s="134">
        <f t="shared" si="81"/>
        <v>0</v>
      </c>
      <c r="DH18" s="134">
        <f t="shared" ref="DH18:DH34" si="82">DG18-DF18</f>
        <v>0</v>
      </c>
      <c r="DI18" s="135" t="str">
        <f t="shared" ref="DI18:DI34" si="83">IF(DF18=0,"-",DG18/DF18)</f>
        <v>-</v>
      </c>
      <c r="DJ18" s="136">
        <v>0</v>
      </c>
      <c r="DK18" s="136">
        <v>0</v>
      </c>
      <c r="DL18" s="134">
        <f t="shared" ref="DL18:DL35" si="84">DK18-DJ18</f>
        <v>0</v>
      </c>
      <c r="DM18" s="135" t="str">
        <f t="shared" ref="DM18:DM34" si="85">IF(DJ18=0,"-",DK18/DJ18)</f>
        <v>-</v>
      </c>
      <c r="DN18" s="133">
        <f t="shared" ref="DN18:DO34" si="86">H18-CG18-CL18</f>
        <v>0</v>
      </c>
      <c r="DO18" s="133">
        <f t="shared" si="86"/>
        <v>3.637978807091713E-12</v>
      </c>
      <c r="DP18" s="137">
        <v>0</v>
      </c>
      <c r="DQ18" s="137">
        <v>0</v>
      </c>
      <c r="DR18" s="137">
        <v>0</v>
      </c>
      <c r="DS18" s="137">
        <v>0</v>
      </c>
      <c r="DT18" s="137">
        <v>0</v>
      </c>
      <c r="DU18" s="137">
        <v>0</v>
      </c>
      <c r="DV18" s="137">
        <v>0</v>
      </c>
      <c r="DW18" s="137">
        <v>0</v>
      </c>
      <c r="DX18" s="137">
        <v>0</v>
      </c>
      <c r="DY18" s="137">
        <v>0</v>
      </c>
      <c r="DZ18" s="137">
        <v>0</v>
      </c>
      <c r="EA18" s="137">
        <v>0</v>
      </c>
      <c r="EB18" s="137">
        <v>0</v>
      </c>
      <c r="EC18" s="137">
        <v>0</v>
      </c>
      <c r="ED18" s="134">
        <f t="shared" ref="ED18:ED41" si="87">CN18-SUM(DP18:EC18)</f>
        <v>0</v>
      </c>
      <c r="EE18" s="137">
        <v>0</v>
      </c>
      <c r="EF18" s="137">
        <v>0</v>
      </c>
      <c r="EG18" s="137">
        <v>0</v>
      </c>
      <c r="EH18" s="137">
        <v>0</v>
      </c>
      <c r="EI18" s="133">
        <f t="shared" ref="EI18:EI34" si="88">H18-CG18-CK18</f>
        <v>0</v>
      </c>
      <c r="EJ18" s="139" t="s">
        <v>116</v>
      </c>
      <c r="EK18" s="139" t="s">
        <v>117</v>
      </c>
      <c r="EL18" s="136">
        <v>4156.3107306732436</v>
      </c>
      <c r="EM18" s="136">
        <v>4156.3107306732436</v>
      </c>
      <c r="EN18" s="134">
        <f t="shared" ref="EN18:EN35" si="89">EO18+GH18+GI18+GJ18+GK18</f>
        <v>0</v>
      </c>
      <c r="EO18" s="134">
        <f t="shared" ref="EO18:EP34" si="90">ES18+EW18+FE18+FM18</f>
        <v>0</v>
      </c>
      <c r="EP18" s="134">
        <f t="shared" si="90"/>
        <v>0</v>
      </c>
      <c r="EQ18" s="134">
        <f t="shared" ref="EQ18:EQ35" si="91">EP18-EO18</f>
        <v>0</v>
      </c>
      <c r="ER18" s="135" t="str">
        <f t="shared" ref="ER18:ER35" si="92">IF(EO18=0,"-",EP18/EO18)</f>
        <v>-</v>
      </c>
      <c r="ES18" s="136">
        <v>0</v>
      </c>
      <c r="ET18" s="136">
        <v>0</v>
      </c>
      <c r="EU18" s="134">
        <f t="shared" ref="EU18:EU34" si="93">ET18-ES18</f>
        <v>0</v>
      </c>
      <c r="EV18" s="135" t="str">
        <f t="shared" ref="EV18:EV34" si="94">IF(ES18=0,"-",ET18/ES18)</f>
        <v>-</v>
      </c>
      <c r="EW18" s="136">
        <v>0</v>
      </c>
      <c r="EX18" s="136">
        <v>0</v>
      </c>
      <c r="EY18" s="134">
        <f t="shared" ref="EY18:EY34" si="95">EX18-EW18</f>
        <v>0</v>
      </c>
      <c r="EZ18" s="135" t="str">
        <f t="shared" ref="EZ18:EZ34" si="96">IF(EW18=0,"-",EX18/EW18)</f>
        <v>-</v>
      </c>
      <c r="FA18" s="134">
        <f t="shared" ref="FA18:FB34" si="97">ES18+EW18</f>
        <v>0</v>
      </c>
      <c r="FB18" s="134">
        <f t="shared" si="97"/>
        <v>0</v>
      </c>
      <c r="FC18" s="134">
        <f t="shared" ref="FC18:FC34" si="98">FB18-FA18</f>
        <v>0</v>
      </c>
      <c r="FD18" s="135" t="str">
        <f t="shared" ref="FD18:FD34" si="99">IF(FA18=0,"-",FB18/FA18)</f>
        <v>-</v>
      </c>
      <c r="FE18" s="136">
        <v>0</v>
      </c>
      <c r="FF18" s="136">
        <v>0</v>
      </c>
      <c r="FG18" s="134">
        <f t="shared" ref="FG18:FG34" si="100">FF18-FE18</f>
        <v>0</v>
      </c>
      <c r="FH18" s="135" t="str">
        <f t="shared" ref="FH18:FH34" si="101">IF(FE18=0,"-",FF18/FE18)</f>
        <v>-</v>
      </c>
      <c r="FI18" s="134">
        <f>FA18+FE18</f>
        <v>0</v>
      </c>
      <c r="FJ18" s="134">
        <f>FB18+FF18</f>
        <v>0</v>
      </c>
      <c r="FK18" s="134">
        <f t="shared" ref="FK18:FK34" si="102">FJ18-FI18</f>
        <v>0</v>
      </c>
      <c r="FL18" s="135" t="str">
        <f t="shared" ref="FL18:FL34" si="103">IF(FI18=0,"-",FJ18/FI18)</f>
        <v>-</v>
      </c>
      <c r="FM18" s="136">
        <v>0</v>
      </c>
      <c r="FN18" s="136">
        <v>0</v>
      </c>
      <c r="FO18" s="134">
        <f t="shared" ref="FO18:FO34" si="104">FN18-FM18</f>
        <v>0</v>
      </c>
      <c r="FP18" s="135" t="str">
        <f t="shared" ref="FP18:FP34" si="105">IF(FM18=0,"-",FN18/FM18)</f>
        <v>-</v>
      </c>
      <c r="FQ18" s="133">
        <f t="shared" ref="FQ18:FR34" si="106">H18-EL18-EO18</f>
        <v>0</v>
      </c>
      <c r="FR18" s="133">
        <f t="shared" si="106"/>
        <v>0</v>
      </c>
      <c r="FS18" s="137">
        <v>0</v>
      </c>
      <c r="FT18" s="137">
        <v>0</v>
      </c>
      <c r="FU18" s="137">
        <v>0</v>
      </c>
      <c r="FV18" s="137">
        <v>0</v>
      </c>
      <c r="FW18" s="137">
        <v>0</v>
      </c>
      <c r="FX18" s="137">
        <v>0</v>
      </c>
      <c r="FY18" s="137">
        <v>0</v>
      </c>
      <c r="FZ18" s="137">
        <v>0</v>
      </c>
      <c r="GA18" s="137">
        <v>0</v>
      </c>
      <c r="GB18" s="137">
        <v>0</v>
      </c>
      <c r="GC18" s="137">
        <v>0</v>
      </c>
      <c r="GD18" s="137">
        <v>0</v>
      </c>
      <c r="GE18" s="137">
        <v>0</v>
      </c>
      <c r="GF18" s="137">
        <v>0</v>
      </c>
      <c r="GG18" s="138">
        <f>EQ18-SUM(FS18:GF18)</f>
        <v>0</v>
      </c>
      <c r="GH18" s="137">
        <v>0</v>
      </c>
      <c r="GI18" s="137">
        <v>0</v>
      </c>
      <c r="GJ18" s="137">
        <v>0</v>
      </c>
      <c r="GK18" s="137">
        <v>0</v>
      </c>
      <c r="GL18" s="133">
        <f t="shared" ref="GL18:GL34" si="107">H18-EL18-EN18</f>
        <v>0</v>
      </c>
      <c r="GM18" s="139" t="str">
        <f t="shared" ref="GM18:GM24" si="108">EJ18</f>
        <v>Переходящий проект № 17.01.0058 из ИПР 2019-2023 гг. Проект без изменений (НДС не облагается).</v>
      </c>
      <c r="GN18" s="139" t="s">
        <v>117</v>
      </c>
      <c r="GO18" s="142"/>
      <c r="GP18" s="143"/>
      <c r="GQ18" s="144"/>
      <c r="GR18" s="144"/>
      <c r="GS18" s="144"/>
      <c r="GT18" s="144"/>
      <c r="GU18" s="144"/>
      <c r="GV18" s="144"/>
      <c r="GW18" s="144"/>
      <c r="GX18" s="144"/>
      <c r="GY18" s="144"/>
      <c r="GZ18" s="144"/>
      <c r="HA18" s="144"/>
      <c r="HB18" s="144"/>
      <c r="HC18" s="144"/>
      <c r="HD18" s="144"/>
      <c r="HE18" s="144"/>
      <c r="HF18" s="144"/>
      <c r="HG18" s="144"/>
      <c r="HH18" s="144"/>
      <c r="HI18" s="144"/>
      <c r="HJ18" s="143"/>
      <c r="HK18" s="145">
        <f t="shared" ref="HK18:HR33" si="109">HS18+IA18+II18+IQ18</f>
        <v>0</v>
      </c>
      <c r="HL18" s="145">
        <f t="shared" si="109"/>
        <v>0</v>
      </c>
      <c r="HM18" s="145">
        <f t="shared" si="109"/>
        <v>0</v>
      </c>
      <c r="HN18" s="145">
        <f t="shared" si="109"/>
        <v>0</v>
      </c>
      <c r="HO18" s="145">
        <f t="shared" si="109"/>
        <v>0</v>
      </c>
      <c r="HP18" s="145">
        <f t="shared" si="109"/>
        <v>0</v>
      </c>
      <c r="HQ18" s="145">
        <f t="shared" si="109"/>
        <v>0</v>
      </c>
      <c r="HR18" s="145">
        <f t="shared" si="109"/>
        <v>0</v>
      </c>
      <c r="HS18" s="146">
        <v>0</v>
      </c>
      <c r="HT18" s="146">
        <v>0</v>
      </c>
      <c r="HU18" s="146">
        <v>0</v>
      </c>
      <c r="HV18" s="146">
        <v>0</v>
      </c>
      <c r="HW18" s="146">
        <v>0</v>
      </c>
      <c r="HX18" s="146">
        <v>0</v>
      </c>
      <c r="HY18" s="146">
        <v>0</v>
      </c>
      <c r="HZ18" s="146">
        <v>0</v>
      </c>
      <c r="IA18" s="146">
        <v>0</v>
      </c>
      <c r="IB18" s="146">
        <v>0</v>
      </c>
      <c r="IC18" s="146">
        <v>0</v>
      </c>
      <c r="ID18" s="146">
        <v>0</v>
      </c>
      <c r="IE18" s="146">
        <v>0</v>
      </c>
      <c r="IF18" s="146">
        <v>0</v>
      </c>
      <c r="IG18" s="146">
        <v>0</v>
      </c>
      <c r="IH18" s="146">
        <v>0</v>
      </c>
      <c r="II18" s="146">
        <v>0</v>
      </c>
      <c r="IJ18" s="146">
        <v>0</v>
      </c>
      <c r="IK18" s="146">
        <v>0</v>
      </c>
      <c r="IL18" s="146">
        <v>0</v>
      </c>
      <c r="IM18" s="146">
        <v>0</v>
      </c>
      <c r="IN18" s="146">
        <v>0</v>
      </c>
      <c r="IO18" s="146">
        <v>0</v>
      </c>
      <c r="IP18" s="146">
        <v>0</v>
      </c>
      <c r="IQ18" s="146">
        <v>0</v>
      </c>
      <c r="IR18" s="146">
        <v>0</v>
      </c>
      <c r="IS18" s="146">
        <v>0</v>
      </c>
      <c r="IT18" s="146">
        <v>0</v>
      </c>
      <c r="IU18" s="146">
        <v>0</v>
      </c>
      <c r="IV18" s="146">
        <v>0</v>
      </c>
      <c r="IW18" s="146">
        <v>0</v>
      </c>
      <c r="IX18" s="146">
        <v>0</v>
      </c>
      <c r="IY18" s="145">
        <f t="shared" ref="IY18:JF33" si="110">JG18+JO18+JW18+KE18</f>
        <v>0</v>
      </c>
      <c r="IZ18" s="145">
        <f t="shared" si="110"/>
        <v>0</v>
      </c>
      <c r="JA18" s="145">
        <f t="shared" si="110"/>
        <v>0</v>
      </c>
      <c r="JB18" s="145">
        <f t="shared" si="110"/>
        <v>0</v>
      </c>
      <c r="JC18" s="145">
        <f t="shared" si="110"/>
        <v>0</v>
      </c>
      <c r="JD18" s="145">
        <f t="shared" si="110"/>
        <v>0</v>
      </c>
      <c r="JE18" s="145">
        <f t="shared" si="110"/>
        <v>0</v>
      </c>
      <c r="JF18" s="145">
        <f t="shared" si="110"/>
        <v>0</v>
      </c>
      <c r="JG18" s="146">
        <v>0</v>
      </c>
      <c r="JH18" s="146">
        <v>0</v>
      </c>
      <c r="JI18" s="146">
        <v>0</v>
      </c>
      <c r="JJ18" s="146">
        <v>0</v>
      </c>
      <c r="JK18" s="146">
        <v>0</v>
      </c>
      <c r="JL18" s="146">
        <v>0</v>
      </c>
      <c r="JM18" s="146">
        <v>0</v>
      </c>
      <c r="JN18" s="146">
        <v>0</v>
      </c>
      <c r="JO18" s="146">
        <v>0</v>
      </c>
      <c r="JP18" s="146">
        <v>0</v>
      </c>
      <c r="JQ18" s="146">
        <v>0</v>
      </c>
      <c r="JR18" s="146">
        <v>0</v>
      </c>
      <c r="JS18" s="146">
        <v>0</v>
      </c>
      <c r="JT18" s="146">
        <v>0</v>
      </c>
      <c r="JU18" s="146">
        <v>0</v>
      </c>
      <c r="JV18" s="146">
        <v>0</v>
      </c>
      <c r="JW18" s="146">
        <v>0</v>
      </c>
      <c r="JX18" s="146">
        <v>0</v>
      </c>
      <c r="JY18" s="146">
        <v>0</v>
      </c>
      <c r="JZ18" s="146">
        <v>0</v>
      </c>
      <c r="KA18" s="146">
        <v>0</v>
      </c>
      <c r="KB18" s="146">
        <v>0</v>
      </c>
      <c r="KC18" s="146">
        <v>0</v>
      </c>
      <c r="KD18" s="146">
        <v>0</v>
      </c>
      <c r="KE18" s="146">
        <v>0</v>
      </c>
      <c r="KF18" s="146">
        <v>0</v>
      </c>
      <c r="KG18" s="146">
        <v>0</v>
      </c>
      <c r="KH18" s="146">
        <v>0</v>
      </c>
      <c r="KI18" s="146">
        <v>0</v>
      </c>
      <c r="KJ18" s="146">
        <v>0</v>
      </c>
      <c r="KK18" s="146">
        <v>0</v>
      </c>
      <c r="KL18" s="146">
        <v>0</v>
      </c>
      <c r="KM18" s="2"/>
      <c r="KN18" s="146"/>
      <c r="KO18" s="116"/>
      <c r="KP18" s="116"/>
      <c r="KQ18" s="116"/>
      <c r="KR18" s="146">
        <v>0</v>
      </c>
      <c r="KS18" s="146">
        <v>0</v>
      </c>
      <c r="KT18" s="146">
        <v>0</v>
      </c>
      <c r="KU18" s="146">
        <v>0</v>
      </c>
      <c r="KV18" s="146">
        <v>0</v>
      </c>
      <c r="KW18" s="146">
        <v>0</v>
      </c>
      <c r="KX18" s="146">
        <v>0</v>
      </c>
      <c r="KY18" s="146">
        <v>0</v>
      </c>
      <c r="KZ18" s="146">
        <v>0</v>
      </c>
      <c r="LA18" s="146">
        <v>0</v>
      </c>
      <c r="LB18" s="146">
        <v>0</v>
      </c>
      <c r="LC18" s="146">
        <v>0</v>
      </c>
      <c r="LD18" s="146">
        <v>0</v>
      </c>
      <c r="LE18" s="146">
        <v>0</v>
      </c>
      <c r="LF18" s="146">
        <v>0</v>
      </c>
      <c r="LG18" s="146">
        <v>0</v>
      </c>
      <c r="LH18" s="146">
        <v>0</v>
      </c>
      <c r="LI18" s="146">
        <v>0</v>
      </c>
      <c r="LJ18" s="147"/>
      <c r="LK18" s="147"/>
      <c r="LL18" s="147"/>
      <c r="LM18" s="147"/>
      <c r="LN18" s="147"/>
      <c r="LO18" s="147"/>
      <c r="LP18" s="148"/>
      <c r="LQ18" s="148"/>
      <c r="LR18" s="148"/>
      <c r="LS18" s="148"/>
      <c r="LT18" s="148"/>
      <c r="LU18" s="149"/>
      <c r="LV18" s="148"/>
      <c r="LW18" s="148"/>
      <c r="LX18" s="149"/>
    </row>
    <row r="19" spans="1:336" s="56" customFormat="1" ht="20.45" customHeight="1" outlineLevel="1" x14ac:dyDescent="0.2">
      <c r="A19" s="124" t="s">
        <v>118</v>
      </c>
      <c r="B19" s="125" t="s">
        <v>119</v>
      </c>
      <c r="C19" s="127" t="s">
        <v>103</v>
      </c>
      <c r="D19" s="127" t="s">
        <v>104</v>
      </c>
      <c r="E19" s="126" t="s">
        <v>120</v>
      </c>
      <c r="F19" s="128">
        <f>H19*1.2</f>
        <v>4751.3328000000001</v>
      </c>
      <c r="G19" s="128">
        <v>4751.3328000000001</v>
      </c>
      <c r="H19" s="128">
        <v>3959.444</v>
      </c>
      <c r="I19" s="128">
        <v>3959.444</v>
      </c>
      <c r="J19" s="129">
        <v>42020</v>
      </c>
      <c r="K19" s="129">
        <v>42020</v>
      </c>
      <c r="L19" s="129">
        <v>42020</v>
      </c>
      <c r="M19" s="129">
        <v>42020</v>
      </c>
      <c r="N19" s="130" t="s">
        <v>104</v>
      </c>
      <c r="O19" s="130" t="s">
        <v>104</v>
      </c>
      <c r="P19" s="130" t="s">
        <v>104</v>
      </c>
      <c r="Q19" s="130" t="s">
        <v>104</v>
      </c>
      <c r="R19" s="130" t="s">
        <v>104</v>
      </c>
      <c r="S19" s="130" t="s">
        <v>104</v>
      </c>
      <c r="T19" s="130" t="s">
        <v>104</v>
      </c>
      <c r="U19" s="130" t="s">
        <v>104</v>
      </c>
      <c r="V19" s="128">
        <v>0</v>
      </c>
      <c r="W19" s="128">
        <v>0</v>
      </c>
      <c r="X19" s="130">
        <v>0</v>
      </c>
      <c r="Y19" s="128">
        <v>0</v>
      </c>
      <c r="Z19" s="130">
        <v>0</v>
      </c>
      <c r="AA19" s="130">
        <v>0</v>
      </c>
      <c r="AB19" s="131">
        <v>0</v>
      </c>
      <c r="AC19" s="131">
        <v>0</v>
      </c>
      <c r="AD19" s="132" t="s">
        <v>114</v>
      </c>
      <c r="AE19" s="132" t="s">
        <v>114</v>
      </c>
      <c r="AF19" s="133">
        <f>AG19+BZ19+CA19+CB19+CC19</f>
        <v>4751.3328000000001</v>
      </c>
      <c r="AG19" s="134">
        <f>AK19+AO19+AW19+BE19</f>
        <v>4751.3328000000001</v>
      </c>
      <c r="AH19" s="134">
        <f>AL19+AP19+AX19+BF19</f>
        <v>4751.3328000000001</v>
      </c>
      <c r="AI19" s="134">
        <f>AH19-AG19</f>
        <v>0</v>
      </c>
      <c r="AJ19" s="135">
        <f>IF(AG19=0,"-",AH19/AG19)</f>
        <v>1</v>
      </c>
      <c r="AK19" s="136">
        <v>0</v>
      </c>
      <c r="AL19" s="136">
        <v>0</v>
      </c>
      <c r="AM19" s="134">
        <f>AL19-AK19</f>
        <v>0</v>
      </c>
      <c r="AN19" s="135" t="str">
        <f>IF(AK19=0,"-",AL19/AK19)</f>
        <v>-</v>
      </c>
      <c r="AO19" s="136">
        <v>0</v>
      </c>
      <c r="AP19" s="136">
        <v>0</v>
      </c>
      <c r="AQ19" s="134">
        <f>AP19-AO19</f>
        <v>0</v>
      </c>
      <c r="AR19" s="135" t="str">
        <f>IF(AO19=0,"-",AP19/AO19)</f>
        <v>-</v>
      </c>
      <c r="AS19" s="134">
        <f>AK19+AO19</f>
        <v>0</v>
      </c>
      <c r="AT19" s="134">
        <f>AL19+AP19</f>
        <v>0</v>
      </c>
      <c r="AU19" s="134">
        <f>AT19-AS19</f>
        <v>0</v>
      </c>
      <c r="AV19" s="135" t="str">
        <f>IF(AS19=0,"-",AT19/AS19)</f>
        <v>-</v>
      </c>
      <c r="AW19" s="136">
        <v>0</v>
      </c>
      <c r="AX19" s="136">
        <v>0</v>
      </c>
      <c r="AY19" s="134">
        <f>AX19-AW19</f>
        <v>0</v>
      </c>
      <c r="AZ19" s="135" t="str">
        <f>IF(AW19=0,"-",AX19/AW19)</f>
        <v>-</v>
      </c>
      <c r="BA19" s="134">
        <f>AS19+AW19</f>
        <v>0</v>
      </c>
      <c r="BB19" s="134">
        <f>AT19+AX19</f>
        <v>0</v>
      </c>
      <c r="BC19" s="134">
        <f>BB19-BA19</f>
        <v>0</v>
      </c>
      <c r="BD19" s="135" t="str">
        <f>IF(BA19=0,"-",BB19/BA19)</f>
        <v>-</v>
      </c>
      <c r="BE19" s="136">
        <v>4751.3328000000001</v>
      </c>
      <c r="BF19" s="136">
        <v>4751.3328000000001</v>
      </c>
      <c r="BG19" s="134">
        <f>BF19-BE19</f>
        <v>0</v>
      </c>
      <c r="BH19" s="135">
        <f>IF(BE19=0,"-",BF19/BE19)</f>
        <v>1</v>
      </c>
      <c r="BI19" s="133">
        <f>F19-AB19-AG19</f>
        <v>0</v>
      </c>
      <c r="BJ19" s="133">
        <f>G19-AC19-AH19</f>
        <v>0</v>
      </c>
      <c r="BK19" s="137">
        <v>0</v>
      </c>
      <c r="BL19" s="137">
        <v>0</v>
      </c>
      <c r="BM19" s="137">
        <v>0</v>
      </c>
      <c r="BN19" s="137">
        <v>0</v>
      </c>
      <c r="BO19" s="137">
        <v>0</v>
      </c>
      <c r="BP19" s="137">
        <v>0</v>
      </c>
      <c r="BQ19" s="137">
        <v>0</v>
      </c>
      <c r="BR19" s="137">
        <v>0</v>
      </c>
      <c r="BS19" s="137">
        <v>0</v>
      </c>
      <c r="BT19" s="137">
        <v>0</v>
      </c>
      <c r="BU19" s="137">
        <v>0</v>
      </c>
      <c r="BV19" s="137">
        <v>0</v>
      </c>
      <c r="BW19" s="137">
        <v>0</v>
      </c>
      <c r="BX19" s="137">
        <v>0</v>
      </c>
      <c r="BY19" s="138">
        <f t="shared" ref="BY19:BY41" si="111">AI19-SUM(BK19:BX19)</f>
        <v>0</v>
      </c>
      <c r="BZ19" s="137">
        <v>0</v>
      </c>
      <c r="CA19" s="137">
        <v>0</v>
      </c>
      <c r="CB19" s="137">
        <v>0</v>
      </c>
      <c r="CC19" s="137">
        <v>0</v>
      </c>
      <c r="CD19" s="133">
        <f>F19-AB19-AF19</f>
        <v>0</v>
      </c>
      <c r="CE19" s="167" t="s">
        <v>121</v>
      </c>
      <c r="CF19" s="139" t="s">
        <v>122</v>
      </c>
      <c r="CG19" s="136">
        <v>0</v>
      </c>
      <c r="CH19" s="136">
        <v>0</v>
      </c>
      <c r="CI19" s="132" t="s">
        <v>114</v>
      </c>
      <c r="CJ19" s="132" t="s">
        <v>114</v>
      </c>
      <c r="CK19" s="134">
        <f>CL19+EE19+EF19+EG19+EH19</f>
        <v>3959.444</v>
      </c>
      <c r="CL19" s="134">
        <f>CP19+CT19+DB19+DJ19</f>
        <v>3959.444</v>
      </c>
      <c r="CM19" s="134">
        <f>CQ19+CU19+DC19+DK19</f>
        <v>3959.444</v>
      </c>
      <c r="CN19" s="134">
        <f>CM19-CL19</f>
        <v>0</v>
      </c>
      <c r="CO19" s="135">
        <f>IF(CL19=0,"-",CM19/CL19)</f>
        <v>1</v>
      </c>
      <c r="CP19" s="136">
        <v>0</v>
      </c>
      <c r="CQ19" s="136">
        <v>0</v>
      </c>
      <c r="CR19" s="134">
        <f>CQ19-CP19</f>
        <v>0</v>
      </c>
      <c r="CS19" s="135" t="str">
        <f>IF(CP19=0,"-",CQ19/CP19)</f>
        <v>-</v>
      </c>
      <c r="CT19" s="136">
        <v>0</v>
      </c>
      <c r="CU19" s="136">
        <v>0</v>
      </c>
      <c r="CV19" s="134">
        <f>CU19-CT19</f>
        <v>0</v>
      </c>
      <c r="CW19" s="135" t="str">
        <f>IF(CT19=0,"-",CU19/CT19)</f>
        <v>-</v>
      </c>
      <c r="CX19" s="134">
        <f>CP19+CT19</f>
        <v>0</v>
      </c>
      <c r="CY19" s="134">
        <f>CQ19+CU19</f>
        <v>0</v>
      </c>
      <c r="CZ19" s="134">
        <f>CY19-CX19</f>
        <v>0</v>
      </c>
      <c r="DA19" s="135" t="str">
        <f>IF(CX19=0,"-",CY19/CX19)</f>
        <v>-</v>
      </c>
      <c r="DB19" s="136">
        <v>0</v>
      </c>
      <c r="DC19" s="136">
        <v>0</v>
      </c>
      <c r="DD19" s="134">
        <f>DC19-DB19</f>
        <v>0</v>
      </c>
      <c r="DE19" s="135" t="str">
        <f>IF(DB19=0,"-",DC19/DB19)</f>
        <v>-</v>
      </c>
      <c r="DF19" s="134">
        <f>CX19+DB19</f>
        <v>0</v>
      </c>
      <c r="DG19" s="134">
        <f>CY19+DC19</f>
        <v>0</v>
      </c>
      <c r="DH19" s="134">
        <f>DG19-DF19</f>
        <v>0</v>
      </c>
      <c r="DI19" s="135" t="str">
        <f>IF(DF19=0,"-",DG19/DF19)</f>
        <v>-</v>
      </c>
      <c r="DJ19" s="136">
        <v>3959.444</v>
      </c>
      <c r="DK19" s="136">
        <v>3959.444</v>
      </c>
      <c r="DL19" s="134">
        <f>DK19-DJ19</f>
        <v>0</v>
      </c>
      <c r="DM19" s="135">
        <f>IF(DJ19=0,"-",DK19/DJ19)</f>
        <v>1</v>
      </c>
      <c r="DN19" s="133">
        <f>H19-CG19-CL19</f>
        <v>0</v>
      </c>
      <c r="DO19" s="133">
        <f>I19-CH19-CM19</f>
        <v>0</v>
      </c>
      <c r="DP19" s="137">
        <v>0</v>
      </c>
      <c r="DQ19" s="137">
        <v>0</v>
      </c>
      <c r="DR19" s="137">
        <v>0</v>
      </c>
      <c r="DS19" s="137">
        <v>0</v>
      </c>
      <c r="DT19" s="137">
        <v>0</v>
      </c>
      <c r="DU19" s="137">
        <v>0</v>
      </c>
      <c r="DV19" s="137">
        <v>0</v>
      </c>
      <c r="DW19" s="137">
        <v>0</v>
      </c>
      <c r="DX19" s="137">
        <v>0</v>
      </c>
      <c r="DY19" s="137">
        <v>0</v>
      </c>
      <c r="DZ19" s="137">
        <v>0</v>
      </c>
      <c r="EA19" s="137">
        <v>0</v>
      </c>
      <c r="EB19" s="137">
        <v>0</v>
      </c>
      <c r="EC19" s="137">
        <v>0</v>
      </c>
      <c r="ED19" s="134">
        <f t="shared" si="87"/>
        <v>0</v>
      </c>
      <c r="EE19" s="137">
        <v>0</v>
      </c>
      <c r="EF19" s="137">
        <v>0</v>
      </c>
      <c r="EG19" s="137">
        <v>0</v>
      </c>
      <c r="EH19" s="137">
        <v>0</v>
      </c>
      <c r="EI19" s="133">
        <f>H19-CG19-CK19</f>
        <v>0</v>
      </c>
      <c r="EJ19" s="167" t="s">
        <v>123</v>
      </c>
      <c r="EK19" s="139" t="s">
        <v>124</v>
      </c>
      <c r="EL19" s="136">
        <v>0</v>
      </c>
      <c r="EM19" s="136">
        <v>0</v>
      </c>
      <c r="EN19" s="134">
        <f>EO19+GH19+GI19+GJ19+GK19</f>
        <v>3959.444</v>
      </c>
      <c r="EO19" s="134">
        <f>ES19+EW19+FE19+FM19</f>
        <v>3959.444</v>
      </c>
      <c r="EP19" s="134">
        <f>ET19+EX19+FF19+FN19</f>
        <v>3959.444</v>
      </c>
      <c r="EQ19" s="134">
        <f>EP19-EO19</f>
        <v>0</v>
      </c>
      <c r="ER19" s="135">
        <f>IF(EO19=0,"-",EP19/EO19)</f>
        <v>1</v>
      </c>
      <c r="ES19" s="136">
        <v>0</v>
      </c>
      <c r="ET19" s="136">
        <v>0</v>
      </c>
      <c r="EU19" s="134">
        <f>ET19-ES19</f>
        <v>0</v>
      </c>
      <c r="EV19" s="135" t="str">
        <f>IF(ES19=0,"-",ET19/ES19)</f>
        <v>-</v>
      </c>
      <c r="EW19" s="136">
        <v>0</v>
      </c>
      <c r="EX19" s="136">
        <v>0</v>
      </c>
      <c r="EY19" s="134">
        <f>EX19-EW19</f>
        <v>0</v>
      </c>
      <c r="EZ19" s="135" t="str">
        <f>IF(EW19=0,"-",EX19/EW19)</f>
        <v>-</v>
      </c>
      <c r="FA19" s="134">
        <f>ES19+EW19</f>
        <v>0</v>
      </c>
      <c r="FB19" s="134">
        <f>ET19+EX19</f>
        <v>0</v>
      </c>
      <c r="FC19" s="134">
        <f>FB19-FA19</f>
        <v>0</v>
      </c>
      <c r="FD19" s="135" t="str">
        <f>IF(FA19=0,"-",FB19/FA19)</f>
        <v>-</v>
      </c>
      <c r="FE19" s="136">
        <v>0</v>
      </c>
      <c r="FF19" s="136">
        <v>0</v>
      </c>
      <c r="FG19" s="134">
        <f>FF19-FE19</f>
        <v>0</v>
      </c>
      <c r="FH19" s="135" t="str">
        <f>IF(FE19=0,"-",FF19/FE19)</f>
        <v>-</v>
      </c>
      <c r="FI19" s="134">
        <f t="shared" ref="FI19:FJ35" si="112">FA19+FE19</f>
        <v>0</v>
      </c>
      <c r="FJ19" s="134">
        <f t="shared" si="112"/>
        <v>0</v>
      </c>
      <c r="FK19" s="134">
        <f>FJ19-FI19</f>
        <v>0</v>
      </c>
      <c r="FL19" s="135" t="str">
        <f>IF(FI19=0,"-",FJ19/FI19)</f>
        <v>-</v>
      </c>
      <c r="FM19" s="136">
        <v>3959.444</v>
      </c>
      <c r="FN19" s="136">
        <v>3959.444</v>
      </c>
      <c r="FO19" s="134">
        <f>FN19-FM19</f>
        <v>0</v>
      </c>
      <c r="FP19" s="135">
        <f>IF(FM19=0,"-",FN19/FM19)</f>
        <v>1</v>
      </c>
      <c r="FQ19" s="133">
        <f>H19-EL19-EO19</f>
        <v>0</v>
      </c>
      <c r="FR19" s="133">
        <f>I19-EM19-EP19</f>
        <v>0</v>
      </c>
      <c r="FS19" s="137">
        <v>0</v>
      </c>
      <c r="FT19" s="137">
        <v>0</v>
      </c>
      <c r="FU19" s="137">
        <v>0</v>
      </c>
      <c r="FV19" s="137">
        <v>0</v>
      </c>
      <c r="FW19" s="137">
        <v>0</v>
      </c>
      <c r="FX19" s="137">
        <v>0</v>
      </c>
      <c r="FY19" s="137">
        <v>0</v>
      </c>
      <c r="FZ19" s="137">
        <v>0</v>
      </c>
      <c r="GA19" s="137">
        <v>0</v>
      </c>
      <c r="GB19" s="137">
        <v>0</v>
      </c>
      <c r="GC19" s="137">
        <v>0</v>
      </c>
      <c r="GD19" s="137">
        <v>0</v>
      </c>
      <c r="GE19" s="137">
        <v>0</v>
      </c>
      <c r="GF19" s="137">
        <v>0</v>
      </c>
      <c r="GG19" s="138">
        <f t="shared" ref="GG19:GG41" si="113">EQ19-SUM(FS19:GF19)</f>
        <v>0</v>
      </c>
      <c r="GH19" s="137">
        <v>0</v>
      </c>
      <c r="GI19" s="137">
        <v>0</v>
      </c>
      <c r="GJ19" s="137">
        <v>0</v>
      </c>
      <c r="GK19" s="137">
        <v>0</v>
      </c>
      <c r="GL19" s="133">
        <f>H19-EL19-EN19</f>
        <v>0</v>
      </c>
      <c r="GM19" s="139" t="str">
        <f t="shared" si="108"/>
        <v>Проект планировался в составе проекта 17.01.0078 ИПР2019-2023
Увеличение стоимости (+ 482 т.р. без НДС ) связано с актуализацией коммерческих предложений. Срок реализации проекта без изменений.</v>
      </c>
      <c r="GN19" s="139" t="s">
        <v>125</v>
      </c>
      <c r="GO19" s="142"/>
      <c r="GP19" s="143"/>
      <c r="GQ19" s="144"/>
      <c r="GR19" s="144"/>
      <c r="GS19" s="144"/>
      <c r="GT19" s="144"/>
      <c r="GU19" s="144"/>
      <c r="GV19" s="144"/>
      <c r="GW19" s="144"/>
      <c r="GX19" s="144"/>
      <c r="GY19" s="144"/>
      <c r="GZ19" s="144"/>
      <c r="HA19" s="144"/>
      <c r="HB19" s="144"/>
      <c r="HC19" s="144"/>
      <c r="HD19" s="144"/>
      <c r="HE19" s="144"/>
      <c r="HF19" s="144"/>
      <c r="HG19" s="144"/>
      <c r="HH19" s="144"/>
      <c r="HI19" s="144"/>
      <c r="HJ19" s="143"/>
      <c r="HK19" s="145"/>
      <c r="HL19" s="145"/>
      <c r="HM19" s="145"/>
      <c r="HN19" s="145"/>
      <c r="HO19" s="145"/>
      <c r="HP19" s="145"/>
      <c r="HQ19" s="145"/>
      <c r="HR19" s="145"/>
      <c r="HS19" s="146">
        <v>0</v>
      </c>
      <c r="HT19" s="146">
        <v>0</v>
      </c>
      <c r="HU19" s="146">
        <v>0</v>
      </c>
      <c r="HV19" s="146">
        <v>0</v>
      </c>
      <c r="HW19" s="146">
        <v>0</v>
      </c>
      <c r="HX19" s="146">
        <v>0</v>
      </c>
      <c r="HY19" s="146">
        <v>0</v>
      </c>
      <c r="HZ19" s="146">
        <v>0</v>
      </c>
      <c r="IA19" s="146">
        <v>0</v>
      </c>
      <c r="IB19" s="146">
        <v>0</v>
      </c>
      <c r="IC19" s="146">
        <v>0</v>
      </c>
      <c r="ID19" s="146">
        <v>0</v>
      </c>
      <c r="IE19" s="146">
        <v>0</v>
      </c>
      <c r="IF19" s="146">
        <v>0</v>
      </c>
      <c r="IG19" s="146">
        <v>0</v>
      </c>
      <c r="IH19" s="146">
        <v>0</v>
      </c>
      <c r="II19" s="146">
        <v>0</v>
      </c>
      <c r="IJ19" s="146">
        <v>0</v>
      </c>
      <c r="IK19" s="146">
        <v>0</v>
      </c>
      <c r="IL19" s="146">
        <v>0</v>
      </c>
      <c r="IM19" s="146">
        <v>0</v>
      </c>
      <c r="IN19" s="146">
        <v>0</v>
      </c>
      <c r="IO19" s="146">
        <v>0</v>
      </c>
      <c r="IP19" s="146">
        <v>0</v>
      </c>
      <c r="IQ19" s="146">
        <v>0</v>
      </c>
      <c r="IR19" s="146">
        <v>0</v>
      </c>
      <c r="IS19" s="146">
        <v>0</v>
      </c>
      <c r="IT19" s="146">
        <v>0</v>
      </c>
      <c r="IU19" s="146">
        <v>0</v>
      </c>
      <c r="IV19" s="146">
        <v>0</v>
      </c>
      <c r="IW19" s="146">
        <v>0</v>
      </c>
      <c r="IX19" s="146">
        <v>0</v>
      </c>
      <c r="IY19" s="145">
        <f t="shared" si="110"/>
        <v>0</v>
      </c>
      <c r="IZ19" s="145">
        <f t="shared" si="110"/>
        <v>0</v>
      </c>
      <c r="JA19" s="145">
        <f t="shared" si="110"/>
        <v>0</v>
      </c>
      <c r="JB19" s="145">
        <f t="shared" si="110"/>
        <v>0</v>
      </c>
      <c r="JC19" s="145">
        <f t="shared" si="110"/>
        <v>0</v>
      </c>
      <c r="JD19" s="145">
        <f t="shared" si="110"/>
        <v>0</v>
      </c>
      <c r="JE19" s="145">
        <f t="shared" si="110"/>
        <v>0</v>
      </c>
      <c r="JF19" s="145">
        <f t="shared" si="110"/>
        <v>0</v>
      </c>
      <c r="JG19" s="146">
        <v>0</v>
      </c>
      <c r="JH19" s="146">
        <v>0</v>
      </c>
      <c r="JI19" s="146">
        <v>0</v>
      </c>
      <c r="JJ19" s="146">
        <v>0</v>
      </c>
      <c r="JK19" s="146">
        <v>0</v>
      </c>
      <c r="JL19" s="146">
        <v>0</v>
      </c>
      <c r="JM19" s="146">
        <v>0</v>
      </c>
      <c r="JN19" s="146">
        <v>0</v>
      </c>
      <c r="JO19" s="146">
        <v>0</v>
      </c>
      <c r="JP19" s="146">
        <v>0</v>
      </c>
      <c r="JQ19" s="146">
        <v>0</v>
      </c>
      <c r="JR19" s="146">
        <v>0</v>
      </c>
      <c r="JS19" s="146">
        <v>0</v>
      </c>
      <c r="JT19" s="146">
        <v>0</v>
      </c>
      <c r="JU19" s="146">
        <v>0</v>
      </c>
      <c r="JV19" s="146">
        <v>0</v>
      </c>
      <c r="JW19" s="146">
        <v>0</v>
      </c>
      <c r="JX19" s="146">
        <v>0</v>
      </c>
      <c r="JY19" s="146">
        <v>0</v>
      </c>
      <c r="JZ19" s="146">
        <v>0</v>
      </c>
      <c r="KA19" s="146">
        <v>0</v>
      </c>
      <c r="KB19" s="146">
        <v>0</v>
      </c>
      <c r="KC19" s="146">
        <v>0</v>
      </c>
      <c r="KD19" s="146">
        <v>0</v>
      </c>
      <c r="KE19" s="146">
        <v>0</v>
      </c>
      <c r="KF19" s="146">
        <v>0</v>
      </c>
      <c r="KG19" s="146">
        <v>0</v>
      </c>
      <c r="KH19" s="146">
        <v>0</v>
      </c>
      <c r="KI19" s="146">
        <v>0</v>
      </c>
      <c r="KJ19" s="146">
        <v>0</v>
      </c>
      <c r="KK19" s="146">
        <v>0</v>
      </c>
      <c r="KL19" s="146">
        <v>0</v>
      </c>
      <c r="KM19" s="2"/>
      <c r="KN19" s="146"/>
      <c r="KO19" s="116"/>
      <c r="KP19" s="116"/>
      <c r="KQ19" s="116"/>
      <c r="KR19" s="146">
        <v>0</v>
      </c>
      <c r="KS19" s="146">
        <v>0</v>
      </c>
      <c r="KT19" s="146">
        <v>0</v>
      </c>
      <c r="KU19" s="146">
        <v>0</v>
      </c>
      <c r="KV19" s="146">
        <v>0</v>
      </c>
      <c r="KW19" s="146">
        <v>0</v>
      </c>
      <c r="KX19" s="146">
        <v>0</v>
      </c>
      <c r="KY19" s="146">
        <v>0</v>
      </c>
      <c r="KZ19" s="146">
        <v>0</v>
      </c>
      <c r="LA19" s="146">
        <v>0</v>
      </c>
      <c r="LB19" s="146">
        <v>0</v>
      </c>
      <c r="LC19" s="146">
        <v>0</v>
      </c>
      <c r="LD19" s="146">
        <v>0</v>
      </c>
      <c r="LE19" s="146">
        <v>0</v>
      </c>
      <c r="LF19" s="146">
        <v>0</v>
      </c>
      <c r="LG19" s="146">
        <v>0</v>
      </c>
      <c r="LH19" s="146">
        <v>0</v>
      </c>
      <c r="LI19" s="146">
        <v>0</v>
      </c>
      <c r="LJ19" s="147"/>
      <c r="LK19" s="147"/>
      <c r="LL19" s="147"/>
      <c r="LM19" s="147"/>
      <c r="LN19" s="147"/>
      <c r="LO19" s="147"/>
      <c r="LP19" s="148"/>
      <c r="LQ19" s="148"/>
      <c r="LR19" s="148"/>
      <c r="LS19" s="148"/>
      <c r="LT19" s="148"/>
      <c r="LU19" s="149"/>
      <c r="LV19" s="148"/>
      <c r="LW19" s="148"/>
      <c r="LX19" s="149"/>
    </row>
    <row r="20" spans="1:336" s="56" customFormat="1" ht="20.45" customHeight="1" outlineLevel="1" x14ac:dyDescent="0.2">
      <c r="A20" s="124" t="s">
        <v>126</v>
      </c>
      <c r="B20" s="168" t="s">
        <v>127</v>
      </c>
      <c r="C20" s="127" t="s">
        <v>103</v>
      </c>
      <c r="D20" s="127" t="s">
        <v>104</v>
      </c>
      <c r="E20" s="126" t="s">
        <v>120</v>
      </c>
      <c r="F20" s="128">
        <f>AG20</f>
        <v>2240.4</v>
      </c>
      <c r="G20" s="128">
        <v>2240.4</v>
      </c>
      <c r="H20" s="128">
        <f>CL20</f>
        <v>1867</v>
      </c>
      <c r="I20" s="128">
        <v>1867</v>
      </c>
      <c r="J20" s="169">
        <v>42020</v>
      </c>
      <c r="K20" s="129">
        <v>42020</v>
      </c>
      <c r="L20" s="129">
        <v>42020</v>
      </c>
      <c r="M20" s="169">
        <v>42020</v>
      </c>
      <c r="N20" s="130" t="s">
        <v>104</v>
      </c>
      <c r="O20" s="130" t="s">
        <v>104</v>
      </c>
      <c r="P20" s="130" t="s">
        <v>104</v>
      </c>
      <c r="Q20" s="130" t="s">
        <v>104</v>
      </c>
      <c r="R20" s="130" t="s">
        <v>104</v>
      </c>
      <c r="S20" s="130" t="s">
        <v>104</v>
      </c>
      <c r="T20" s="130" t="s">
        <v>104</v>
      </c>
      <c r="U20" s="130" t="s">
        <v>104</v>
      </c>
      <c r="V20" s="128">
        <v>0</v>
      </c>
      <c r="W20" s="128">
        <v>0</v>
      </c>
      <c r="X20" s="130">
        <v>0</v>
      </c>
      <c r="Y20" s="128">
        <v>0</v>
      </c>
      <c r="Z20" s="130">
        <v>0</v>
      </c>
      <c r="AA20" s="130">
        <v>0</v>
      </c>
      <c r="AB20" s="131">
        <v>0</v>
      </c>
      <c r="AC20" s="131">
        <v>0</v>
      </c>
      <c r="AD20" s="132" t="s">
        <v>114</v>
      </c>
      <c r="AE20" s="132" t="s">
        <v>114</v>
      </c>
      <c r="AF20" s="133">
        <f>AG20+BZ20+CA20+CB20+CC20</f>
        <v>2240.4</v>
      </c>
      <c r="AG20" s="134">
        <f>AK20+AO20+AW20+BE20</f>
        <v>2240.4</v>
      </c>
      <c r="AH20" s="134">
        <f>AL20+AP20+AX20+BF20</f>
        <v>2240.4</v>
      </c>
      <c r="AI20" s="134">
        <f>AH20-AG20</f>
        <v>0</v>
      </c>
      <c r="AJ20" s="135">
        <f>IF(AG20=0,"-",AH20/AG20)</f>
        <v>1</v>
      </c>
      <c r="AK20" s="136">
        <v>0</v>
      </c>
      <c r="AL20" s="136">
        <v>0</v>
      </c>
      <c r="AM20" s="134">
        <f>AL20-AK20</f>
        <v>0</v>
      </c>
      <c r="AN20" s="135" t="str">
        <f>IF(AK20=0,"-",AL20/AK20)</f>
        <v>-</v>
      </c>
      <c r="AO20" s="136">
        <v>0</v>
      </c>
      <c r="AP20" s="136">
        <v>0</v>
      </c>
      <c r="AQ20" s="134">
        <f>AP20-AO20</f>
        <v>0</v>
      </c>
      <c r="AR20" s="135" t="str">
        <f>IF(AO20=0,"-",AP20/AO20)</f>
        <v>-</v>
      </c>
      <c r="AS20" s="134">
        <f>AK20+AO20</f>
        <v>0</v>
      </c>
      <c r="AT20" s="134">
        <f>AL20+AP20</f>
        <v>0</v>
      </c>
      <c r="AU20" s="134">
        <f>AT20-AS20</f>
        <v>0</v>
      </c>
      <c r="AV20" s="135" t="str">
        <f>IF(AS20=0,"-",AT20/AS20)</f>
        <v>-</v>
      </c>
      <c r="AW20" s="136">
        <v>0</v>
      </c>
      <c r="AX20" s="136">
        <v>0</v>
      </c>
      <c r="AY20" s="134">
        <f>AX20-AW20</f>
        <v>0</v>
      </c>
      <c r="AZ20" s="135" t="str">
        <f>IF(AW20=0,"-",AX20/AW20)</f>
        <v>-</v>
      </c>
      <c r="BA20" s="134">
        <f>AS20+AW20</f>
        <v>0</v>
      </c>
      <c r="BB20" s="134">
        <f>AT20+AX20</f>
        <v>0</v>
      </c>
      <c r="BC20" s="134">
        <f>BB20-BA20</f>
        <v>0</v>
      </c>
      <c r="BD20" s="135" t="str">
        <f>IF(BA20=0,"-",BB20/BA20)</f>
        <v>-</v>
      </c>
      <c r="BE20" s="136">
        <v>2240.4</v>
      </c>
      <c r="BF20" s="136">
        <v>2240.4</v>
      </c>
      <c r="BG20" s="134">
        <f>BF20-BE20</f>
        <v>0</v>
      </c>
      <c r="BH20" s="135">
        <f>IF(BE20=0,"-",BF20/BE20)</f>
        <v>1</v>
      </c>
      <c r="BI20" s="133">
        <f>F20-AB20-AG20</f>
        <v>0</v>
      </c>
      <c r="BJ20" s="133">
        <f>G20-AC20-AH20</f>
        <v>0</v>
      </c>
      <c r="BK20" s="137">
        <v>0</v>
      </c>
      <c r="BL20" s="137">
        <v>0</v>
      </c>
      <c r="BM20" s="137">
        <v>0</v>
      </c>
      <c r="BN20" s="137">
        <v>0</v>
      </c>
      <c r="BO20" s="137">
        <v>0</v>
      </c>
      <c r="BP20" s="137">
        <v>0</v>
      </c>
      <c r="BQ20" s="137">
        <v>0</v>
      </c>
      <c r="BR20" s="137">
        <v>0</v>
      </c>
      <c r="BS20" s="137">
        <v>0</v>
      </c>
      <c r="BT20" s="137">
        <v>0</v>
      </c>
      <c r="BU20" s="137">
        <v>0</v>
      </c>
      <c r="BV20" s="137">
        <v>0</v>
      </c>
      <c r="BW20" s="137">
        <v>0</v>
      </c>
      <c r="BX20" s="137">
        <v>0</v>
      </c>
      <c r="BY20" s="138">
        <f t="shared" si="111"/>
        <v>0</v>
      </c>
      <c r="BZ20" s="137">
        <v>0</v>
      </c>
      <c r="CA20" s="137">
        <v>0</v>
      </c>
      <c r="CB20" s="137">
        <v>0</v>
      </c>
      <c r="CC20" s="137">
        <v>0</v>
      </c>
      <c r="CD20" s="133">
        <f>F20-AB20-AF20</f>
        <v>0</v>
      </c>
      <c r="CE20" s="167" t="s">
        <v>128</v>
      </c>
      <c r="CF20" s="139" t="s">
        <v>129</v>
      </c>
      <c r="CG20" s="136">
        <v>0</v>
      </c>
      <c r="CH20" s="136">
        <v>0</v>
      </c>
      <c r="CI20" s="132" t="s">
        <v>114</v>
      </c>
      <c r="CJ20" s="132" t="s">
        <v>114</v>
      </c>
      <c r="CK20" s="134">
        <f>CL20+EE20+EF20+EG20+EH20</f>
        <v>1867</v>
      </c>
      <c r="CL20" s="134">
        <f>CP20+CT20+DB20+DJ20</f>
        <v>1867</v>
      </c>
      <c r="CM20" s="134">
        <f>CQ20+CU20+DC20+DK20</f>
        <v>1867</v>
      </c>
      <c r="CN20" s="134">
        <f>CM20-CL20</f>
        <v>0</v>
      </c>
      <c r="CO20" s="135">
        <f>IF(CL20=0,"-",CM20/CL20)</f>
        <v>1</v>
      </c>
      <c r="CP20" s="136">
        <v>0</v>
      </c>
      <c r="CQ20" s="136">
        <v>0</v>
      </c>
      <c r="CR20" s="134">
        <f>CQ20-CP20</f>
        <v>0</v>
      </c>
      <c r="CS20" s="135" t="str">
        <f>IF(CP20=0,"-",CQ20/CP20)</f>
        <v>-</v>
      </c>
      <c r="CT20" s="136">
        <v>0</v>
      </c>
      <c r="CU20" s="136">
        <v>0</v>
      </c>
      <c r="CV20" s="134">
        <f>CU20-CT20</f>
        <v>0</v>
      </c>
      <c r="CW20" s="135" t="str">
        <f>IF(CT20=0,"-",CU20/CT20)</f>
        <v>-</v>
      </c>
      <c r="CX20" s="134">
        <f>CP20+CT20</f>
        <v>0</v>
      </c>
      <c r="CY20" s="134">
        <f>CQ20+CU20</f>
        <v>0</v>
      </c>
      <c r="CZ20" s="134">
        <f>CY20-CX20</f>
        <v>0</v>
      </c>
      <c r="DA20" s="135" t="str">
        <f>IF(CX20=0,"-",CY20/CX20)</f>
        <v>-</v>
      </c>
      <c r="DB20" s="136">
        <v>0</v>
      </c>
      <c r="DC20" s="136">
        <v>0</v>
      </c>
      <c r="DD20" s="134">
        <f>DC20-DB20</f>
        <v>0</v>
      </c>
      <c r="DE20" s="135" t="str">
        <f>IF(DB20=0,"-",DC20/DB20)</f>
        <v>-</v>
      </c>
      <c r="DF20" s="134">
        <f>CX20+DB20</f>
        <v>0</v>
      </c>
      <c r="DG20" s="134">
        <f>CY20+DC20</f>
        <v>0</v>
      </c>
      <c r="DH20" s="134">
        <f>DG20-DF20</f>
        <v>0</v>
      </c>
      <c r="DI20" s="135" t="str">
        <f>IF(DF20=0,"-",DG20/DF20)</f>
        <v>-</v>
      </c>
      <c r="DJ20" s="136">
        <v>1867</v>
      </c>
      <c r="DK20" s="136">
        <v>1867</v>
      </c>
      <c r="DL20" s="134">
        <f>DK20-DJ20</f>
        <v>0</v>
      </c>
      <c r="DM20" s="135">
        <f>IF(DJ20=0,"-",DK20/DJ20)</f>
        <v>1</v>
      </c>
      <c r="DN20" s="133">
        <f>H20-CG20-CL20</f>
        <v>0</v>
      </c>
      <c r="DO20" s="133">
        <f>I20-CH20-CM20</f>
        <v>0</v>
      </c>
      <c r="DP20" s="137">
        <v>0</v>
      </c>
      <c r="DQ20" s="137">
        <v>0</v>
      </c>
      <c r="DR20" s="137">
        <v>0</v>
      </c>
      <c r="DS20" s="137">
        <v>0</v>
      </c>
      <c r="DT20" s="137">
        <v>0</v>
      </c>
      <c r="DU20" s="137">
        <v>0</v>
      </c>
      <c r="DV20" s="137">
        <v>0</v>
      </c>
      <c r="DW20" s="137">
        <v>0</v>
      </c>
      <c r="DX20" s="137">
        <v>0</v>
      </c>
      <c r="DY20" s="137">
        <v>0</v>
      </c>
      <c r="DZ20" s="137">
        <v>0</v>
      </c>
      <c r="EA20" s="137">
        <v>0</v>
      </c>
      <c r="EB20" s="137">
        <v>0</v>
      </c>
      <c r="EC20" s="137">
        <v>0</v>
      </c>
      <c r="ED20" s="134">
        <f t="shared" si="87"/>
        <v>0</v>
      </c>
      <c r="EE20" s="137">
        <v>0</v>
      </c>
      <c r="EF20" s="137">
        <v>0</v>
      </c>
      <c r="EG20" s="137">
        <v>0</v>
      </c>
      <c r="EH20" s="137">
        <v>0</v>
      </c>
      <c r="EI20" s="133">
        <f>H20-CG20-CK20</f>
        <v>0</v>
      </c>
      <c r="EJ20" s="167" t="s">
        <v>130</v>
      </c>
      <c r="EK20" s="139" t="s">
        <v>129</v>
      </c>
      <c r="EL20" s="136">
        <v>0</v>
      </c>
      <c r="EM20" s="136">
        <v>0</v>
      </c>
      <c r="EN20" s="134">
        <f>EO20+GH20+GI20+GJ20+GK20</f>
        <v>1867</v>
      </c>
      <c r="EO20" s="134">
        <f>ES20+EW20+FE20+FM20</f>
        <v>1867</v>
      </c>
      <c r="EP20" s="134">
        <f>ET20+EX20+FF20+FN20</f>
        <v>1867</v>
      </c>
      <c r="EQ20" s="134">
        <f>EP20-EO20</f>
        <v>0</v>
      </c>
      <c r="ER20" s="135">
        <f>IF(EO20=0,"-",EP20/EO20)</f>
        <v>1</v>
      </c>
      <c r="ES20" s="136">
        <v>0</v>
      </c>
      <c r="ET20" s="136">
        <v>0</v>
      </c>
      <c r="EU20" s="134">
        <f>ET20-ES20</f>
        <v>0</v>
      </c>
      <c r="EV20" s="135" t="str">
        <f>IF(ES20=0,"-",ET20/ES20)</f>
        <v>-</v>
      </c>
      <c r="EW20" s="136">
        <v>0</v>
      </c>
      <c r="EX20" s="136">
        <v>0</v>
      </c>
      <c r="EY20" s="134">
        <f>EX20-EW20</f>
        <v>0</v>
      </c>
      <c r="EZ20" s="135" t="str">
        <f>IF(EW20=0,"-",EX20/EW20)</f>
        <v>-</v>
      </c>
      <c r="FA20" s="134">
        <f>ES20+EW20</f>
        <v>0</v>
      </c>
      <c r="FB20" s="134">
        <f>ET20+EX20</f>
        <v>0</v>
      </c>
      <c r="FC20" s="134">
        <f>FB20-FA20</f>
        <v>0</v>
      </c>
      <c r="FD20" s="135" t="str">
        <f>IF(FA20=0,"-",FB20/FA20)</f>
        <v>-</v>
      </c>
      <c r="FE20" s="136">
        <v>0</v>
      </c>
      <c r="FF20" s="136">
        <v>0</v>
      </c>
      <c r="FG20" s="134">
        <f>FF20-FE20</f>
        <v>0</v>
      </c>
      <c r="FH20" s="135" t="str">
        <f>IF(FE20=0,"-",FF20/FE20)</f>
        <v>-</v>
      </c>
      <c r="FI20" s="134">
        <f t="shared" si="112"/>
        <v>0</v>
      </c>
      <c r="FJ20" s="134">
        <f t="shared" si="112"/>
        <v>0</v>
      </c>
      <c r="FK20" s="134">
        <f>FJ20-FI20</f>
        <v>0</v>
      </c>
      <c r="FL20" s="135" t="str">
        <f>IF(FI20=0,"-",FJ20/FI20)</f>
        <v>-</v>
      </c>
      <c r="FM20" s="136">
        <v>1867</v>
      </c>
      <c r="FN20" s="136">
        <v>1867</v>
      </c>
      <c r="FO20" s="134">
        <f>FN20-FM20</f>
        <v>0</v>
      </c>
      <c r="FP20" s="135">
        <f>IF(FM20=0,"-",FN20/FM20)</f>
        <v>1</v>
      </c>
      <c r="FQ20" s="133">
        <f>H20-EL20-EO20</f>
        <v>0</v>
      </c>
      <c r="FR20" s="133">
        <f>I20-EM20-EP20</f>
        <v>0</v>
      </c>
      <c r="FS20" s="137">
        <v>0</v>
      </c>
      <c r="FT20" s="137">
        <v>0</v>
      </c>
      <c r="FU20" s="137">
        <v>0</v>
      </c>
      <c r="FV20" s="137">
        <v>0</v>
      </c>
      <c r="FW20" s="137">
        <v>0</v>
      </c>
      <c r="FX20" s="137">
        <v>0</v>
      </c>
      <c r="FY20" s="137">
        <v>0</v>
      </c>
      <c r="FZ20" s="137">
        <v>0</v>
      </c>
      <c r="GA20" s="137">
        <v>0</v>
      </c>
      <c r="GB20" s="137">
        <v>0</v>
      </c>
      <c r="GC20" s="137">
        <v>0</v>
      </c>
      <c r="GD20" s="137">
        <v>0</v>
      </c>
      <c r="GE20" s="137">
        <v>0</v>
      </c>
      <c r="GF20" s="137">
        <v>0</v>
      </c>
      <c r="GG20" s="138">
        <f t="shared" si="113"/>
        <v>0</v>
      </c>
      <c r="GH20" s="137">
        <v>0</v>
      </c>
      <c r="GI20" s="137">
        <v>0</v>
      </c>
      <c r="GJ20" s="137">
        <v>0</v>
      </c>
      <c r="GK20" s="137">
        <v>0</v>
      </c>
      <c r="GL20" s="133">
        <f>H20-EL20-EN20</f>
        <v>0</v>
      </c>
      <c r="GM20" s="139" t="str">
        <f t="shared" si="108"/>
        <v>Проект №17.01.0072 из ИПР2019-2023 
Увеличение стоимости (+ 1 603 т.р. без НДС) связано с актуализацией коммерческих предложений. Срок реализации проекта без изменений.</v>
      </c>
      <c r="GN20" s="139" t="s">
        <v>131</v>
      </c>
      <c r="GO20" s="142"/>
      <c r="GP20" s="143"/>
      <c r="GQ20" s="144"/>
      <c r="GR20" s="144"/>
      <c r="GS20" s="144"/>
      <c r="GT20" s="144"/>
      <c r="GU20" s="144"/>
      <c r="GV20" s="144"/>
      <c r="GW20" s="144"/>
      <c r="GX20" s="144"/>
      <c r="GY20" s="144"/>
      <c r="GZ20" s="144"/>
      <c r="HA20" s="144"/>
      <c r="HB20" s="144"/>
      <c r="HC20" s="144"/>
      <c r="HD20" s="144"/>
      <c r="HE20" s="144"/>
      <c r="HF20" s="144"/>
      <c r="HG20" s="144"/>
      <c r="HH20" s="144"/>
      <c r="HI20" s="144"/>
      <c r="HJ20" s="143"/>
      <c r="HK20" s="145">
        <f t="shared" ref="HK20:HR20" si="114">HS20+IA20+II20+IQ20</f>
        <v>0</v>
      </c>
      <c r="HL20" s="145">
        <f t="shared" si="114"/>
        <v>0</v>
      </c>
      <c r="HM20" s="145">
        <f t="shared" si="114"/>
        <v>0</v>
      </c>
      <c r="HN20" s="145">
        <f t="shared" si="114"/>
        <v>0</v>
      </c>
      <c r="HO20" s="145">
        <f t="shared" si="114"/>
        <v>0</v>
      </c>
      <c r="HP20" s="145">
        <f t="shared" si="114"/>
        <v>0</v>
      </c>
      <c r="HQ20" s="145">
        <f t="shared" si="114"/>
        <v>0</v>
      </c>
      <c r="HR20" s="145">
        <f t="shared" si="114"/>
        <v>0</v>
      </c>
      <c r="HS20" s="146">
        <v>0</v>
      </c>
      <c r="HT20" s="146">
        <v>0</v>
      </c>
      <c r="HU20" s="146">
        <v>0</v>
      </c>
      <c r="HV20" s="146">
        <v>0</v>
      </c>
      <c r="HW20" s="146">
        <v>0</v>
      </c>
      <c r="HX20" s="146">
        <v>0</v>
      </c>
      <c r="HY20" s="146">
        <v>0</v>
      </c>
      <c r="HZ20" s="146">
        <v>0</v>
      </c>
      <c r="IA20" s="146">
        <v>0</v>
      </c>
      <c r="IB20" s="146">
        <v>0</v>
      </c>
      <c r="IC20" s="146">
        <v>0</v>
      </c>
      <c r="ID20" s="146">
        <v>0</v>
      </c>
      <c r="IE20" s="146">
        <v>0</v>
      </c>
      <c r="IF20" s="146">
        <v>0</v>
      </c>
      <c r="IG20" s="146">
        <v>0</v>
      </c>
      <c r="IH20" s="146">
        <v>0</v>
      </c>
      <c r="II20" s="146">
        <v>0</v>
      </c>
      <c r="IJ20" s="146">
        <v>0</v>
      </c>
      <c r="IK20" s="146">
        <v>0</v>
      </c>
      <c r="IL20" s="146">
        <v>0</v>
      </c>
      <c r="IM20" s="146">
        <v>0</v>
      </c>
      <c r="IN20" s="146">
        <v>0</v>
      </c>
      <c r="IO20" s="146">
        <v>0</v>
      </c>
      <c r="IP20" s="146">
        <v>0</v>
      </c>
      <c r="IQ20" s="146">
        <v>0</v>
      </c>
      <c r="IR20" s="146">
        <v>0</v>
      </c>
      <c r="IS20" s="146">
        <v>0</v>
      </c>
      <c r="IT20" s="146">
        <v>0</v>
      </c>
      <c r="IU20" s="146">
        <v>0</v>
      </c>
      <c r="IV20" s="146">
        <v>0</v>
      </c>
      <c r="IW20" s="146">
        <v>0</v>
      </c>
      <c r="IX20" s="146">
        <v>0</v>
      </c>
      <c r="IY20" s="145">
        <f t="shared" si="110"/>
        <v>0</v>
      </c>
      <c r="IZ20" s="145">
        <f t="shared" si="110"/>
        <v>0</v>
      </c>
      <c r="JA20" s="145">
        <f t="shared" si="110"/>
        <v>0</v>
      </c>
      <c r="JB20" s="145">
        <f t="shared" si="110"/>
        <v>0</v>
      </c>
      <c r="JC20" s="145">
        <f t="shared" si="110"/>
        <v>0</v>
      </c>
      <c r="JD20" s="145">
        <f t="shared" si="110"/>
        <v>0</v>
      </c>
      <c r="JE20" s="145">
        <f t="shared" si="110"/>
        <v>0</v>
      </c>
      <c r="JF20" s="145">
        <f t="shared" si="110"/>
        <v>0</v>
      </c>
      <c r="JG20" s="146">
        <v>0</v>
      </c>
      <c r="JH20" s="146">
        <v>0</v>
      </c>
      <c r="JI20" s="146">
        <v>0</v>
      </c>
      <c r="JJ20" s="146">
        <v>0</v>
      </c>
      <c r="JK20" s="146">
        <v>0</v>
      </c>
      <c r="JL20" s="146">
        <v>0</v>
      </c>
      <c r="JM20" s="146">
        <v>0</v>
      </c>
      <c r="JN20" s="146">
        <v>0</v>
      </c>
      <c r="JO20" s="146">
        <v>0</v>
      </c>
      <c r="JP20" s="146">
        <v>0</v>
      </c>
      <c r="JQ20" s="146">
        <v>0</v>
      </c>
      <c r="JR20" s="146">
        <v>0</v>
      </c>
      <c r="JS20" s="146">
        <v>0</v>
      </c>
      <c r="JT20" s="146">
        <v>0</v>
      </c>
      <c r="JU20" s="146">
        <v>0</v>
      </c>
      <c r="JV20" s="146">
        <v>0</v>
      </c>
      <c r="JW20" s="146">
        <v>0</v>
      </c>
      <c r="JX20" s="146">
        <v>0</v>
      </c>
      <c r="JY20" s="146">
        <v>0</v>
      </c>
      <c r="JZ20" s="146">
        <v>0</v>
      </c>
      <c r="KA20" s="146">
        <v>0</v>
      </c>
      <c r="KB20" s="146">
        <v>0</v>
      </c>
      <c r="KC20" s="146">
        <v>0</v>
      </c>
      <c r="KD20" s="146">
        <v>0</v>
      </c>
      <c r="KE20" s="146">
        <v>0</v>
      </c>
      <c r="KF20" s="146">
        <v>0</v>
      </c>
      <c r="KG20" s="146">
        <v>0</v>
      </c>
      <c r="KH20" s="146">
        <v>0</v>
      </c>
      <c r="KI20" s="146">
        <v>0</v>
      </c>
      <c r="KJ20" s="146">
        <v>0</v>
      </c>
      <c r="KK20" s="146">
        <v>0</v>
      </c>
      <c r="KL20" s="146">
        <v>0</v>
      </c>
      <c r="KM20" s="2"/>
      <c r="KN20" s="146" t="s">
        <v>97</v>
      </c>
      <c r="KO20" s="116"/>
      <c r="KP20" s="116"/>
      <c r="KQ20" s="116"/>
      <c r="KR20" s="146">
        <v>0</v>
      </c>
      <c r="KS20" s="146">
        <v>0</v>
      </c>
      <c r="KT20" s="146">
        <v>0</v>
      </c>
      <c r="KU20" s="146">
        <v>0</v>
      </c>
      <c r="KV20" s="146">
        <v>0</v>
      </c>
      <c r="KW20" s="146">
        <v>0</v>
      </c>
      <c r="KX20" s="146">
        <v>0</v>
      </c>
      <c r="KY20" s="146">
        <v>0</v>
      </c>
      <c r="KZ20" s="146">
        <v>0</v>
      </c>
      <c r="LA20" s="146">
        <v>0</v>
      </c>
      <c r="LB20" s="146">
        <v>0</v>
      </c>
      <c r="LC20" s="146">
        <v>0</v>
      </c>
      <c r="LD20" s="146">
        <v>0</v>
      </c>
      <c r="LE20" s="146">
        <v>0</v>
      </c>
      <c r="LF20" s="146">
        <v>0</v>
      </c>
      <c r="LG20" s="146">
        <v>0</v>
      </c>
      <c r="LH20" s="146">
        <v>0</v>
      </c>
      <c r="LI20" s="146">
        <v>0</v>
      </c>
      <c r="LJ20" s="147"/>
      <c r="LK20" s="147"/>
      <c r="LL20" s="147"/>
      <c r="LM20" s="147"/>
      <c r="LN20" s="147"/>
      <c r="LO20" s="147"/>
      <c r="LP20" s="148"/>
      <c r="LQ20" s="148"/>
      <c r="LR20" s="148"/>
      <c r="LS20" s="148"/>
      <c r="LT20" s="148"/>
      <c r="LU20" s="149"/>
      <c r="LV20" s="148"/>
      <c r="LW20" s="148"/>
      <c r="LX20" s="149"/>
    </row>
    <row r="21" spans="1:336" s="56" customFormat="1" ht="20.45" customHeight="1" outlineLevel="1" x14ac:dyDescent="0.2">
      <c r="A21" s="124" t="s">
        <v>132</v>
      </c>
      <c r="B21" s="125" t="s">
        <v>133</v>
      </c>
      <c r="C21" s="126" t="s">
        <v>103</v>
      </c>
      <c r="D21" s="126" t="s">
        <v>104</v>
      </c>
      <c r="E21" s="126" t="s">
        <v>120</v>
      </c>
      <c r="F21" s="165">
        <v>219.24</v>
      </c>
      <c r="G21" s="128">
        <v>219.24</v>
      </c>
      <c r="H21" s="128">
        <v>219.24</v>
      </c>
      <c r="I21" s="128">
        <v>219.24</v>
      </c>
      <c r="J21" s="129">
        <v>12020</v>
      </c>
      <c r="K21" s="129">
        <v>12020</v>
      </c>
      <c r="L21" s="129">
        <v>12020</v>
      </c>
      <c r="M21" s="129">
        <v>12020</v>
      </c>
      <c r="N21" s="130" t="s">
        <v>104</v>
      </c>
      <c r="O21" s="130" t="s">
        <v>104</v>
      </c>
      <c r="P21" s="130" t="s">
        <v>104</v>
      </c>
      <c r="Q21" s="130" t="s">
        <v>104</v>
      </c>
      <c r="R21" s="130" t="s">
        <v>104</v>
      </c>
      <c r="S21" s="130" t="s">
        <v>104</v>
      </c>
      <c r="T21" s="130" t="s">
        <v>104</v>
      </c>
      <c r="U21" s="130" t="s">
        <v>104</v>
      </c>
      <c r="V21" s="128">
        <v>0</v>
      </c>
      <c r="W21" s="128">
        <v>0</v>
      </c>
      <c r="X21" s="130">
        <v>0</v>
      </c>
      <c r="Y21" s="128">
        <v>0</v>
      </c>
      <c r="Z21" s="130">
        <v>0</v>
      </c>
      <c r="AA21" s="130">
        <v>0</v>
      </c>
      <c r="AB21" s="131">
        <v>0</v>
      </c>
      <c r="AC21" s="131">
        <v>0</v>
      </c>
      <c r="AD21" s="132" t="s">
        <v>106</v>
      </c>
      <c r="AE21" s="132" t="s">
        <v>106</v>
      </c>
      <c r="AF21" s="133">
        <f t="shared" si="48"/>
        <v>219.24</v>
      </c>
      <c r="AG21" s="134">
        <f t="shared" si="49"/>
        <v>219.24</v>
      </c>
      <c r="AH21" s="134">
        <f t="shared" si="49"/>
        <v>219.24</v>
      </c>
      <c r="AI21" s="134">
        <f t="shared" si="50"/>
        <v>0</v>
      </c>
      <c r="AJ21" s="135">
        <f t="shared" si="51"/>
        <v>1</v>
      </c>
      <c r="AK21" s="136">
        <v>219.24</v>
      </c>
      <c r="AL21" s="136">
        <v>219.24</v>
      </c>
      <c r="AM21" s="134">
        <f t="shared" si="52"/>
        <v>0</v>
      </c>
      <c r="AN21" s="135">
        <f>IF(AK21=0,"-",AL21/AK21)</f>
        <v>1</v>
      </c>
      <c r="AO21" s="136">
        <v>0</v>
      </c>
      <c r="AP21" s="136">
        <v>0</v>
      </c>
      <c r="AQ21" s="134">
        <f t="shared" si="54"/>
        <v>0</v>
      </c>
      <c r="AR21" s="135" t="str">
        <f t="shared" si="55"/>
        <v>-</v>
      </c>
      <c r="AS21" s="134">
        <f t="shared" si="56"/>
        <v>219.24</v>
      </c>
      <c r="AT21" s="134">
        <f t="shared" si="56"/>
        <v>219.24</v>
      </c>
      <c r="AU21" s="134">
        <f t="shared" si="57"/>
        <v>0</v>
      </c>
      <c r="AV21" s="135">
        <f t="shared" si="58"/>
        <v>1</v>
      </c>
      <c r="AW21" s="136">
        <v>0</v>
      </c>
      <c r="AX21" s="136">
        <v>0</v>
      </c>
      <c r="AY21" s="134">
        <f t="shared" si="59"/>
        <v>0</v>
      </c>
      <c r="AZ21" s="135" t="str">
        <f t="shared" si="60"/>
        <v>-</v>
      </c>
      <c r="BA21" s="134">
        <f t="shared" si="61"/>
        <v>219.24</v>
      </c>
      <c r="BB21" s="134">
        <f t="shared" si="61"/>
        <v>219.24</v>
      </c>
      <c r="BC21" s="134">
        <f t="shared" si="62"/>
        <v>0</v>
      </c>
      <c r="BD21" s="135">
        <f t="shared" si="63"/>
        <v>1</v>
      </c>
      <c r="BE21" s="136">
        <v>0</v>
      </c>
      <c r="BF21" s="136">
        <v>0</v>
      </c>
      <c r="BG21" s="134">
        <f t="shared" si="64"/>
        <v>0</v>
      </c>
      <c r="BH21" s="135" t="str">
        <f t="shared" si="65"/>
        <v>-</v>
      </c>
      <c r="BI21" s="133">
        <f t="shared" si="66"/>
        <v>0</v>
      </c>
      <c r="BJ21" s="133">
        <f t="shared" si="66"/>
        <v>0</v>
      </c>
      <c r="BK21" s="137">
        <v>0</v>
      </c>
      <c r="BL21" s="137">
        <v>0</v>
      </c>
      <c r="BM21" s="137">
        <v>0</v>
      </c>
      <c r="BN21" s="137">
        <v>0</v>
      </c>
      <c r="BO21" s="137">
        <v>0</v>
      </c>
      <c r="BP21" s="137">
        <v>0</v>
      </c>
      <c r="BQ21" s="137">
        <v>0</v>
      </c>
      <c r="BR21" s="137">
        <v>0</v>
      </c>
      <c r="BS21" s="137">
        <v>0</v>
      </c>
      <c r="BT21" s="137">
        <v>0</v>
      </c>
      <c r="BU21" s="137">
        <v>0</v>
      </c>
      <c r="BV21" s="137">
        <v>0</v>
      </c>
      <c r="BW21" s="137">
        <v>0</v>
      </c>
      <c r="BX21" s="137">
        <v>0</v>
      </c>
      <c r="BY21" s="138">
        <f t="shared" si="111"/>
        <v>0</v>
      </c>
      <c r="BZ21" s="137">
        <v>0</v>
      </c>
      <c r="CA21" s="137">
        <v>0</v>
      </c>
      <c r="CB21" s="137">
        <v>0</v>
      </c>
      <c r="CC21" s="137">
        <v>0</v>
      </c>
      <c r="CD21" s="133">
        <f t="shared" si="67"/>
        <v>0</v>
      </c>
      <c r="CE21" s="167" t="s">
        <v>134</v>
      </c>
      <c r="CF21" s="139" t="s">
        <v>135</v>
      </c>
      <c r="CG21" s="136">
        <v>0</v>
      </c>
      <c r="CH21" s="136">
        <v>0</v>
      </c>
      <c r="CI21" s="132" t="s">
        <v>106</v>
      </c>
      <c r="CJ21" s="132" t="s">
        <v>106</v>
      </c>
      <c r="CK21" s="134">
        <f t="shared" si="68"/>
        <v>219.24</v>
      </c>
      <c r="CL21" s="134">
        <f t="shared" si="69"/>
        <v>219.24</v>
      </c>
      <c r="CM21" s="134">
        <f t="shared" si="69"/>
        <v>219.24</v>
      </c>
      <c r="CN21" s="134">
        <f t="shared" si="70"/>
        <v>0</v>
      </c>
      <c r="CO21" s="135">
        <f t="shared" si="71"/>
        <v>1</v>
      </c>
      <c r="CP21" s="136">
        <v>219.24</v>
      </c>
      <c r="CQ21" s="136">
        <v>219.24</v>
      </c>
      <c r="CR21" s="134">
        <f t="shared" si="72"/>
        <v>0</v>
      </c>
      <c r="CS21" s="135">
        <f>IF(CP21=0,"-",CQ21/CP21)</f>
        <v>1</v>
      </c>
      <c r="CT21" s="136">
        <v>0</v>
      </c>
      <c r="CU21" s="136">
        <v>0</v>
      </c>
      <c r="CV21" s="134">
        <f t="shared" si="74"/>
        <v>0</v>
      </c>
      <c r="CW21" s="135" t="str">
        <f>IF(CT21=0,"-",CU21/CT21)</f>
        <v>-</v>
      </c>
      <c r="CX21" s="134">
        <f t="shared" si="76"/>
        <v>219.24</v>
      </c>
      <c r="CY21" s="134">
        <f t="shared" si="76"/>
        <v>219.24</v>
      </c>
      <c r="CZ21" s="134">
        <f t="shared" si="77"/>
        <v>0</v>
      </c>
      <c r="DA21" s="135">
        <f t="shared" si="78"/>
        <v>1</v>
      </c>
      <c r="DB21" s="136">
        <v>0</v>
      </c>
      <c r="DC21" s="136">
        <v>0</v>
      </c>
      <c r="DD21" s="134">
        <f t="shared" si="79"/>
        <v>0</v>
      </c>
      <c r="DE21" s="135" t="str">
        <f>IF(DB21=0,"-",DC21/DB21)</f>
        <v>-</v>
      </c>
      <c r="DF21" s="134">
        <f t="shared" si="81"/>
        <v>219.24</v>
      </c>
      <c r="DG21" s="134">
        <f t="shared" si="81"/>
        <v>219.24</v>
      </c>
      <c r="DH21" s="134">
        <f t="shared" si="82"/>
        <v>0</v>
      </c>
      <c r="DI21" s="135">
        <f t="shared" si="83"/>
        <v>1</v>
      </c>
      <c r="DJ21" s="136">
        <v>0</v>
      </c>
      <c r="DK21" s="136">
        <v>0</v>
      </c>
      <c r="DL21" s="134">
        <f t="shared" si="84"/>
        <v>0</v>
      </c>
      <c r="DM21" s="135" t="str">
        <f>IF(DJ21=0,"-",DK21/DJ21)</f>
        <v>-</v>
      </c>
      <c r="DN21" s="133">
        <f t="shared" si="86"/>
        <v>0</v>
      </c>
      <c r="DO21" s="133">
        <f t="shared" si="86"/>
        <v>0</v>
      </c>
      <c r="DP21" s="137">
        <v>0</v>
      </c>
      <c r="DQ21" s="137">
        <v>0</v>
      </c>
      <c r="DR21" s="137">
        <v>0</v>
      </c>
      <c r="DS21" s="137">
        <v>0</v>
      </c>
      <c r="DT21" s="137">
        <v>0</v>
      </c>
      <c r="DU21" s="137">
        <v>0</v>
      </c>
      <c r="DV21" s="137">
        <v>0</v>
      </c>
      <c r="DW21" s="137">
        <v>0</v>
      </c>
      <c r="DX21" s="137">
        <v>0</v>
      </c>
      <c r="DY21" s="137">
        <v>0</v>
      </c>
      <c r="DZ21" s="137">
        <v>0</v>
      </c>
      <c r="EA21" s="137">
        <v>0</v>
      </c>
      <c r="EB21" s="137">
        <v>0</v>
      </c>
      <c r="EC21" s="137">
        <v>0</v>
      </c>
      <c r="ED21" s="134">
        <f t="shared" si="87"/>
        <v>0</v>
      </c>
      <c r="EE21" s="137">
        <v>0</v>
      </c>
      <c r="EF21" s="137">
        <v>0</v>
      </c>
      <c r="EG21" s="137">
        <v>0</v>
      </c>
      <c r="EH21" s="137">
        <v>0</v>
      </c>
      <c r="EI21" s="133">
        <f t="shared" si="88"/>
        <v>0</v>
      </c>
      <c r="EJ21" s="139" t="s">
        <v>136</v>
      </c>
      <c r="EK21" s="139" t="s">
        <v>135</v>
      </c>
      <c r="EL21" s="136">
        <v>0</v>
      </c>
      <c r="EM21" s="136">
        <v>0</v>
      </c>
      <c r="EN21" s="134">
        <f t="shared" si="89"/>
        <v>219.24</v>
      </c>
      <c r="EO21" s="134">
        <f t="shared" si="90"/>
        <v>219.24</v>
      </c>
      <c r="EP21" s="134">
        <f t="shared" si="90"/>
        <v>219.24</v>
      </c>
      <c r="EQ21" s="134">
        <f t="shared" si="91"/>
        <v>0</v>
      </c>
      <c r="ER21" s="135">
        <f t="shared" si="92"/>
        <v>1</v>
      </c>
      <c r="ES21" s="136">
        <v>219.24</v>
      </c>
      <c r="ET21" s="136">
        <v>219.24</v>
      </c>
      <c r="EU21" s="134">
        <f t="shared" si="93"/>
        <v>0</v>
      </c>
      <c r="EV21" s="135">
        <f>IF(ES21=0,"-",ET21/ES21)</f>
        <v>1</v>
      </c>
      <c r="EW21" s="136">
        <v>0</v>
      </c>
      <c r="EX21" s="136">
        <v>0</v>
      </c>
      <c r="EY21" s="134">
        <f t="shared" si="95"/>
        <v>0</v>
      </c>
      <c r="EZ21" s="135" t="str">
        <f>IF(EW21=0,"-",EX21/EW21)</f>
        <v>-</v>
      </c>
      <c r="FA21" s="134">
        <f t="shared" si="97"/>
        <v>219.24</v>
      </c>
      <c r="FB21" s="134">
        <f t="shared" si="97"/>
        <v>219.24</v>
      </c>
      <c r="FC21" s="134">
        <f t="shared" si="98"/>
        <v>0</v>
      </c>
      <c r="FD21" s="135">
        <f t="shared" si="99"/>
        <v>1</v>
      </c>
      <c r="FE21" s="136">
        <v>0</v>
      </c>
      <c r="FF21" s="136">
        <v>0</v>
      </c>
      <c r="FG21" s="134">
        <f t="shared" si="100"/>
        <v>0</v>
      </c>
      <c r="FH21" s="135" t="str">
        <f>IF(FE21=0,"-",FF21/FE21)</f>
        <v>-</v>
      </c>
      <c r="FI21" s="134">
        <f t="shared" si="112"/>
        <v>219.24</v>
      </c>
      <c r="FJ21" s="134">
        <f t="shared" si="112"/>
        <v>219.24</v>
      </c>
      <c r="FK21" s="134">
        <f t="shared" si="102"/>
        <v>0</v>
      </c>
      <c r="FL21" s="135">
        <f t="shared" si="103"/>
        <v>1</v>
      </c>
      <c r="FM21" s="136">
        <v>0</v>
      </c>
      <c r="FN21" s="136">
        <v>0</v>
      </c>
      <c r="FO21" s="134">
        <f t="shared" si="104"/>
        <v>0</v>
      </c>
      <c r="FP21" s="135" t="str">
        <f>IF(FM21=0,"-",FN21/FM21)</f>
        <v>-</v>
      </c>
      <c r="FQ21" s="133">
        <f t="shared" si="106"/>
        <v>0</v>
      </c>
      <c r="FR21" s="133">
        <f t="shared" si="106"/>
        <v>0</v>
      </c>
      <c r="FS21" s="137">
        <v>0</v>
      </c>
      <c r="FT21" s="137">
        <v>0</v>
      </c>
      <c r="FU21" s="137">
        <v>0</v>
      </c>
      <c r="FV21" s="137">
        <v>0</v>
      </c>
      <c r="FW21" s="137">
        <v>0</v>
      </c>
      <c r="FX21" s="137">
        <v>0</v>
      </c>
      <c r="FY21" s="137">
        <v>0</v>
      </c>
      <c r="FZ21" s="137">
        <v>0</v>
      </c>
      <c r="GA21" s="137">
        <v>0</v>
      </c>
      <c r="GB21" s="137">
        <v>0</v>
      </c>
      <c r="GC21" s="137">
        <v>0</v>
      </c>
      <c r="GD21" s="137">
        <v>0</v>
      </c>
      <c r="GE21" s="137">
        <v>0</v>
      </c>
      <c r="GF21" s="137">
        <v>0</v>
      </c>
      <c r="GG21" s="138">
        <f t="shared" si="113"/>
        <v>0</v>
      </c>
      <c r="GH21" s="137">
        <v>0</v>
      </c>
      <c r="GI21" s="137">
        <v>0</v>
      </c>
      <c r="GJ21" s="137">
        <v>0</v>
      </c>
      <c r="GK21" s="137">
        <v>0</v>
      </c>
      <c r="GL21" s="133">
        <f t="shared" si="107"/>
        <v>0</v>
      </c>
      <c r="GM21" s="139" t="str">
        <f t="shared" si="108"/>
        <v xml:space="preserve">Новый проект (НДС не облагается)
</v>
      </c>
      <c r="GN21" s="139" t="s">
        <v>135</v>
      </c>
      <c r="GO21" s="142"/>
      <c r="GP21" s="143"/>
      <c r="GQ21" s="144"/>
      <c r="GR21" s="144"/>
      <c r="GS21" s="144"/>
      <c r="GT21" s="144"/>
      <c r="GU21" s="144"/>
      <c r="GV21" s="144"/>
      <c r="GW21" s="144"/>
      <c r="GX21" s="144"/>
      <c r="GY21" s="144"/>
      <c r="GZ21" s="144"/>
      <c r="HA21" s="144"/>
      <c r="HB21" s="144"/>
      <c r="HC21" s="144"/>
      <c r="HD21" s="144"/>
      <c r="HE21" s="144"/>
      <c r="HF21" s="144"/>
      <c r="HG21" s="144"/>
      <c r="HH21" s="144"/>
      <c r="HI21" s="144"/>
      <c r="HJ21" s="143"/>
      <c r="HK21" s="145">
        <f t="shared" si="109"/>
        <v>0</v>
      </c>
      <c r="HL21" s="145">
        <f t="shared" si="109"/>
        <v>0</v>
      </c>
      <c r="HM21" s="145">
        <f t="shared" si="109"/>
        <v>0</v>
      </c>
      <c r="HN21" s="145">
        <f t="shared" si="109"/>
        <v>0</v>
      </c>
      <c r="HO21" s="145">
        <f t="shared" si="109"/>
        <v>0</v>
      </c>
      <c r="HP21" s="145">
        <f t="shared" si="109"/>
        <v>0</v>
      </c>
      <c r="HQ21" s="145">
        <f t="shared" si="109"/>
        <v>0</v>
      </c>
      <c r="HR21" s="145">
        <f t="shared" si="109"/>
        <v>0</v>
      </c>
      <c r="HS21" s="146">
        <v>0</v>
      </c>
      <c r="HT21" s="146">
        <v>0</v>
      </c>
      <c r="HU21" s="146">
        <v>0</v>
      </c>
      <c r="HV21" s="146">
        <v>0</v>
      </c>
      <c r="HW21" s="146">
        <v>0</v>
      </c>
      <c r="HX21" s="146">
        <v>0</v>
      </c>
      <c r="HY21" s="146">
        <v>0</v>
      </c>
      <c r="HZ21" s="146">
        <v>0</v>
      </c>
      <c r="IA21" s="146">
        <v>0</v>
      </c>
      <c r="IB21" s="146">
        <v>0</v>
      </c>
      <c r="IC21" s="146">
        <v>0</v>
      </c>
      <c r="ID21" s="146">
        <v>0</v>
      </c>
      <c r="IE21" s="146">
        <v>0</v>
      </c>
      <c r="IF21" s="146">
        <v>0</v>
      </c>
      <c r="IG21" s="146">
        <v>0</v>
      </c>
      <c r="IH21" s="146">
        <v>0</v>
      </c>
      <c r="II21" s="146">
        <v>0</v>
      </c>
      <c r="IJ21" s="146">
        <v>0</v>
      </c>
      <c r="IK21" s="146">
        <v>0</v>
      </c>
      <c r="IL21" s="146">
        <v>0</v>
      </c>
      <c r="IM21" s="146">
        <v>0</v>
      </c>
      <c r="IN21" s="146">
        <v>0</v>
      </c>
      <c r="IO21" s="146">
        <v>0</v>
      </c>
      <c r="IP21" s="146">
        <v>0</v>
      </c>
      <c r="IQ21" s="146">
        <v>0</v>
      </c>
      <c r="IR21" s="146">
        <v>0</v>
      </c>
      <c r="IS21" s="146">
        <v>0</v>
      </c>
      <c r="IT21" s="146">
        <v>0</v>
      </c>
      <c r="IU21" s="146">
        <v>0</v>
      </c>
      <c r="IV21" s="146">
        <v>0</v>
      </c>
      <c r="IW21" s="146">
        <v>0</v>
      </c>
      <c r="IX21" s="146">
        <v>0</v>
      </c>
      <c r="IY21" s="145">
        <f t="shared" si="110"/>
        <v>0</v>
      </c>
      <c r="IZ21" s="145">
        <f t="shared" si="110"/>
        <v>0</v>
      </c>
      <c r="JA21" s="145">
        <f t="shared" si="110"/>
        <v>0</v>
      </c>
      <c r="JB21" s="145">
        <f t="shared" si="110"/>
        <v>0</v>
      </c>
      <c r="JC21" s="145">
        <f t="shared" si="110"/>
        <v>0</v>
      </c>
      <c r="JD21" s="145">
        <f t="shared" si="110"/>
        <v>0</v>
      </c>
      <c r="JE21" s="145">
        <f t="shared" si="110"/>
        <v>0</v>
      </c>
      <c r="JF21" s="145">
        <f t="shared" si="110"/>
        <v>0</v>
      </c>
      <c r="JG21" s="146">
        <v>0</v>
      </c>
      <c r="JH21" s="146">
        <v>0</v>
      </c>
      <c r="JI21" s="146">
        <v>0</v>
      </c>
      <c r="JJ21" s="146">
        <v>0</v>
      </c>
      <c r="JK21" s="146">
        <v>0</v>
      </c>
      <c r="JL21" s="146">
        <v>0</v>
      </c>
      <c r="JM21" s="146">
        <v>0</v>
      </c>
      <c r="JN21" s="146">
        <v>0</v>
      </c>
      <c r="JO21" s="146">
        <v>0</v>
      </c>
      <c r="JP21" s="146">
        <v>0</v>
      </c>
      <c r="JQ21" s="146">
        <v>0</v>
      </c>
      <c r="JR21" s="146">
        <v>0</v>
      </c>
      <c r="JS21" s="146">
        <v>0</v>
      </c>
      <c r="JT21" s="146">
        <v>0</v>
      </c>
      <c r="JU21" s="146">
        <v>0</v>
      </c>
      <c r="JV21" s="146">
        <v>0</v>
      </c>
      <c r="JW21" s="146">
        <v>0</v>
      </c>
      <c r="JX21" s="146">
        <v>0</v>
      </c>
      <c r="JY21" s="146">
        <v>0</v>
      </c>
      <c r="JZ21" s="146">
        <v>0</v>
      </c>
      <c r="KA21" s="146">
        <v>0</v>
      </c>
      <c r="KB21" s="146">
        <v>0</v>
      </c>
      <c r="KC21" s="146">
        <v>0</v>
      </c>
      <c r="KD21" s="146">
        <v>0</v>
      </c>
      <c r="KE21" s="146">
        <v>0</v>
      </c>
      <c r="KF21" s="146">
        <v>0</v>
      </c>
      <c r="KG21" s="146">
        <v>0</v>
      </c>
      <c r="KH21" s="146">
        <v>0</v>
      </c>
      <c r="KI21" s="146">
        <v>0</v>
      </c>
      <c r="KJ21" s="146">
        <v>0</v>
      </c>
      <c r="KK21" s="146">
        <v>0</v>
      </c>
      <c r="KL21" s="146">
        <v>0</v>
      </c>
      <c r="KM21" s="2"/>
      <c r="KN21" s="146"/>
      <c r="KO21" s="116"/>
      <c r="KP21" s="116"/>
      <c r="KQ21" s="116"/>
      <c r="KR21" s="146">
        <v>0</v>
      </c>
      <c r="KS21" s="146">
        <v>0</v>
      </c>
      <c r="KT21" s="146">
        <v>0</v>
      </c>
      <c r="KU21" s="146">
        <v>0</v>
      </c>
      <c r="KV21" s="146">
        <v>0</v>
      </c>
      <c r="KW21" s="146">
        <v>0</v>
      </c>
      <c r="KX21" s="146">
        <v>0</v>
      </c>
      <c r="KY21" s="146">
        <v>0</v>
      </c>
      <c r="KZ21" s="146">
        <v>0</v>
      </c>
      <c r="LA21" s="146">
        <v>0</v>
      </c>
      <c r="LB21" s="146">
        <v>0</v>
      </c>
      <c r="LC21" s="146">
        <v>0</v>
      </c>
      <c r="LD21" s="146">
        <v>0</v>
      </c>
      <c r="LE21" s="146">
        <v>0</v>
      </c>
      <c r="LF21" s="146">
        <v>0</v>
      </c>
      <c r="LG21" s="146">
        <v>0</v>
      </c>
      <c r="LH21" s="146">
        <v>0</v>
      </c>
      <c r="LI21" s="146">
        <v>0</v>
      </c>
      <c r="LJ21" s="147"/>
      <c r="LK21" s="147"/>
      <c r="LL21" s="147"/>
      <c r="LM21" s="147"/>
      <c r="LN21" s="147"/>
      <c r="LO21" s="147"/>
      <c r="LP21" s="148"/>
      <c r="LQ21" s="148"/>
      <c r="LR21" s="148"/>
      <c r="LS21" s="148"/>
      <c r="LT21" s="148"/>
      <c r="LU21" s="149"/>
      <c r="LV21" s="148"/>
      <c r="LW21" s="148"/>
      <c r="LX21" s="149"/>
    </row>
    <row r="22" spans="1:336" s="56" customFormat="1" ht="30.95" customHeight="1" outlineLevel="1" x14ac:dyDescent="0.2">
      <c r="A22" s="124" t="s">
        <v>137</v>
      </c>
      <c r="B22" s="125" t="s">
        <v>138</v>
      </c>
      <c r="C22" s="126" t="s">
        <v>103</v>
      </c>
      <c r="D22" s="126" t="s">
        <v>104</v>
      </c>
      <c r="E22" s="126" t="s">
        <v>105</v>
      </c>
      <c r="F22" s="165">
        <v>515.80999999999995</v>
      </c>
      <c r="G22" s="128">
        <v>440</v>
      </c>
      <c r="H22" s="128">
        <v>515.80999999999995</v>
      </c>
      <c r="I22" s="128">
        <v>440</v>
      </c>
      <c r="J22" s="129">
        <v>12020</v>
      </c>
      <c r="K22" s="129">
        <v>12020</v>
      </c>
      <c r="L22" s="129">
        <v>12020</v>
      </c>
      <c r="M22" s="129">
        <v>12020</v>
      </c>
      <c r="N22" s="130" t="s">
        <v>104</v>
      </c>
      <c r="O22" s="130" t="s">
        <v>104</v>
      </c>
      <c r="P22" s="130" t="s">
        <v>104</v>
      </c>
      <c r="Q22" s="130" t="s">
        <v>104</v>
      </c>
      <c r="R22" s="130" t="s">
        <v>104</v>
      </c>
      <c r="S22" s="130" t="s">
        <v>104</v>
      </c>
      <c r="T22" s="130" t="s">
        <v>104</v>
      </c>
      <c r="U22" s="130" t="s">
        <v>104</v>
      </c>
      <c r="V22" s="128">
        <v>0</v>
      </c>
      <c r="W22" s="128">
        <v>0</v>
      </c>
      <c r="X22" s="130">
        <v>0</v>
      </c>
      <c r="Y22" s="128">
        <v>0</v>
      </c>
      <c r="Z22" s="130">
        <v>0</v>
      </c>
      <c r="AA22" s="130">
        <v>0</v>
      </c>
      <c r="AB22" s="131">
        <v>0</v>
      </c>
      <c r="AC22" s="131">
        <v>0</v>
      </c>
      <c r="AD22" s="132" t="s">
        <v>106</v>
      </c>
      <c r="AE22" s="132" t="s">
        <v>106</v>
      </c>
      <c r="AF22" s="133">
        <f t="shared" si="48"/>
        <v>515.80999999999995</v>
      </c>
      <c r="AG22" s="134">
        <f t="shared" si="49"/>
        <v>515.80999999999995</v>
      </c>
      <c r="AH22" s="134">
        <f t="shared" si="49"/>
        <v>440</v>
      </c>
      <c r="AI22" s="134">
        <f t="shared" si="50"/>
        <v>-75.809999999999945</v>
      </c>
      <c r="AJ22" s="135">
        <f t="shared" si="51"/>
        <v>0.85302727748589602</v>
      </c>
      <c r="AK22" s="136">
        <v>515.80999999999995</v>
      </c>
      <c r="AL22" s="136">
        <v>440</v>
      </c>
      <c r="AM22" s="134">
        <f t="shared" si="52"/>
        <v>-75.809999999999945</v>
      </c>
      <c r="AN22" s="135">
        <f>IF(AK22=0,"-",AL22/AK22)</f>
        <v>0.85302727748589602</v>
      </c>
      <c r="AO22" s="136">
        <v>0</v>
      </c>
      <c r="AP22" s="136">
        <v>0</v>
      </c>
      <c r="AQ22" s="134">
        <f t="shared" si="54"/>
        <v>0</v>
      </c>
      <c r="AR22" s="135" t="str">
        <f t="shared" si="55"/>
        <v>-</v>
      </c>
      <c r="AS22" s="134">
        <f t="shared" si="56"/>
        <v>515.80999999999995</v>
      </c>
      <c r="AT22" s="134">
        <f t="shared" si="56"/>
        <v>440</v>
      </c>
      <c r="AU22" s="134">
        <f t="shared" si="57"/>
        <v>-75.809999999999945</v>
      </c>
      <c r="AV22" s="135">
        <f t="shared" si="58"/>
        <v>0.85302727748589602</v>
      </c>
      <c r="AW22" s="136">
        <v>0</v>
      </c>
      <c r="AX22" s="136">
        <v>0</v>
      </c>
      <c r="AY22" s="134">
        <f t="shared" si="59"/>
        <v>0</v>
      </c>
      <c r="AZ22" s="135" t="str">
        <f t="shared" si="60"/>
        <v>-</v>
      </c>
      <c r="BA22" s="134">
        <f t="shared" si="61"/>
        <v>515.80999999999995</v>
      </c>
      <c r="BB22" s="134">
        <f t="shared" si="61"/>
        <v>440</v>
      </c>
      <c r="BC22" s="134">
        <f t="shared" si="62"/>
        <v>-75.809999999999945</v>
      </c>
      <c r="BD22" s="135">
        <f t="shared" si="63"/>
        <v>0.85302727748589602</v>
      </c>
      <c r="BE22" s="136">
        <v>0</v>
      </c>
      <c r="BF22" s="136">
        <v>0</v>
      </c>
      <c r="BG22" s="134">
        <f t="shared" si="64"/>
        <v>0</v>
      </c>
      <c r="BH22" s="135" t="str">
        <f t="shared" si="65"/>
        <v>-</v>
      </c>
      <c r="BI22" s="133">
        <f t="shared" si="66"/>
        <v>0</v>
      </c>
      <c r="BJ22" s="133">
        <f t="shared" si="66"/>
        <v>0</v>
      </c>
      <c r="BK22" s="170">
        <v>-75.809999999999945</v>
      </c>
      <c r="BL22" s="170">
        <v>0</v>
      </c>
      <c r="BM22" s="137">
        <v>0</v>
      </c>
      <c r="BN22" s="137">
        <v>0</v>
      </c>
      <c r="BO22" s="137">
        <v>0</v>
      </c>
      <c r="BP22" s="137">
        <v>0</v>
      </c>
      <c r="BQ22" s="137">
        <v>0</v>
      </c>
      <c r="BR22" s="137">
        <v>0</v>
      </c>
      <c r="BS22" s="137">
        <v>0</v>
      </c>
      <c r="BT22" s="137">
        <v>0</v>
      </c>
      <c r="BU22" s="137">
        <v>0</v>
      </c>
      <c r="BV22" s="137">
        <v>0</v>
      </c>
      <c r="BW22" s="137">
        <v>0</v>
      </c>
      <c r="BX22" s="137">
        <v>0</v>
      </c>
      <c r="BY22" s="138">
        <f t="shared" si="111"/>
        <v>0</v>
      </c>
      <c r="BZ22" s="137">
        <v>0</v>
      </c>
      <c r="CA22" s="137">
        <v>0</v>
      </c>
      <c r="CB22" s="137">
        <v>0</v>
      </c>
      <c r="CC22" s="137">
        <v>0</v>
      </c>
      <c r="CD22" s="133">
        <f t="shared" si="67"/>
        <v>0</v>
      </c>
      <c r="CE22" s="167" t="s">
        <v>134</v>
      </c>
      <c r="CF22" s="139" t="s">
        <v>139</v>
      </c>
      <c r="CG22" s="136">
        <v>0</v>
      </c>
      <c r="CH22" s="136">
        <v>0</v>
      </c>
      <c r="CI22" s="132" t="s">
        <v>106</v>
      </c>
      <c r="CJ22" s="132" t="s">
        <v>106</v>
      </c>
      <c r="CK22" s="134">
        <f t="shared" si="68"/>
        <v>515.80999999999995</v>
      </c>
      <c r="CL22" s="134">
        <f t="shared" si="69"/>
        <v>515.80999999999995</v>
      </c>
      <c r="CM22" s="134">
        <f t="shared" si="69"/>
        <v>440</v>
      </c>
      <c r="CN22" s="134">
        <f t="shared" si="70"/>
        <v>-75.809999999999945</v>
      </c>
      <c r="CO22" s="135">
        <f t="shared" si="71"/>
        <v>0.85302727748589602</v>
      </c>
      <c r="CP22" s="136">
        <v>515.80999999999995</v>
      </c>
      <c r="CQ22" s="136">
        <v>440</v>
      </c>
      <c r="CR22" s="134">
        <f t="shared" si="72"/>
        <v>-75.809999999999945</v>
      </c>
      <c r="CS22" s="135">
        <f>IF(CP22=0,"-",CQ22/CP22)</f>
        <v>0.85302727748589602</v>
      </c>
      <c r="CT22" s="136">
        <v>0</v>
      </c>
      <c r="CU22" s="136">
        <v>0</v>
      </c>
      <c r="CV22" s="134">
        <f t="shared" si="74"/>
        <v>0</v>
      </c>
      <c r="CW22" s="135" t="str">
        <f>IF(CT22=0,"-",CU22/CT22)</f>
        <v>-</v>
      </c>
      <c r="CX22" s="134">
        <f t="shared" si="76"/>
        <v>515.80999999999995</v>
      </c>
      <c r="CY22" s="134">
        <f t="shared" si="76"/>
        <v>440</v>
      </c>
      <c r="CZ22" s="134">
        <f t="shared" si="77"/>
        <v>-75.809999999999945</v>
      </c>
      <c r="DA22" s="135">
        <f t="shared" si="78"/>
        <v>0.85302727748589602</v>
      </c>
      <c r="DB22" s="136">
        <v>0</v>
      </c>
      <c r="DC22" s="136">
        <v>0</v>
      </c>
      <c r="DD22" s="134">
        <f t="shared" si="79"/>
        <v>0</v>
      </c>
      <c r="DE22" s="135" t="str">
        <f>IF(DB22=0,"-",DC22/DB22)</f>
        <v>-</v>
      </c>
      <c r="DF22" s="134">
        <f t="shared" si="81"/>
        <v>515.80999999999995</v>
      </c>
      <c r="DG22" s="134">
        <f t="shared" si="81"/>
        <v>440</v>
      </c>
      <c r="DH22" s="134">
        <f t="shared" si="82"/>
        <v>-75.809999999999945</v>
      </c>
      <c r="DI22" s="135">
        <f t="shared" si="83"/>
        <v>0.85302727748589602</v>
      </c>
      <c r="DJ22" s="136">
        <v>0</v>
      </c>
      <c r="DK22" s="136">
        <v>0</v>
      </c>
      <c r="DL22" s="134">
        <f t="shared" si="84"/>
        <v>0</v>
      </c>
      <c r="DM22" s="135" t="str">
        <f>IF(DJ22=0,"-",DK22/DJ22)</f>
        <v>-</v>
      </c>
      <c r="DN22" s="133">
        <f t="shared" si="86"/>
        <v>0</v>
      </c>
      <c r="DO22" s="133">
        <f t="shared" si="86"/>
        <v>0</v>
      </c>
      <c r="DP22" s="170">
        <v>-75.809999999999945</v>
      </c>
      <c r="DQ22" s="170">
        <v>0</v>
      </c>
      <c r="DR22" s="137">
        <v>0</v>
      </c>
      <c r="DS22" s="137">
        <v>0</v>
      </c>
      <c r="DT22" s="137">
        <v>0</v>
      </c>
      <c r="DU22" s="137">
        <v>0</v>
      </c>
      <c r="DV22" s="137">
        <v>0</v>
      </c>
      <c r="DW22" s="137">
        <v>0</v>
      </c>
      <c r="DX22" s="137">
        <v>0</v>
      </c>
      <c r="DY22" s="137">
        <v>0</v>
      </c>
      <c r="DZ22" s="137">
        <v>0</v>
      </c>
      <c r="EA22" s="137">
        <v>0</v>
      </c>
      <c r="EB22" s="137">
        <v>0</v>
      </c>
      <c r="EC22" s="137">
        <v>0</v>
      </c>
      <c r="ED22" s="134">
        <f t="shared" si="87"/>
        <v>0</v>
      </c>
      <c r="EE22" s="137">
        <v>0</v>
      </c>
      <c r="EF22" s="137">
        <v>0</v>
      </c>
      <c r="EG22" s="137">
        <v>0</v>
      </c>
      <c r="EH22" s="137">
        <v>0</v>
      </c>
      <c r="EI22" s="133">
        <f t="shared" si="88"/>
        <v>0</v>
      </c>
      <c r="EJ22" s="139" t="s">
        <v>136</v>
      </c>
      <c r="EK22" s="139" t="s">
        <v>140</v>
      </c>
      <c r="EL22" s="136">
        <v>0</v>
      </c>
      <c r="EM22" s="136">
        <v>0</v>
      </c>
      <c r="EN22" s="134">
        <f t="shared" si="89"/>
        <v>515.80999999999995</v>
      </c>
      <c r="EO22" s="134">
        <f t="shared" si="90"/>
        <v>515.80999999999995</v>
      </c>
      <c r="EP22" s="134">
        <f t="shared" si="90"/>
        <v>440</v>
      </c>
      <c r="EQ22" s="134">
        <f t="shared" si="91"/>
        <v>-75.809999999999945</v>
      </c>
      <c r="ER22" s="135">
        <f t="shared" si="92"/>
        <v>0.85302727748589602</v>
      </c>
      <c r="ES22" s="136">
        <v>515.80999999999995</v>
      </c>
      <c r="ET22" s="136">
        <v>440</v>
      </c>
      <c r="EU22" s="134">
        <f t="shared" si="93"/>
        <v>-75.809999999999945</v>
      </c>
      <c r="EV22" s="135">
        <f>IF(ES22=0,"-",ET22/ES22)</f>
        <v>0.85302727748589602</v>
      </c>
      <c r="EW22" s="136">
        <v>0</v>
      </c>
      <c r="EX22" s="136">
        <v>0</v>
      </c>
      <c r="EY22" s="134">
        <f t="shared" si="95"/>
        <v>0</v>
      </c>
      <c r="EZ22" s="135" t="str">
        <f>IF(EW22=0,"-",EX22/EW22)</f>
        <v>-</v>
      </c>
      <c r="FA22" s="134">
        <f t="shared" si="97"/>
        <v>515.80999999999995</v>
      </c>
      <c r="FB22" s="134">
        <f t="shared" si="97"/>
        <v>440</v>
      </c>
      <c r="FC22" s="134">
        <f t="shared" si="98"/>
        <v>-75.809999999999945</v>
      </c>
      <c r="FD22" s="135">
        <f t="shared" si="99"/>
        <v>0.85302727748589602</v>
      </c>
      <c r="FE22" s="136">
        <v>0</v>
      </c>
      <c r="FF22" s="136">
        <v>0</v>
      </c>
      <c r="FG22" s="134">
        <f t="shared" si="100"/>
        <v>0</v>
      </c>
      <c r="FH22" s="135" t="str">
        <f>IF(FE22=0,"-",FF22/FE22)</f>
        <v>-</v>
      </c>
      <c r="FI22" s="134">
        <f t="shared" si="112"/>
        <v>515.80999999999995</v>
      </c>
      <c r="FJ22" s="134">
        <f t="shared" si="112"/>
        <v>440</v>
      </c>
      <c r="FK22" s="134">
        <f t="shared" si="102"/>
        <v>-75.809999999999945</v>
      </c>
      <c r="FL22" s="135">
        <f t="shared" si="103"/>
        <v>0.85302727748589602</v>
      </c>
      <c r="FM22" s="136">
        <v>0</v>
      </c>
      <c r="FN22" s="136">
        <v>0</v>
      </c>
      <c r="FO22" s="134">
        <f t="shared" si="104"/>
        <v>0</v>
      </c>
      <c r="FP22" s="135" t="str">
        <f>IF(FM22=0,"-",FN22/FM22)</f>
        <v>-</v>
      </c>
      <c r="FQ22" s="133">
        <f t="shared" si="106"/>
        <v>0</v>
      </c>
      <c r="FR22" s="133">
        <f t="shared" si="106"/>
        <v>0</v>
      </c>
      <c r="FS22" s="170">
        <v>-75.809999999999945</v>
      </c>
      <c r="FT22" s="170">
        <v>0</v>
      </c>
      <c r="FU22" s="137">
        <v>0</v>
      </c>
      <c r="FV22" s="137">
        <v>0</v>
      </c>
      <c r="FW22" s="137">
        <v>0</v>
      </c>
      <c r="FX22" s="137">
        <v>0</v>
      </c>
      <c r="FY22" s="137">
        <v>0</v>
      </c>
      <c r="FZ22" s="137">
        <v>0</v>
      </c>
      <c r="GA22" s="137">
        <v>0</v>
      </c>
      <c r="GB22" s="137">
        <v>0</v>
      </c>
      <c r="GC22" s="137">
        <v>0</v>
      </c>
      <c r="GD22" s="137">
        <v>0</v>
      </c>
      <c r="GE22" s="137">
        <v>0</v>
      </c>
      <c r="GF22" s="137">
        <v>0</v>
      </c>
      <c r="GG22" s="138">
        <f t="shared" si="113"/>
        <v>0</v>
      </c>
      <c r="GH22" s="137">
        <v>0</v>
      </c>
      <c r="GI22" s="137">
        <v>0</v>
      </c>
      <c r="GJ22" s="137">
        <v>0</v>
      </c>
      <c r="GK22" s="137">
        <v>0</v>
      </c>
      <c r="GL22" s="133">
        <f t="shared" si="107"/>
        <v>0</v>
      </c>
      <c r="GM22" s="139" t="str">
        <f t="shared" si="108"/>
        <v xml:space="preserve">Новый проект (НДС не облагается)
</v>
      </c>
      <c r="GN22" s="139" t="s">
        <v>140</v>
      </c>
      <c r="GO22" s="142"/>
      <c r="GP22" s="143"/>
      <c r="GQ22" s="144"/>
      <c r="GR22" s="144"/>
      <c r="GS22" s="144"/>
      <c r="GT22" s="144"/>
      <c r="GU22" s="144"/>
      <c r="GV22" s="144"/>
      <c r="GW22" s="144"/>
      <c r="GX22" s="144"/>
      <c r="GY22" s="144"/>
      <c r="GZ22" s="144"/>
      <c r="HA22" s="144"/>
      <c r="HB22" s="144"/>
      <c r="HC22" s="144"/>
      <c r="HD22" s="144"/>
      <c r="HE22" s="144"/>
      <c r="HF22" s="144"/>
      <c r="HG22" s="144"/>
      <c r="HH22" s="144"/>
      <c r="HI22" s="144"/>
      <c r="HJ22" s="143"/>
      <c r="HK22" s="145">
        <f t="shared" si="109"/>
        <v>0</v>
      </c>
      <c r="HL22" s="145">
        <f t="shared" si="109"/>
        <v>0</v>
      </c>
      <c r="HM22" s="145">
        <f t="shared" si="109"/>
        <v>0</v>
      </c>
      <c r="HN22" s="145">
        <f t="shared" si="109"/>
        <v>0</v>
      </c>
      <c r="HO22" s="145">
        <f t="shared" si="109"/>
        <v>0</v>
      </c>
      <c r="HP22" s="145">
        <f t="shared" si="109"/>
        <v>0</v>
      </c>
      <c r="HQ22" s="145">
        <f t="shared" si="109"/>
        <v>0</v>
      </c>
      <c r="HR22" s="145">
        <f t="shared" si="109"/>
        <v>0</v>
      </c>
      <c r="HS22" s="146">
        <v>0</v>
      </c>
      <c r="HT22" s="146">
        <v>0</v>
      </c>
      <c r="HU22" s="146">
        <v>0</v>
      </c>
      <c r="HV22" s="146">
        <v>0</v>
      </c>
      <c r="HW22" s="146">
        <v>0</v>
      </c>
      <c r="HX22" s="146">
        <v>0</v>
      </c>
      <c r="HY22" s="146">
        <v>0</v>
      </c>
      <c r="HZ22" s="146">
        <v>0</v>
      </c>
      <c r="IA22" s="146">
        <v>0</v>
      </c>
      <c r="IB22" s="146">
        <v>0</v>
      </c>
      <c r="IC22" s="146">
        <v>0</v>
      </c>
      <c r="ID22" s="146">
        <v>0</v>
      </c>
      <c r="IE22" s="146">
        <v>0</v>
      </c>
      <c r="IF22" s="146">
        <v>0</v>
      </c>
      <c r="IG22" s="146">
        <v>0</v>
      </c>
      <c r="IH22" s="146">
        <v>0</v>
      </c>
      <c r="II22" s="146">
        <v>0</v>
      </c>
      <c r="IJ22" s="146">
        <v>0</v>
      </c>
      <c r="IK22" s="146">
        <v>0</v>
      </c>
      <c r="IL22" s="146">
        <v>0</v>
      </c>
      <c r="IM22" s="146">
        <v>0</v>
      </c>
      <c r="IN22" s="146">
        <v>0</v>
      </c>
      <c r="IO22" s="146">
        <v>0</v>
      </c>
      <c r="IP22" s="146">
        <v>0</v>
      </c>
      <c r="IQ22" s="146">
        <v>0</v>
      </c>
      <c r="IR22" s="146">
        <v>0</v>
      </c>
      <c r="IS22" s="146">
        <v>0</v>
      </c>
      <c r="IT22" s="146">
        <v>0</v>
      </c>
      <c r="IU22" s="146">
        <v>0</v>
      </c>
      <c r="IV22" s="146">
        <v>0</v>
      </c>
      <c r="IW22" s="146">
        <v>0</v>
      </c>
      <c r="IX22" s="146">
        <v>0</v>
      </c>
      <c r="IY22" s="145">
        <f t="shared" si="110"/>
        <v>0</v>
      </c>
      <c r="IZ22" s="145">
        <f t="shared" si="110"/>
        <v>0</v>
      </c>
      <c r="JA22" s="145">
        <f t="shared" si="110"/>
        <v>0</v>
      </c>
      <c r="JB22" s="145">
        <f t="shared" si="110"/>
        <v>0</v>
      </c>
      <c r="JC22" s="145">
        <f t="shared" si="110"/>
        <v>0</v>
      </c>
      <c r="JD22" s="145">
        <f t="shared" si="110"/>
        <v>0</v>
      </c>
      <c r="JE22" s="145">
        <f t="shared" si="110"/>
        <v>0</v>
      </c>
      <c r="JF22" s="145">
        <f t="shared" si="110"/>
        <v>0</v>
      </c>
      <c r="JG22" s="146">
        <v>0</v>
      </c>
      <c r="JH22" s="146">
        <v>0</v>
      </c>
      <c r="JI22" s="146">
        <v>0</v>
      </c>
      <c r="JJ22" s="146">
        <v>0</v>
      </c>
      <c r="JK22" s="146">
        <v>0</v>
      </c>
      <c r="JL22" s="146">
        <v>0</v>
      </c>
      <c r="JM22" s="146">
        <v>0</v>
      </c>
      <c r="JN22" s="146">
        <v>0</v>
      </c>
      <c r="JO22" s="146">
        <v>0</v>
      </c>
      <c r="JP22" s="146">
        <v>0</v>
      </c>
      <c r="JQ22" s="146">
        <v>0</v>
      </c>
      <c r="JR22" s="146">
        <v>0</v>
      </c>
      <c r="JS22" s="146">
        <v>0</v>
      </c>
      <c r="JT22" s="146">
        <v>0</v>
      </c>
      <c r="JU22" s="146">
        <v>0</v>
      </c>
      <c r="JV22" s="146">
        <v>0</v>
      </c>
      <c r="JW22" s="146">
        <v>0</v>
      </c>
      <c r="JX22" s="146">
        <v>0</v>
      </c>
      <c r="JY22" s="146">
        <v>0</v>
      </c>
      <c r="JZ22" s="146">
        <v>0</v>
      </c>
      <c r="KA22" s="146">
        <v>0</v>
      </c>
      <c r="KB22" s="146">
        <v>0</v>
      </c>
      <c r="KC22" s="146">
        <v>0</v>
      </c>
      <c r="KD22" s="146">
        <v>0</v>
      </c>
      <c r="KE22" s="146">
        <v>0</v>
      </c>
      <c r="KF22" s="146">
        <v>0</v>
      </c>
      <c r="KG22" s="146">
        <v>0</v>
      </c>
      <c r="KH22" s="146">
        <v>0</v>
      </c>
      <c r="KI22" s="146">
        <v>0</v>
      </c>
      <c r="KJ22" s="146">
        <v>0</v>
      </c>
      <c r="KK22" s="146">
        <v>0</v>
      </c>
      <c r="KL22" s="146">
        <v>0</v>
      </c>
      <c r="KM22" s="2"/>
      <c r="KN22" s="146"/>
      <c r="KO22" s="116"/>
      <c r="KP22" s="116"/>
      <c r="KQ22" s="116"/>
      <c r="KR22" s="146">
        <v>0</v>
      </c>
      <c r="KS22" s="146">
        <v>0</v>
      </c>
      <c r="KT22" s="146">
        <v>0</v>
      </c>
      <c r="KU22" s="146">
        <v>0</v>
      </c>
      <c r="KV22" s="146">
        <v>0</v>
      </c>
      <c r="KW22" s="146">
        <v>0</v>
      </c>
      <c r="KX22" s="146">
        <v>0</v>
      </c>
      <c r="KY22" s="146">
        <v>0</v>
      </c>
      <c r="KZ22" s="146">
        <v>0</v>
      </c>
      <c r="LA22" s="146">
        <v>0</v>
      </c>
      <c r="LB22" s="146">
        <v>0</v>
      </c>
      <c r="LC22" s="146">
        <v>0</v>
      </c>
      <c r="LD22" s="146">
        <v>0</v>
      </c>
      <c r="LE22" s="146">
        <v>0</v>
      </c>
      <c r="LF22" s="146">
        <v>0</v>
      </c>
      <c r="LG22" s="146">
        <v>0</v>
      </c>
      <c r="LH22" s="146">
        <v>0</v>
      </c>
      <c r="LI22" s="146">
        <v>0</v>
      </c>
      <c r="LJ22" s="147"/>
      <c r="LK22" s="147"/>
      <c r="LL22" s="147"/>
      <c r="LM22" s="147"/>
      <c r="LN22" s="147"/>
      <c r="LO22" s="147"/>
      <c r="LP22" s="148"/>
      <c r="LQ22" s="148"/>
      <c r="LR22" s="148"/>
      <c r="LS22" s="148"/>
      <c r="LT22" s="148"/>
      <c r="LU22" s="149"/>
      <c r="LV22" s="148"/>
      <c r="LW22" s="148"/>
      <c r="LX22" s="149"/>
    </row>
    <row r="23" spans="1:336" s="56" customFormat="1" ht="45.75" customHeight="1" outlineLevel="1" x14ac:dyDescent="0.2">
      <c r="A23" s="124" t="s">
        <v>141</v>
      </c>
      <c r="B23" s="125" t="s">
        <v>142</v>
      </c>
      <c r="C23" s="127" t="s">
        <v>103</v>
      </c>
      <c r="D23" s="127" t="s">
        <v>104</v>
      </c>
      <c r="E23" s="126" t="s">
        <v>120</v>
      </c>
      <c r="F23" s="165">
        <v>1303.443</v>
      </c>
      <c r="G23" s="128">
        <v>1303.443</v>
      </c>
      <c r="H23" s="128">
        <v>1303.443</v>
      </c>
      <c r="I23" s="128">
        <v>1303.443</v>
      </c>
      <c r="J23" s="129">
        <v>12020</v>
      </c>
      <c r="K23" s="129">
        <v>12020</v>
      </c>
      <c r="L23" s="129">
        <v>12020</v>
      </c>
      <c r="M23" s="129">
        <v>12020</v>
      </c>
      <c r="N23" s="130" t="s">
        <v>104</v>
      </c>
      <c r="O23" s="130" t="s">
        <v>104</v>
      </c>
      <c r="P23" s="130" t="s">
        <v>104</v>
      </c>
      <c r="Q23" s="130" t="s">
        <v>104</v>
      </c>
      <c r="R23" s="130" t="s">
        <v>104</v>
      </c>
      <c r="S23" s="130" t="s">
        <v>104</v>
      </c>
      <c r="T23" s="130" t="s">
        <v>104</v>
      </c>
      <c r="U23" s="130" t="s">
        <v>104</v>
      </c>
      <c r="V23" s="128">
        <v>0</v>
      </c>
      <c r="W23" s="128">
        <v>0</v>
      </c>
      <c r="X23" s="130">
        <v>0</v>
      </c>
      <c r="Y23" s="128">
        <v>0</v>
      </c>
      <c r="Z23" s="130">
        <v>0</v>
      </c>
      <c r="AA23" s="130">
        <v>0</v>
      </c>
      <c r="AB23" s="131">
        <v>0</v>
      </c>
      <c r="AC23" s="131">
        <v>0</v>
      </c>
      <c r="AD23" s="132" t="s">
        <v>106</v>
      </c>
      <c r="AE23" s="132" t="s">
        <v>106</v>
      </c>
      <c r="AF23" s="133">
        <f t="shared" si="48"/>
        <v>1303.443</v>
      </c>
      <c r="AG23" s="134">
        <f t="shared" si="49"/>
        <v>1303.443</v>
      </c>
      <c r="AH23" s="134">
        <f t="shared" si="49"/>
        <v>1303.443</v>
      </c>
      <c r="AI23" s="134">
        <f t="shared" si="50"/>
        <v>0</v>
      </c>
      <c r="AJ23" s="135">
        <f t="shared" si="51"/>
        <v>1</v>
      </c>
      <c r="AK23" s="136">
        <v>1303.443</v>
      </c>
      <c r="AL23" s="136">
        <v>1303.443</v>
      </c>
      <c r="AM23" s="134">
        <f t="shared" si="52"/>
        <v>0</v>
      </c>
      <c r="AN23" s="135">
        <f>IF(AK23=0,"-",AL23/AK23)</f>
        <v>1</v>
      </c>
      <c r="AO23" s="136">
        <v>0</v>
      </c>
      <c r="AP23" s="136">
        <v>0</v>
      </c>
      <c r="AQ23" s="134">
        <f t="shared" si="54"/>
        <v>0</v>
      </c>
      <c r="AR23" s="135" t="str">
        <f t="shared" si="55"/>
        <v>-</v>
      </c>
      <c r="AS23" s="134">
        <f t="shared" si="56"/>
        <v>1303.443</v>
      </c>
      <c r="AT23" s="134">
        <f t="shared" si="56"/>
        <v>1303.443</v>
      </c>
      <c r="AU23" s="134">
        <f t="shared" si="57"/>
        <v>0</v>
      </c>
      <c r="AV23" s="135">
        <f t="shared" si="58"/>
        <v>1</v>
      </c>
      <c r="AW23" s="136">
        <v>0</v>
      </c>
      <c r="AX23" s="136">
        <v>0</v>
      </c>
      <c r="AY23" s="134">
        <f t="shared" si="59"/>
        <v>0</v>
      </c>
      <c r="AZ23" s="135" t="str">
        <f t="shared" si="60"/>
        <v>-</v>
      </c>
      <c r="BA23" s="134">
        <f t="shared" si="61"/>
        <v>1303.443</v>
      </c>
      <c r="BB23" s="134">
        <f t="shared" si="61"/>
        <v>1303.443</v>
      </c>
      <c r="BC23" s="134">
        <f t="shared" si="62"/>
        <v>0</v>
      </c>
      <c r="BD23" s="135">
        <f>IF(BA23=0,"-",BB23/BA23)</f>
        <v>1</v>
      </c>
      <c r="BE23" s="136">
        <v>0</v>
      </c>
      <c r="BF23" s="136">
        <v>0</v>
      </c>
      <c r="BG23" s="134">
        <f t="shared" si="64"/>
        <v>0</v>
      </c>
      <c r="BH23" s="135" t="str">
        <f>IF(BE23=0,"-",BF23/BE23)</f>
        <v>-</v>
      </c>
      <c r="BI23" s="133">
        <f t="shared" si="66"/>
        <v>0</v>
      </c>
      <c r="BJ23" s="133">
        <f t="shared" si="66"/>
        <v>0</v>
      </c>
      <c r="BK23" s="137">
        <v>0</v>
      </c>
      <c r="BL23" s="137">
        <v>0</v>
      </c>
      <c r="BM23" s="137">
        <v>0</v>
      </c>
      <c r="BN23" s="137">
        <v>0</v>
      </c>
      <c r="BO23" s="137">
        <v>0</v>
      </c>
      <c r="BP23" s="137">
        <v>0</v>
      </c>
      <c r="BQ23" s="137">
        <v>0</v>
      </c>
      <c r="BR23" s="137">
        <v>0</v>
      </c>
      <c r="BS23" s="137">
        <v>0</v>
      </c>
      <c r="BT23" s="137">
        <v>0</v>
      </c>
      <c r="BU23" s="137">
        <v>0</v>
      </c>
      <c r="BV23" s="137">
        <v>0</v>
      </c>
      <c r="BW23" s="137">
        <v>0</v>
      </c>
      <c r="BX23" s="137">
        <v>0</v>
      </c>
      <c r="BY23" s="138">
        <f t="shared" si="111"/>
        <v>0</v>
      </c>
      <c r="BZ23" s="137">
        <v>0</v>
      </c>
      <c r="CA23" s="137">
        <v>0</v>
      </c>
      <c r="CB23" s="137">
        <v>0</v>
      </c>
      <c r="CC23" s="137">
        <v>0</v>
      </c>
      <c r="CD23" s="133">
        <f t="shared" si="67"/>
        <v>0</v>
      </c>
      <c r="CE23" s="167" t="s">
        <v>143</v>
      </c>
      <c r="CF23" s="139" t="s">
        <v>144</v>
      </c>
      <c r="CG23" s="136">
        <v>0</v>
      </c>
      <c r="CH23" s="136">
        <v>0</v>
      </c>
      <c r="CI23" s="132" t="s">
        <v>106</v>
      </c>
      <c r="CJ23" s="132" t="s">
        <v>106</v>
      </c>
      <c r="CK23" s="134">
        <f t="shared" si="68"/>
        <v>1303.443</v>
      </c>
      <c r="CL23" s="134">
        <f t="shared" si="69"/>
        <v>1303.443</v>
      </c>
      <c r="CM23" s="134">
        <f t="shared" si="69"/>
        <v>1303.443</v>
      </c>
      <c r="CN23" s="134">
        <f t="shared" si="70"/>
        <v>0</v>
      </c>
      <c r="CO23" s="135">
        <f t="shared" si="71"/>
        <v>1</v>
      </c>
      <c r="CP23" s="136">
        <v>1303.443</v>
      </c>
      <c r="CQ23" s="136">
        <v>1303.443</v>
      </c>
      <c r="CR23" s="134">
        <f t="shared" si="72"/>
        <v>0</v>
      </c>
      <c r="CS23" s="135">
        <f>IF(CP23=0,"-",CQ23/CP23)</f>
        <v>1</v>
      </c>
      <c r="CT23" s="136">
        <v>0</v>
      </c>
      <c r="CU23" s="136">
        <v>0</v>
      </c>
      <c r="CV23" s="134">
        <f t="shared" si="74"/>
        <v>0</v>
      </c>
      <c r="CW23" s="135" t="str">
        <f>IF(CT23=0,"-",CU23/CT23)</f>
        <v>-</v>
      </c>
      <c r="CX23" s="134">
        <f t="shared" si="76"/>
        <v>1303.443</v>
      </c>
      <c r="CY23" s="134">
        <f t="shared" si="76"/>
        <v>1303.443</v>
      </c>
      <c r="CZ23" s="134">
        <f t="shared" si="77"/>
        <v>0</v>
      </c>
      <c r="DA23" s="135">
        <f t="shared" si="78"/>
        <v>1</v>
      </c>
      <c r="DB23" s="136">
        <v>0</v>
      </c>
      <c r="DC23" s="136">
        <v>0</v>
      </c>
      <c r="DD23" s="134">
        <f t="shared" si="79"/>
        <v>0</v>
      </c>
      <c r="DE23" s="135" t="str">
        <f>IF(DB23=0,"-",DC23/DB23)</f>
        <v>-</v>
      </c>
      <c r="DF23" s="134">
        <f t="shared" si="81"/>
        <v>1303.443</v>
      </c>
      <c r="DG23" s="134">
        <f t="shared" si="81"/>
        <v>1303.443</v>
      </c>
      <c r="DH23" s="134">
        <f t="shared" si="82"/>
        <v>0</v>
      </c>
      <c r="DI23" s="135">
        <f t="shared" si="83"/>
        <v>1</v>
      </c>
      <c r="DJ23" s="136">
        <v>0</v>
      </c>
      <c r="DK23" s="136">
        <v>0</v>
      </c>
      <c r="DL23" s="134">
        <f t="shared" si="84"/>
        <v>0</v>
      </c>
      <c r="DM23" s="135" t="str">
        <f>IF(DJ23=0,"-",DK23/DJ23)</f>
        <v>-</v>
      </c>
      <c r="DN23" s="133">
        <f t="shared" si="86"/>
        <v>0</v>
      </c>
      <c r="DO23" s="133">
        <f t="shared" si="86"/>
        <v>0</v>
      </c>
      <c r="DP23" s="137">
        <v>0</v>
      </c>
      <c r="DQ23" s="137">
        <v>0</v>
      </c>
      <c r="DR23" s="137">
        <v>0</v>
      </c>
      <c r="DS23" s="137">
        <v>0</v>
      </c>
      <c r="DT23" s="137">
        <v>0</v>
      </c>
      <c r="DU23" s="137">
        <v>0</v>
      </c>
      <c r="DV23" s="137">
        <v>0</v>
      </c>
      <c r="DW23" s="137">
        <v>0</v>
      </c>
      <c r="DX23" s="137">
        <v>0</v>
      </c>
      <c r="DY23" s="137">
        <v>0</v>
      </c>
      <c r="DZ23" s="137">
        <v>0</v>
      </c>
      <c r="EA23" s="137">
        <v>0</v>
      </c>
      <c r="EB23" s="137">
        <v>0</v>
      </c>
      <c r="EC23" s="137">
        <v>0</v>
      </c>
      <c r="ED23" s="134">
        <f t="shared" si="87"/>
        <v>0</v>
      </c>
      <c r="EE23" s="137">
        <v>0</v>
      </c>
      <c r="EF23" s="137">
        <v>0</v>
      </c>
      <c r="EG23" s="137">
        <v>0</v>
      </c>
      <c r="EH23" s="137">
        <v>0</v>
      </c>
      <c r="EI23" s="133">
        <f t="shared" si="88"/>
        <v>0</v>
      </c>
      <c r="EJ23" s="139" t="s">
        <v>136</v>
      </c>
      <c r="EK23" s="139" t="s">
        <v>144</v>
      </c>
      <c r="EL23" s="136">
        <v>0</v>
      </c>
      <c r="EM23" s="136">
        <v>0</v>
      </c>
      <c r="EN23" s="134">
        <f t="shared" si="89"/>
        <v>1303.443</v>
      </c>
      <c r="EO23" s="134">
        <f t="shared" si="90"/>
        <v>1303.443</v>
      </c>
      <c r="EP23" s="134">
        <f t="shared" si="90"/>
        <v>1303.443</v>
      </c>
      <c r="EQ23" s="134">
        <f t="shared" si="91"/>
        <v>0</v>
      </c>
      <c r="ER23" s="135">
        <f t="shared" si="92"/>
        <v>1</v>
      </c>
      <c r="ES23" s="136">
        <v>1303.443</v>
      </c>
      <c r="ET23" s="136">
        <v>1303.443</v>
      </c>
      <c r="EU23" s="134">
        <f t="shared" si="93"/>
        <v>0</v>
      </c>
      <c r="EV23" s="135">
        <f>IF(ES23=0,"-",ET23/ES23)</f>
        <v>1</v>
      </c>
      <c r="EW23" s="136">
        <v>0</v>
      </c>
      <c r="EX23" s="136">
        <v>0</v>
      </c>
      <c r="EY23" s="134">
        <f t="shared" si="95"/>
        <v>0</v>
      </c>
      <c r="EZ23" s="135" t="str">
        <f>IF(EW23=0,"-",EX23/EW23)</f>
        <v>-</v>
      </c>
      <c r="FA23" s="134">
        <f t="shared" si="97"/>
        <v>1303.443</v>
      </c>
      <c r="FB23" s="134">
        <f t="shared" si="97"/>
        <v>1303.443</v>
      </c>
      <c r="FC23" s="134">
        <f t="shared" si="98"/>
        <v>0</v>
      </c>
      <c r="FD23" s="135">
        <f t="shared" si="99"/>
        <v>1</v>
      </c>
      <c r="FE23" s="136">
        <v>0</v>
      </c>
      <c r="FF23" s="136">
        <v>0</v>
      </c>
      <c r="FG23" s="134">
        <f t="shared" si="100"/>
        <v>0</v>
      </c>
      <c r="FH23" s="135" t="str">
        <f>IF(FE23=0,"-",FF23/FE23)</f>
        <v>-</v>
      </c>
      <c r="FI23" s="134">
        <f t="shared" si="112"/>
        <v>1303.443</v>
      </c>
      <c r="FJ23" s="134">
        <f t="shared" si="112"/>
        <v>1303.443</v>
      </c>
      <c r="FK23" s="134">
        <f t="shared" si="102"/>
        <v>0</v>
      </c>
      <c r="FL23" s="135">
        <f t="shared" si="103"/>
        <v>1</v>
      </c>
      <c r="FM23" s="136">
        <v>0</v>
      </c>
      <c r="FN23" s="136">
        <v>0</v>
      </c>
      <c r="FO23" s="134">
        <f t="shared" si="104"/>
        <v>0</v>
      </c>
      <c r="FP23" s="135" t="str">
        <f>IF(FM23=0,"-",FN23/FM23)</f>
        <v>-</v>
      </c>
      <c r="FQ23" s="133">
        <f t="shared" si="106"/>
        <v>0</v>
      </c>
      <c r="FR23" s="133">
        <f t="shared" si="106"/>
        <v>0</v>
      </c>
      <c r="FS23" s="137">
        <v>0</v>
      </c>
      <c r="FT23" s="137">
        <v>0</v>
      </c>
      <c r="FU23" s="137">
        <v>0</v>
      </c>
      <c r="FV23" s="137">
        <v>0</v>
      </c>
      <c r="FW23" s="137">
        <v>0</v>
      </c>
      <c r="FX23" s="137">
        <v>0</v>
      </c>
      <c r="FY23" s="137">
        <v>0</v>
      </c>
      <c r="FZ23" s="137">
        <v>0</v>
      </c>
      <c r="GA23" s="137">
        <v>0</v>
      </c>
      <c r="GB23" s="137">
        <v>0</v>
      </c>
      <c r="GC23" s="137">
        <v>0</v>
      </c>
      <c r="GD23" s="137">
        <v>0</v>
      </c>
      <c r="GE23" s="137">
        <v>0</v>
      </c>
      <c r="GF23" s="137">
        <v>0</v>
      </c>
      <c r="GG23" s="138">
        <f t="shared" si="113"/>
        <v>0</v>
      </c>
      <c r="GH23" s="137">
        <v>0</v>
      </c>
      <c r="GI23" s="137">
        <v>0</v>
      </c>
      <c r="GJ23" s="137">
        <v>0</v>
      </c>
      <c r="GK23" s="137">
        <v>0</v>
      </c>
      <c r="GL23" s="133">
        <f t="shared" si="107"/>
        <v>0</v>
      </c>
      <c r="GM23" s="139" t="str">
        <f t="shared" si="108"/>
        <v xml:space="preserve">Новый проект (НДС не облагается)
</v>
      </c>
      <c r="GN23" s="139" t="s">
        <v>144</v>
      </c>
      <c r="GO23" s="142"/>
      <c r="GP23" s="143"/>
      <c r="GQ23" s="144"/>
      <c r="GR23" s="144"/>
      <c r="GS23" s="144"/>
      <c r="GT23" s="144"/>
      <c r="GU23" s="144"/>
      <c r="GV23" s="144"/>
      <c r="GW23" s="144"/>
      <c r="GX23" s="144"/>
      <c r="GY23" s="144"/>
      <c r="GZ23" s="144"/>
      <c r="HA23" s="144"/>
      <c r="HB23" s="144"/>
      <c r="HC23" s="144"/>
      <c r="HD23" s="144"/>
      <c r="HE23" s="144"/>
      <c r="HF23" s="144"/>
      <c r="HG23" s="144"/>
      <c r="HH23" s="144"/>
      <c r="HI23" s="144"/>
      <c r="HJ23" s="143"/>
      <c r="HK23" s="145">
        <f t="shared" si="109"/>
        <v>0</v>
      </c>
      <c r="HL23" s="145">
        <f t="shared" si="109"/>
        <v>0</v>
      </c>
      <c r="HM23" s="145">
        <f t="shared" si="109"/>
        <v>0</v>
      </c>
      <c r="HN23" s="145">
        <f t="shared" si="109"/>
        <v>0</v>
      </c>
      <c r="HO23" s="145">
        <f t="shared" si="109"/>
        <v>0</v>
      </c>
      <c r="HP23" s="145">
        <f t="shared" si="109"/>
        <v>0</v>
      </c>
      <c r="HQ23" s="145">
        <f t="shared" si="109"/>
        <v>0</v>
      </c>
      <c r="HR23" s="145">
        <f t="shared" si="109"/>
        <v>0</v>
      </c>
      <c r="HS23" s="146">
        <v>0</v>
      </c>
      <c r="HT23" s="146">
        <v>0</v>
      </c>
      <c r="HU23" s="146">
        <v>0</v>
      </c>
      <c r="HV23" s="146">
        <v>0</v>
      </c>
      <c r="HW23" s="146">
        <v>0</v>
      </c>
      <c r="HX23" s="146">
        <v>0</v>
      </c>
      <c r="HY23" s="146">
        <v>0</v>
      </c>
      <c r="HZ23" s="146">
        <v>0</v>
      </c>
      <c r="IA23" s="146">
        <v>0</v>
      </c>
      <c r="IB23" s="146">
        <v>0</v>
      </c>
      <c r="IC23" s="146">
        <v>0</v>
      </c>
      <c r="ID23" s="146">
        <v>0</v>
      </c>
      <c r="IE23" s="146">
        <v>0</v>
      </c>
      <c r="IF23" s="146">
        <v>0</v>
      </c>
      <c r="IG23" s="146">
        <v>0</v>
      </c>
      <c r="IH23" s="146">
        <v>0</v>
      </c>
      <c r="II23" s="146">
        <v>0</v>
      </c>
      <c r="IJ23" s="146">
        <v>0</v>
      </c>
      <c r="IK23" s="146">
        <v>0</v>
      </c>
      <c r="IL23" s="146">
        <v>0</v>
      </c>
      <c r="IM23" s="146">
        <v>0</v>
      </c>
      <c r="IN23" s="146">
        <v>0</v>
      </c>
      <c r="IO23" s="146">
        <v>0</v>
      </c>
      <c r="IP23" s="146">
        <v>0</v>
      </c>
      <c r="IQ23" s="146">
        <v>0</v>
      </c>
      <c r="IR23" s="146">
        <v>0</v>
      </c>
      <c r="IS23" s="146">
        <v>0</v>
      </c>
      <c r="IT23" s="146">
        <v>0</v>
      </c>
      <c r="IU23" s="146">
        <v>0</v>
      </c>
      <c r="IV23" s="146">
        <v>0</v>
      </c>
      <c r="IW23" s="146">
        <v>0</v>
      </c>
      <c r="IX23" s="146">
        <v>0</v>
      </c>
      <c r="IY23" s="145">
        <f t="shared" si="110"/>
        <v>0</v>
      </c>
      <c r="IZ23" s="145">
        <f t="shared" si="110"/>
        <v>0</v>
      </c>
      <c r="JA23" s="145">
        <f t="shared" si="110"/>
        <v>0</v>
      </c>
      <c r="JB23" s="145">
        <f t="shared" si="110"/>
        <v>0</v>
      </c>
      <c r="JC23" s="145">
        <f t="shared" si="110"/>
        <v>0</v>
      </c>
      <c r="JD23" s="145">
        <f t="shared" si="110"/>
        <v>0</v>
      </c>
      <c r="JE23" s="145">
        <f t="shared" si="110"/>
        <v>0</v>
      </c>
      <c r="JF23" s="145">
        <f t="shared" si="110"/>
        <v>0</v>
      </c>
      <c r="JG23" s="146">
        <v>0</v>
      </c>
      <c r="JH23" s="146">
        <v>0</v>
      </c>
      <c r="JI23" s="146">
        <v>0</v>
      </c>
      <c r="JJ23" s="146">
        <v>0</v>
      </c>
      <c r="JK23" s="146">
        <v>0</v>
      </c>
      <c r="JL23" s="146">
        <v>0</v>
      </c>
      <c r="JM23" s="146">
        <v>0</v>
      </c>
      <c r="JN23" s="146">
        <v>0</v>
      </c>
      <c r="JO23" s="146">
        <v>0</v>
      </c>
      <c r="JP23" s="146">
        <v>0</v>
      </c>
      <c r="JQ23" s="146">
        <v>0</v>
      </c>
      <c r="JR23" s="146">
        <v>0</v>
      </c>
      <c r="JS23" s="146">
        <v>0</v>
      </c>
      <c r="JT23" s="146">
        <v>0</v>
      </c>
      <c r="JU23" s="146">
        <v>0</v>
      </c>
      <c r="JV23" s="146">
        <v>0</v>
      </c>
      <c r="JW23" s="146">
        <v>0</v>
      </c>
      <c r="JX23" s="146">
        <v>0</v>
      </c>
      <c r="JY23" s="146">
        <v>0</v>
      </c>
      <c r="JZ23" s="146">
        <v>0</v>
      </c>
      <c r="KA23" s="146">
        <v>0</v>
      </c>
      <c r="KB23" s="146">
        <v>0</v>
      </c>
      <c r="KC23" s="146">
        <v>0</v>
      </c>
      <c r="KD23" s="146">
        <v>0</v>
      </c>
      <c r="KE23" s="146">
        <v>0</v>
      </c>
      <c r="KF23" s="146">
        <v>0</v>
      </c>
      <c r="KG23" s="146">
        <v>0</v>
      </c>
      <c r="KH23" s="146">
        <v>0</v>
      </c>
      <c r="KI23" s="146">
        <v>0</v>
      </c>
      <c r="KJ23" s="146">
        <v>0</v>
      </c>
      <c r="KK23" s="146">
        <v>0</v>
      </c>
      <c r="KL23" s="146">
        <v>0</v>
      </c>
      <c r="KM23" s="2"/>
      <c r="KN23" s="146"/>
      <c r="KO23" s="116"/>
      <c r="KP23" s="116"/>
      <c r="KQ23" s="116"/>
      <c r="KR23" s="146">
        <v>0</v>
      </c>
      <c r="KS23" s="146">
        <v>0</v>
      </c>
      <c r="KT23" s="146">
        <v>0</v>
      </c>
      <c r="KU23" s="146">
        <v>0</v>
      </c>
      <c r="KV23" s="146">
        <v>0</v>
      </c>
      <c r="KW23" s="146">
        <v>0</v>
      </c>
      <c r="KX23" s="146">
        <v>0</v>
      </c>
      <c r="KY23" s="146">
        <v>0</v>
      </c>
      <c r="KZ23" s="146">
        <v>0</v>
      </c>
      <c r="LA23" s="146">
        <v>0</v>
      </c>
      <c r="LB23" s="146">
        <v>0</v>
      </c>
      <c r="LC23" s="146">
        <v>0</v>
      </c>
      <c r="LD23" s="146">
        <v>0</v>
      </c>
      <c r="LE23" s="146">
        <v>0</v>
      </c>
      <c r="LF23" s="146">
        <v>0</v>
      </c>
      <c r="LG23" s="146">
        <v>0</v>
      </c>
      <c r="LH23" s="146">
        <v>0</v>
      </c>
      <c r="LI23" s="146">
        <v>0</v>
      </c>
      <c r="LJ23" s="147"/>
      <c r="LK23" s="147"/>
      <c r="LL23" s="147"/>
      <c r="LM23" s="147"/>
      <c r="LN23" s="147"/>
      <c r="LO23" s="147"/>
      <c r="LP23" s="148"/>
      <c r="LQ23" s="148"/>
      <c r="LR23" s="148"/>
      <c r="LS23" s="148"/>
      <c r="LT23" s="148"/>
      <c r="LU23" s="149"/>
      <c r="LV23" s="148"/>
      <c r="LW23" s="148"/>
      <c r="LX23" s="149"/>
    </row>
    <row r="24" spans="1:336" s="56" customFormat="1" ht="44.1" customHeight="1" outlineLevel="1" x14ac:dyDescent="0.2">
      <c r="A24" s="124" t="s">
        <v>145</v>
      </c>
      <c r="B24" s="125" t="s">
        <v>146</v>
      </c>
      <c r="C24" s="127" t="s">
        <v>103</v>
      </c>
      <c r="D24" s="127" t="s">
        <v>104</v>
      </c>
      <c r="E24" s="127" t="s">
        <v>105</v>
      </c>
      <c r="F24" s="128">
        <v>217.8</v>
      </c>
      <c r="G24" s="128">
        <v>0</v>
      </c>
      <c r="H24" s="128">
        <v>217.79999999999998</v>
      </c>
      <c r="I24" s="128">
        <v>0</v>
      </c>
      <c r="J24" s="129">
        <v>22020</v>
      </c>
      <c r="K24" s="171" t="s">
        <v>147</v>
      </c>
      <c r="L24" s="129">
        <v>22020</v>
      </c>
      <c r="M24" s="171" t="s">
        <v>147</v>
      </c>
      <c r="N24" s="130" t="s">
        <v>104</v>
      </c>
      <c r="O24" s="130" t="s">
        <v>104</v>
      </c>
      <c r="P24" s="130" t="s">
        <v>104</v>
      </c>
      <c r="Q24" s="130" t="s">
        <v>104</v>
      </c>
      <c r="R24" s="130" t="s">
        <v>104</v>
      </c>
      <c r="S24" s="130" t="s">
        <v>104</v>
      </c>
      <c r="T24" s="130" t="s">
        <v>104</v>
      </c>
      <c r="U24" s="130" t="s">
        <v>104</v>
      </c>
      <c r="V24" s="128">
        <v>0</v>
      </c>
      <c r="W24" s="128">
        <v>0</v>
      </c>
      <c r="X24" s="130">
        <v>0</v>
      </c>
      <c r="Y24" s="128">
        <v>0</v>
      </c>
      <c r="Z24" s="130">
        <v>0</v>
      </c>
      <c r="AA24" s="130">
        <v>0</v>
      </c>
      <c r="AB24" s="131">
        <v>0</v>
      </c>
      <c r="AC24" s="131">
        <v>0</v>
      </c>
      <c r="AD24" s="132" t="s">
        <v>106</v>
      </c>
      <c r="AE24" s="132" t="s">
        <v>97</v>
      </c>
      <c r="AF24" s="133">
        <f t="shared" si="48"/>
        <v>217.8</v>
      </c>
      <c r="AG24" s="134">
        <f t="shared" si="49"/>
        <v>217.8</v>
      </c>
      <c r="AH24" s="134">
        <f t="shared" si="49"/>
        <v>0</v>
      </c>
      <c r="AI24" s="134">
        <f t="shared" si="50"/>
        <v>-217.8</v>
      </c>
      <c r="AJ24" s="135">
        <f t="shared" si="51"/>
        <v>0</v>
      </c>
      <c r="AK24" s="136">
        <v>0</v>
      </c>
      <c r="AL24" s="136">
        <v>0</v>
      </c>
      <c r="AM24" s="134">
        <f t="shared" si="52"/>
        <v>0</v>
      </c>
      <c r="AN24" s="135" t="str">
        <f t="shared" si="53"/>
        <v>-</v>
      </c>
      <c r="AO24" s="136">
        <v>217.8</v>
      </c>
      <c r="AP24" s="136">
        <v>0</v>
      </c>
      <c r="AQ24" s="134">
        <f t="shared" si="54"/>
        <v>-217.8</v>
      </c>
      <c r="AR24" s="135">
        <f t="shared" si="55"/>
        <v>0</v>
      </c>
      <c r="AS24" s="134">
        <f t="shared" si="56"/>
        <v>217.8</v>
      </c>
      <c r="AT24" s="134">
        <f t="shared" si="56"/>
        <v>0</v>
      </c>
      <c r="AU24" s="134">
        <f t="shared" si="57"/>
        <v>-217.8</v>
      </c>
      <c r="AV24" s="135">
        <f t="shared" si="58"/>
        <v>0</v>
      </c>
      <c r="AW24" s="136">
        <v>0</v>
      </c>
      <c r="AX24" s="136">
        <v>0</v>
      </c>
      <c r="AY24" s="134">
        <f t="shared" si="59"/>
        <v>0</v>
      </c>
      <c r="AZ24" s="135" t="str">
        <f t="shared" si="60"/>
        <v>-</v>
      </c>
      <c r="BA24" s="134">
        <f t="shared" si="61"/>
        <v>217.8</v>
      </c>
      <c r="BB24" s="134">
        <f t="shared" si="61"/>
        <v>0</v>
      </c>
      <c r="BC24" s="134">
        <f t="shared" si="62"/>
        <v>-217.8</v>
      </c>
      <c r="BD24" s="135">
        <f t="shared" si="63"/>
        <v>0</v>
      </c>
      <c r="BE24" s="136">
        <v>0</v>
      </c>
      <c r="BF24" s="136">
        <v>0</v>
      </c>
      <c r="BG24" s="134">
        <f t="shared" si="64"/>
        <v>0</v>
      </c>
      <c r="BH24" s="135" t="str">
        <f t="shared" si="65"/>
        <v>-</v>
      </c>
      <c r="BI24" s="133">
        <f t="shared" si="66"/>
        <v>0</v>
      </c>
      <c r="BJ24" s="133">
        <f t="shared" si="66"/>
        <v>0</v>
      </c>
      <c r="BK24" s="137">
        <v>0</v>
      </c>
      <c r="BL24" s="137">
        <v>0</v>
      </c>
      <c r="BM24" s="137">
        <v>0</v>
      </c>
      <c r="BN24" s="137">
        <v>0</v>
      </c>
      <c r="BO24" s="137">
        <v>0</v>
      </c>
      <c r="BP24" s="137">
        <v>-217.8</v>
      </c>
      <c r="BQ24" s="137">
        <v>0</v>
      </c>
      <c r="BR24" s="137">
        <v>0</v>
      </c>
      <c r="BS24" s="137">
        <v>0</v>
      </c>
      <c r="BT24" s="137">
        <v>0</v>
      </c>
      <c r="BU24" s="137">
        <v>0</v>
      </c>
      <c r="BV24" s="137">
        <v>0</v>
      </c>
      <c r="BW24" s="137">
        <v>0</v>
      </c>
      <c r="BX24" s="137">
        <v>0</v>
      </c>
      <c r="BY24" s="138">
        <f t="shared" si="111"/>
        <v>0</v>
      </c>
      <c r="BZ24" s="137">
        <v>0</v>
      </c>
      <c r="CA24" s="137">
        <v>0</v>
      </c>
      <c r="CB24" s="137">
        <v>0</v>
      </c>
      <c r="CC24" s="137">
        <v>0</v>
      </c>
      <c r="CD24" s="133">
        <f t="shared" si="67"/>
        <v>0</v>
      </c>
      <c r="CE24" s="139" t="s">
        <v>148</v>
      </c>
      <c r="CF24" s="172" t="s">
        <v>149</v>
      </c>
      <c r="CG24" s="136">
        <v>0</v>
      </c>
      <c r="CH24" s="136">
        <v>0</v>
      </c>
      <c r="CI24" s="132" t="s">
        <v>106</v>
      </c>
      <c r="CJ24" s="132" t="s">
        <v>97</v>
      </c>
      <c r="CK24" s="134">
        <f t="shared" si="68"/>
        <v>217.79999999999998</v>
      </c>
      <c r="CL24" s="134">
        <f t="shared" si="69"/>
        <v>217.79999999999998</v>
      </c>
      <c r="CM24" s="134">
        <f t="shared" si="69"/>
        <v>0</v>
      </c>
      <c r="CN24" s="134">
        <f t="shared" si="70"/>
        <v>-217.79999999999998</v>
      </c>
      <c r="CO24" s="135">
        <f t="shared" si="71"/>
        <v>0</v>
      </c>
      <c r="CP24" s="136">
        <v>0</v>
      </c>
      <c r="CQ24" s="136">
        <v>0</v>
      </c>
      <c r="CR24" s="134">
        <f t="shared" si="72"/>
        <v>0</v>
      </c>
      <c r="CS24" s="135" t="str">
        <f t="shared" si="73"/>
        <v>-</v>
      </c>
      <c r="CT24" s="136">
        <v>217.79999999999998</v>
      </c>
      <c r="CU24" s="136">
        <v>0</v>
      </c>
      <c r="CV24" s="134">
        <f t="shared" si="74"/>
        <v>-217.79999999999998</v>
      </c>
      <c r="CW24" s="135">
        <f t="shared" si="75"/>
        <v>0</v>
      </c>
      <c r="CX24" s="134">
        <f t="shared" si="76"/>
        <v>217.79999999999998</v>
      </c>
      <c r="CY24" s="134">
        <f t="shared" si="76"/>
        <v>0</v>
      </c>
      <c r="CZ24" s="134">
        <f t="shared" si="77"/>
        <v>-217.79999999999998</v>
      </c>
      <c r="DA24" s="135">
        <f t="shared" si="78"/>
        <v>0</v>
      </c>
      <c r="DB24" s="136">
        <v>0</v>
      </c>
      <c r="DC24" s="136">
        <v>0</v>
      </c>
      <c r="DD24" s="134">
        <f t="shared" si="79"/>
        <v>0</v>
      </c>
      <c r="DE24" s="135" t="str">
        <f t="shared" si="80"/>
        <v>-</v>
      </c>
      <c r="DF24" s="134">
        <f t="shared" si="81"/>
        <v>217.79999999999998</v>
      </c>
      <c r="DG24" s="134">
        <f t="shared" si="81"/>
        <v>0</v>
      </c>
      <c r="DH24" s="134">
        <f t="shared" si="82"/>
        <v>-217.79999999999998</v>
      </c>
      <c r="DI24" s="135">
        <f t="shared" si="83"/>
        <v>0</v>
      </c>
      <c r="DJ24" s="136">
        <v>0</v>
      </c>
      <c r="DK24" s="136">
        <v>0</v>
      </c>
      <c r="DL24" s="134">
        <f t="shared" si="84"/>
        <v>0</v>
      </c>
      <c r="DM24" s="135" t="str">
        <f t="shared" si="85"/>
        <v>-</v>
      </c>
      <c r="DN24" s="133">
        <f t="shared" si="86"/>
        <v>0</v>
      </c>
      <c r="DO24" s="133">
        <f t="shared" si="86"/>
        <v>0</v>
      </c>
      <c r="DP24" s="137">
        <v>0</v>
      </c>
      <c r="DQ24" s="137">
        <v>0</v>
      </c>
      <c r="DR24" s="137">
        <v>0</v>
      </c>
      <c r="DS24" s="137">
        <v>0</v>
      </c>
      <c r="DT24" s="137">
        <v>0</v>
      </c>
      <c r="DU24" s="137">
        <v>-217.79999999999998</v>
      </c>
      <c r="DV24" s="137">
        <v>0</v>
      </c>
      <c r="DW24" s="137">
        <v>0</v>
      </c>
      <c r="DX24" s="137">
        <v>0</v>
      </c>
      <c r="DY24" s="137">
        <v>0</v>
      </c>
      <c r="DZ24" s="137">
        <v>0</v>
      </c>
      <c r="EA24" s="137">
        <v>0</v>
      </c>
      <c r="EB24" s="137">
        <v>0</v>
      </c>
      <c r="EC24" s="137">
        <v>0</v>
      </c>
      <c r="ED24" s="134">
        <f t="shared" si="87"/>
        <v>0</v>
      </c>
      <c r="EE24" s="137">
        <v>0</v>
      </c>
      <c r="EF24" s="137">
        <v>0</v>
      </c>
      <c r="EG24" s="137">
        <v>0</v>
      </c>
      <c r="EH24" s="137">
        <v>0</v>
      </c>
      <c r="EI24" s="133">
        <f t="shared" si="88"/>
        <v>0</v>
      </c>
      <c r="EJ24" s="139" t="s">
        <v>148</v>
      </c>
      <c r="EK24" s="139" t="s">
        <v>149</v>
      </c>
      <c r="EL24" s="136">
        <v>0</v>
      </c>
      <c r="EM24" s="136">
        <v>0</v>
      </c>
      <c r="EN24" s="134">
        <f t="shared" si="89"/>
        <v>217.79999999999998</v>
      </c>
      <c r="EO24" s="134">
        <f t="shared" si="90"/>
        <v>217.79999999999998</v>
      </c>
      <c r="EP24" s="134">
        <f t="shared" si="90"/>
        <v>0</v>
      </c>
      <c r="EQ24" s="134">
        <f t="shared" si="91"/>
        <v>-217.79999999999998</v>
      </c>
      <c r="ER24" s="135">
        <f t="shared" si="92"/>
        <v>0</v>
      </c>
      <c r="ES24" s="136">
        <v>0</v>
      </c>
      <c r="ET24" s="136">
        <v>0</v>
      </c>
      <c r="EU24" s="134">
        <f t="shared" si="93"/>
        <v>0</v>
      </c>
      <c r="EV24" s="135" t="str">
        <f t="shared" si="94"/>
        <v>-</v>
      </c>
      <c r="EW24" s="136">
        <v>217.79999999999998</v>
      </c>
      <c r="EX24" s="136">
        <v>0</v>
      </c>
      <c r="EY24" s="134">
        <f t="shared" si="95"/>
        <v>-217.79999999999998</v>
      </c>
      <c r="EZ24" s="135">
        <f t="shared" si="96"/>
        <v>0</v>
      </c>
      <c r="FA24" s="134">
        <f t="shared" si="97"/>
        <v>217.79999999999998</v>
      </c>
      <c r="FB24" s="134">
        <f t="shared" si="97"/>
        <v>0</v>
      </c>
      <c r="FC24" s="134">
        <f t="shared" si="98"/>
        <v>-217.79999999999998</v>
      </c>
      <c r="FD24" s="135">
        <f t="shared" si="99"/>
        <v>0</v>
      </c>
      <c r="FE24" s="136">
        <v>0</v>
      </c>
      <c r="FF24" s="136">
        <v>0</v>
      </c>
      <c r="FG24" s="134">
        <f t="shared" si="100"/>
        <v>0</v>
      </c>
      <c r="FH24" s="135" t="str">
        <f t="shared" si="101"/>
        <v>-</v>
      </c>
      <c r="FI24" s="134">
        <f t="shared" si="112"/>
        <v>217.79999999999998</v>
      </c>
      <c r="FJ24" s="134">
        <f t="shared" si="112"/>
        <v>0</v>
      </c>
      <c r="FK24" s="134">
        <f t="shared" si="102"/>
        <v>-217.79999999999998</v>
      </c>
      <c r="FL24" s="135">
        <f t="shared" si="103"/>
        <v>0</v>
      </c>
      <c r="FM24" s="136">
        <v>0</v>
      </c>
      <c r="FN24" s="136">
        <v>0</v>
      </c>
      <c r="FO24" s="134">
        <f t="shared" si="104"/>
        <v>0</v>
      </c>
      <c r="FP24" s="135" t="str">
        <f t="shared" si="105"/>
        <v>-</v>
      </c>
      <c r="FQ24" s="133">
        <f t="shared" si="106"/>
        <v>0</v>
      </c>
      <c r="FR24" s="133">
        <f t="shared" si="106"/>
        <v>0</v>
      </c>
      <c r="FS24" s="137">
        <v>0</v>
      </c>
      <c r="FT24" s="137">
        <v>0</v>
      </c>
      <c r="FU24" s="137">
        <v>0</v>
      </c>
      <c r="FV24" s="137">
        <v>0</v>
      </c>
      <c r="FW24" s="137">
        <v>0</v>
      </c>
      <c r="FX24" s="137">
        <v>-217.79999999999998</v>
      </c>
      <c r="FY24" s="137">
        <v>0</v>
      </c>
      <c r="FZ24" s="137">
        <v>0</v>
      </c>
      <c r="GA24" s="137">
        <v>0</v>
      </c>
      <c r="GB24" s="137">
        <v>0</v>
      </c>
      <c r="GC24" s="137">
        <v>0</v>
      </c>
      <c r="GD24" s="137">
        <v>0</v>
      </c>
      <c r="GE24" s="137">
        <v>0</v>
      </c>
      <c r="GF24" s="137">
        <v>0</v>
      </c>
      <c r="GG24" s="138">
        <f t="shared" si="113"/>
        <v>0</v>
      </c>
      <c r="GH24" s="137">
        <v>0</v>
      </c>
      <c r="GI24" s="137">
        <v>0</v>
      </c>
      <c r="GJ24" s="137">
        <v>0</v>
      </c>
      <c r="GK24" s="137">
        <v>0</v>
      </c>
      <c r="GL24" s="133">
        <f t="shared" si="107"/>
        <v>0</v>
      </c>
      <c r="GM24" s="139" t="str">
        <f t="shared" si="108"/>
        <v>Новый проект (НДС не облагается). 
Централизованный проект 2020 года.</v>
      </c>
      <c r="GN24" s="139" t="s">
        <v>149</v>
      </c>
      <c r="GO24" s="142"/>
      <c r="GP24" s="143"/>
      <c r="GQ24" s="144"/>
      <c r="GR24" s="144"/>
      <c r="GS24" s="144"/>
      <c r="GT24" s="144"/>
      <c r="GU24" s="144"/>
      <c r="GV24" s="144"/>
      <c r="GW24" s="144"/>
      <c r="GX24" s="144"/>
      <c r="GY24" s="144"/>
      <c r="GZ24" s="144"/>
      <c r="HA24" s="144"/>
      <c r="HB24" s="144"/>
      <c r="HC24" s="144"/>
      <c r="HD24" s="144"/>
      <c r="HE24" s="144"/>
      <c r="HF24" s="144"/>
      <c r="HG24" s="144"/>
      <c r="HH24" s="144"/>
      <c r="HI24" s="144"/>
      <c r="HJ24" s="143"/>
      <c r="HK24" s="145">
        <f t="shared" si="109"/>
        <v>0</v>
      </c>
      <c r="HL24" s="145">
        <f t="shared" si="109"/>
        <v>0</v>
      </c>
      <c r="HM24" s="145">
        <f t="shared" si="109"/>
        <v>0</v>
      </c>
      <c r="HN24" s="145">
        <f t="shared" si="109"/>
        <v>0</v>
      </c>
      <c r="HO24" s="145">
        <f t="shared" si="109"/>
        <v>0</v>
      </c>
      <c r="HP24" s="145">
        <f t="shared" si="109"/>
        <v>0</v>
      </c>
      <c r="HQ24" s="145">
        <f t="shared" si="109"/>
        <v>0</v>
      </c>
      <c r="HR24" s="145">
        <f t="shared" si="109"/>
        <v>0</v>
      </c>
      <c r="HS24" s="146">
        <v>0</v>
      </c>
      <c r="HT24" s="146">
        <v>0</v>
      </c>
      <c r="HU24" s="146">
        <v>0</v>
      </c>
      <c r="HV24" s="146">
        <v>0</v>
      </c>
      <c r="HW24" s="146">
        <v>0</v>
      </c>
      <c r="HX24" s="146">
        <v>0</v>
      </c>
      <c r="HY24" s="146">
        <v>0</v>
      </c>
      <c r="HZ24" s="146">
        <v>0</v>
      </c>
      <c r="IA24" s="146">
        <v>0</v>
      </c>
      <c r="IB24" s="146">
        <v>0</v>
      </c>
      <c r="IC24" s="146">
        <v>0</v>
      </c>
      <c r="ID24" s="146">
        <v>0</v>
      </c>
      <c r="IE24" s="146">
        <v>0</v>
      </c>
      <c r="IF24" s="146">
        <v>0</v>
      </c>
      <c r="IG24" s="146">
        <v>0</v>
      </c>
      <c r="IH24" s="146">
        <v>0</v>
      </c>
      <c r="II24" s="146">
        <v>0</v>
      </c>
      <c r="IJ24" s="146">
        <v>0</v>
      </c>
      <c r="IK24" s="146">
        <v>0</v>
      </c>
      <c r="IL24" s="146">
        <v>0</v>
      </c>
      <c r="IM24" s="146">
        <v>0</v>
      </c>
      <c r="IN24" s="146">
        <v>0</v>
      </c>
      <c r="IO24" s="146">
        <v>0</v>
      </c>
      <c r="IP24" s="146">
        <v>0</v>
      </c>
      <c r="IQ24" s="146">
        <v>0</v>
      </c>
      <c r="IR24" s="146">
        <v>0</v>
      </c>
      <c r="IS24" s="146">
        <v>0</v>
      </c>
      <c r="IT24" s="146">
        <v>0</v>
      </c>
      <c r="IU24" s="146">
        <v>0</v>
      </c>
      <c r="IV24" s="146">
        <v>0</v>
      </c>
      <c r="IW24" s="146">
        <v>0</v>
      </c>
      <c r="IX24" s="146">
        <v>0</v>
      </c>
      <c r="IY24" s="145">
        <f t="shared" si="110"/>
        <v>0</v>
      </c>
      <c r="IZ24" s="145">
        <f t="shared" si="110"/>
        <v>0</v>
      </c>
      <c r="JA24" s="145">
        <f t="shared" si="110"/>
        <v>0</v>
      </c>
      <c r="JB24" s="145">
        <f t="shared" si="110"/>
        <v>0</v>
      </c>
      <c r="JC24" s="145">
        <f t="shared" si="110"/>
        <v>0</v>
      </c>
      <c r="JD24" s="145">
        <f t="shared" si="110"/>
        <v>0</v>
      </c>
      <c r="JE24" s="145">
        <f t="shared" si="110"/>
        <v>0</v>
      </c>
      <c r="JF24" s="145">
        <f t="shared" si="110"/>
        <v>0</v>
      </c>
      <c r="JG24" s="146">
        <v>0</v>
      </c>
      <c r="JH24" s="146">
        <v>0</v>
      </c>
      <c r="JI24" s="146">
        <v>0</v>
      </c>
      <c r="JJ24" s="146">
        <v>0</v>
      </c>
      <c r="JK24" s="146">
        <v>0</v>
      </c>
      <c r="JL24" s="146">
        <v>0</v>
      </c>
      <c r="JM24" s="146">
        <v>0</v>
      </c>
      <c r="JN24" s="146">
        <v>0</v>
      </c>
      <c r="JO24" s="146">
        <v>0</v>
      </c>
      <c r="JP24" s="146">
        <v>0</v>
      </c>
      <c r="JQ24" s="146">
        <v>0</v>
      </c>
      <c r="JR24" s="146">
        <v>0</v>
      </c>
      <c r="JS24" s="146">
        <v>0</v>
      </c>
      <c r="JT24" s="146">
        <v>0</v>
      </c>
      <c r="JU24" s="146">
        <v>0</v>
      </c>
      <c r="JV24" s="146">
        <v>0</v>
      </c>
      <c r="JW24" s="146">
        <v>0</v>
      </c>
      <c r="JX24" s="146">
        <v>0</v>
      </c>
      <c r="JY24" s="146">
        <v>0</v>
      </c>
      <c r="JZ24" s="146">
        <v>0</v>
      </c>
      <c r="KA24" s="146">
        <v>0</v>
      </c>
      <c r="KB24" s="146">
        <v>0</v>
      </c>
      <c r="KC24" s="146">
        <v>0</v>
      </c>
      <c r="KD24" s="146">
        <v>0</v>
      </c>
      <c r="KE24" s="146">
        <v>0</v>
      </c>
      <c r="KF24" s="146">
        <v>0</v>
      </c>
      <c r="KG24" s="146">
        <v>0</v>
      </c>
      <c r="KH24" s="146">
        <v>0</v>
      </c>
      <c r="KI24" s="146">
        <v>0</v>
      </c>
      <c r="KJ24" s="146">
        <v>0</v>
      </c>
      <c r="KK24" s="146">
        <v>0</v>
      </c>
      <c r="KL24" s="146">
        <v>0</v>
      </c>
      <c r="KM24" s="2"/>
      <c r="KN24" s="146"/>
      <c r="KO24" s="116"/>
      <c r="KP24" s="116"/>
      <c r="KQ24" s="116"/>
      <c r="KR24" s="146">
        <v>0</v>
      </c>
      <c r="KS24" s="146">
        <v>0</v>
      </c>
      <c r="KT24" s="146">
        <v>0</v>
      </c>
      <c r="KU24" s="146">
        <v>0</v>
      </c>
      <c r="KV24" s="146">
        <v>0</v>
      </c>
      <c r="KW24" s="146">
        <v>0</v>
      </c>
      <c r="KX24" s="146">
        <v>0</v>
      </c>
      <c r="KY24" s="146">
        <v>0</v>
      </c>
      <c r="KZ24" s="146">
        <v>0</v>
      </c>
      <c r="LA24" s="146">
        <v>0</v>
      </c>
      <c r="LB24" s="146">
        <v>0</v>
      </c>
      <c r="LC24" s="146">
        <v>0</v>
      </c>
      <c r="LD24" s="146">
        <v>0</v>
      </c>
      <c r="LE24" s="146">
        <v>0</v>
      </c>
      <c r="LF24" s="146">
        <v>0</v>
      </c>
      <c r="LG24" s="146">
        <v>0</v>
      </c>
      <c r="LH24" s="146">
        <v>0</v>
      </c>
      <c r="LI24" s="146">
        <v>0</v>
      </c>
      <c r="LJ24" s="147"/>
      <c r="LK24" s="147"/>
      <c r="LL24" s="147"/>
      <c r="LM24" s="147"/>
      <c r="LN24" s="147"/>
      <c r="LO24" s="147"/>
      <c r="LP24" s="148"/>
      <c r="LQ24" s="148"/>
      <c r="LR24" s="148"/>
      <c r="LS24" s="148"/>
      <c r="LT24" s="148"/>
      <c r="LU24" s="149"/>
      <c r="LV24" s="148"/>
      <c r="LW24" s="148"/>
      <c r="LX24" s="149"/>
    </row>
    <row r="25" spans="1:336" s="56" customFormat="1" ht="28.5" customHeight="1" outlineLevel="1" x14ac:dyDescent="0.2">
      <c r="A25" s="124" t="s">
        <v>150</v>
      </c>
      <c r="B25" s="125" t="s">
        <v>151</v>
      </c>
      <c r="C25" s="127" t="s">
        <v>103</v>
      </c>
      <c r="D25" s="127" t="s">
        <v>104</v>
      </c>
      <c r="E25" s="127" t="s">
        <v>105</v>
      </c>
      <c r="F25" s="128">
        <f>H25*1.2</f>
        <v>1223.5815720000001</v>
      </c>
      <c r="G25" s="128">
        <v>1191.96</v>
      </c>
      <c r="H25" s="128">
        <v>1019.6513100000001</v>
      </c>
      <c r="I25" s="128">
        <v>993.3</v>
      </c>
      <c r="J25" s="129">
        <v>22020</v>
      </c>
      <c r="K25" s="129">
        <v>22020</v>
      </c>
      <c r="L25" s="129">
        <v>22020</v>
      </c>
      <c r="M25" s="129">
        <v>32020</v>
      </c>
      <c r="N25" s="130" t="s">
        <v>104</v>
      </c>
      <c r="O25" s="130" t="s">
        <v>104</v>
      </c>
      <c r="P25" s="130" t="s">
        <v>104</v>
      </c>
      <c r="Q25" s="130" t="s">
        <v>104</v>
      </c>
      <c r="R25" s="130" t="s">
        <v>104</v>
      </c>
      <c r="S25" s="130" t="s">
        <v>104</v>
      </c>
      <c r="T25" s="130" t="s">
        <v>104</v>
      </c>
      <c r="U25" s="130" t="s">
        <v>104</v>
      </c>
      <c r="V25" s="128">
        <v>0</v>
      </c>
      <c r="W25" s="128">
        <v>0</v>
      </c>
      <c r="X25" s="130">
        <v>0</v>
      </c>
      <c r="Y25" s="128">
        <v>0</v>
      </c>
      <c r="Z25" s="130">
        <v>0</v>
      </c>
      <c r="AA25" s="130">
        <v>0</v>
      </c>
      <c r="AB25" s="131">
        <v>0</v>
      </c>
      <c r="AC25" s="131">
        <v>0</v>
      </c>
      <c r="AD25" s="132" t="s">
        <v>106</v>
      </c>
      <c r="AE25" s="132" t="s">
        <v>114</v>
      </c>
      <c r="AF25" s="133">
        <f t="shared" si="48"/>
        <v>1223.5815720000001</v>
      </c>
      <c r="AG25" s="134">
        <f t="shared" si="49"/>
        <v>1223.5815720000001</v>
      </c>
      <c r="AH25" s="134">
        <f t="shared" si="49"/>
        <v>1191.96</v>
      </c>
      <c r="AI25" s="134">
        <f t="shared" si="50"/>
        <v>-31.621572000000015</v>
      </c>
      <c r="AJ25" s="135">
        <f t="shared" si="51"/>
        <v>0.97415654769275983</v>
      </c>
      <c r="AK25" s="136">
        <v>0</v>
      </c>
      <c r="AL25" s="136">
        <v>0</v>
      </c>
      <c r="AM25" s="134">
        <f t="shared" si="52"/>
        <v>0</v>
      </c>
      <c r="AN25" s="135" t="str">
        <f t="shared" si="53"/>
        <v>-</v>
      </c>
      <c r="AO25" s="136">
        <v>1223.5815720000001</v>
      </c>
      <c r="AP25" s="136">
        <v>0</v>
      </c>
      <c r="AQ25" s="134">
        <f t="shared" si="54"/>
        <v>-1223.5815720000001</v>
      </c>
      <c r="AR25" s="135">
        <f t="shared" si="55"/>
        <v>0</v>
      </c>
      <c r="AS25" s="134">
        <f t="shared" si="56"/>
        <v>1223.5815720000001</v>
      </c>
      <c r="AT25" s="134">
        <f t="shared" si="56"/>
        <v>0</v>
      </c>
      <c r="AU25" s="134">
        <f t="shared" si="57"/>
        <v>-1223.5815720000001</v>
      </c>
      <c r="AV25" s="135">
        <f t="shared" si="58"/>
        <v>0</v>
      </c>
      <c r="AW25" s="136">
        <v>0</v>
      </c>
      <c r="AX25" s="136">
        <v>1191.96</v>
      </c>
      <c r="AY25" s="134">
        <f t="shared" si="59"/>
        <v>1191.96</v>
      </c>
      <c r="AZ25" s="135" t="str">
        <f t="shared" si="60"/>
        <v>-</v>
      </c>
      <c r="BA25" s="134">
        <f t="shared" si="61"/>
        <v>1223.5815720000001</v>
      </c>
      <c r="BB25" s="134">
        <f t="shared" si="61"/>
        <v>1191.96</v>
      </c>
      <c r="BC25" s="134">
        <f t="shared" si="62"/>
        <v>-31.621572000000015</v>
      </c>
      <c r="BD25" s="135">
        <f t="shared" si="63"/>
        <v>0.97415654769275983</v>
      </c>
      <c r="BE25" s="136">
        <v>0</v>
      </c>
      <c r="BF25" s="136">
        <v>0</v>
      </c>
      <c r="BG25" s="134">
        <f t="shared" si="64"/>
        <v>0</v>
      </c>
      <c r="BH25" s="135" t="str">
        <f t="shared" si="65"/>
        <v>-</v>
      </c>
      <c r="BI25" s="133">
        <f t="shared" si="66"/>
        <v>0</v>
      </c>
      <c r="BJ25" s="133">
        <f t="shared" si="66"/>
        <v>0</v>
      </c>
      <c r="BK25" s="173">
        <v>-31.621572000000015</v>
      </c>
      <c r="BL25" s="137">
        <v>0</v>
      </c>
      <c r="BM25" s="137">
        <v>0</v>
      </c>
      <c r="BN25" s="137">
        <v>0</v>
      </c>
      <c r="BO25" s="137">
        <v>0</v>
      </c>
      <c r="BP25" s="137">
        <v>0</v>
      </c>
      <c r="BQ25" s="137">
        <v>0</v>
      </c>
      <c r="BR25" s="137">
        <v>0</v>
      </c>
      <c r="BS25" s="137">
        <v>0</v>
      </c>
      <c r="BT25" s="137">
        <v>0</v>
      </c>
      <c r="BU25" s="137">
        <v>0</v>
      </c>
      <c r="BV25" s="137">
        <v>0</v>
      </c>
      <c r="BW25" s="170">
        <v>0</v>
      </c>
      <c r="BX25" s="173">
        <v>0</v>
      </c>
      <c r="BY25" s="138">
        <f t="shared" si="111"/>
        <v>0</v>
      </c>
      <c r="BZ25" s="137">
        <v>0</v>
      </c>
      <c r="CA25" s="137">
        <v>0</v>
      </c>
      <c r="CB25" s="137">
        <v>0</v>
      </c>
      <c r="CC25" s="137">
        <v>0</v>
      </c>
      <c r="CD25" s="133">
        <f t="shared" si="67"/>
        <v>0</v>
      </c>
      <c r="CE25" s="139" t="s">
        <v>152</v>
      </c>
      <c r="CF25" s="167" t="s">
        <v>153</v>
      </c>
      <c r="CG25" s="136">
        <v>0</v>
      </c>
      <c r="CH25" s="136">
        <v>0</v>
      </c>
      <c r="CI25" s="132" t="s">
        <v>106</v>
      </c>
      <c r="CJ25" s="132" t="s">
        <v>114</v>
      </c>
      <c r="CK25" s="134">
        <f t="shared" si="68"/>
        <v>1019.6513100000001</v>
      </c>
      <c r="CL25" s="134">
        <f t="shared" si="69"/>
        <v>1019.6513100000001</v>
      </c>
      <c r="CM25" s="134">
        <f t="shared" si="69"/>
        <v>993.3</v>
      </c>
      <c r="CN25" s="134">
        <f t="shared" si="70"/>
        <v>-26.351310000000126</v>
      </c>
      <c r="CO25" s="135">
        <f t="shared" si="71"/>
        <v>0.97415654769275972</v>
      </c>
      <c r="CP25" s="136">
        <v>0</v>
      </c>
      <c r="CQ25" s="136">
        <v>0</v>
      </c>
      <c r="CR25" s="134">
        <f t="shared" si="72"/>
        <v>0</v>
      </c>
      <c r="CS25" s="135" t="str">
        <f t="shared" si="73"/>
        <v>-</v>
      </c>
      <c r="CT25" s="136">
        <v>1019.6513100000001</v>
      </c>
      <c r="CU25" s="136">
        <v>0</v>
      </c>
      <c r="CV25" s="134">
        <f t="shared" si="74"/>
        <v>-1019.6513100000001</v>
      </c>
      <c r="CW25" s="135">
        <f t="shared" si="75"/>
        <v>0</v>
      </c>
      <c r="CX25" s="134">
        <f t="shared" si="76"/>
        <v>1019.6513100000001</v>
      </c>
      <c r="CY25" s="134">
        <f t="shared" si="76"/>
        <v>0</v>
      </c>
      <c r="CZ25" s="134">
        <f t="shared" si="77"/>
        <v>-1019.6513100000001</v>
      </c>
      <c r="DA25" s="135">
        <f t="shared" si="78"/>
        <v>0</v>
      </c>
      <c r="DB25" s="136">
        <v>0</v>
      </c>
      <c r="DC25" s="136">
        <v>993.3</v>
      </c>
      <c r="DD25" s="134">
        <f t="shared" si="79"/>
        <v>993.3</v>
      </c>
      <c r="DE25" s="135" t="str">
        <f t="shared" si="80"/>
        <v>-</v>
      </c>
      <c r="DF25" s="134">
        <f t="shared" si="81"/>
        <v>1019.6513100000001</v>
      </c>
      <c r="DG25" s="134">
        <f t="shared" si="81"/>
        <v>993.3</v>
      </c>
      <c r="DH25" s="134">
        <f t="shared" si="82"/>
        <v>-26.351310000000126</v>
      </c>
      <c r="DI25" s="135">
        <f t="shared" si="83"/>
        <v>0.97415654769275972</v>
      </c>
      <c r="DJ25" s="136">
        <v>0</v>
      </c>
      <c r="DK25" s="136">
        <v>0</v>
      </c>
      <c r="DL25" s="134">
        <f t="shared" si="84"/>
        <v>0</v>
      </c>
      <c r="DM25" s="135" t="str">
        <f t="shared" si="85"/>
        <v>-</v>
      </c>
      <c r="DN25" s="133">
        <f t="shared" si="86"/>
        <v>0</v>
      </c>
      <c r="DO25" s="133">
        <f t="shared" si="86"/>
        <v>0</v>
      </c>
      <c r="DP25" s="173">
        <v>-26.351310000000126</v>
      </c>
      <c r="DQ25" s="137">
        <v>0</v>
      </c>
      <c r="DR25" s="137">
        <v>0</v>
      </c>
      <c r="DS25" s="137">
        <v>0</v>
      </c>
      <c r="DT25" s="137">
        <v>0</v>
      </c>
      <c r="DU25" s="137">
        <v>0</v>
      </c>
      <c r="DV25" s="137">
        <v>0</v>
      </c>
      <c r="DW25" s="137">
        <v>0</v>
      </c>
      <c r="DX25" s="137">
        <v>0</v>
      </c>
      <c r="DY25" s="137">
        <v>0</v>
      </c>
      <c r="DZ25" s="137">
        <v>0</v>
      </c>
      <c r="EA25" s="137">
        <v>0</v>
      </c>
      <c r="EB25" s="170">
        <v>0</v>
      </c>
      <c r="EC25" s="173">
        <v>0</v>
      </c>
      <c r="ED25" s="134">
        <f t="shared" si="87"/>
        <v>0</v>
      </c>
      <c r="EE25" s="137">
        <v>0</v>
      </c>
      <c r="EF25" s="137">
        <v>0</v>
      </c>
      <c r="EG25" s="137">
        <v>0</v>
      </c>
      <c r="EH25" s="137">
        <v>0</v>
      </c>
      <c r="EI25" s="133">
        <f t="shared" si="88"/>
        <v>0</v>
      </c>
      <c r="EJ25" s="139" t="s">
        <v>152</v>
      </c>
      <c r="EK25" s="172" t="s">
        <v>154</v>
      </c>
      <c r="EL25" s="136">
        <v>0</v>
      </c>
      <c r="EM25" s="136">
        <v>0</v>
      </c>
      <c r="EN25" s="134">
        <f t="shared" si="89"/>
        <v>1019.6513100000001</v>
      </c>
      <c r="EO25" s="134">
        <f t="shared" si="90"/>
        <v>1019.6513100000001</v>
      </c>
      <c r="EP25" s="134">
        <f t="shared" si="90"/>
        <v>993.3</v>
      </c>
      <c r="EQ25" s="134">
        <f t="shared" si="91"/>
        <v>-26.351310000000126</v>
      </c>
      <c r="ER25" s="135">
        <f t="shared" si="92"/>
        <v>0.97415654769275972</v>
      </c>
      <c r="ES25" s="136">
        <v>0</v>
      </c>
      <c r="ET25" s="136">
        <v>0</v>
      </c>
      <c r="EU25" s="134">
        <f t="shared" si="93"/>
        <v>0</v>
      </c>
      <c r="EV25" s="135" t="str">
        <f t="shared" si="94"/>
        <v>-</v>
      </c>
      <c r="EW25" s="136">
        <v>1019.6513100000001</v>
      </c>
      <c r="EX25" s="136">
        <v>0</v>
      </c>
      <c r="EY25" s="134">
        <f t="shared" si="95"/>
        <v>-1019.6513100000001</v>
      </c>
      <c r="EZ25" s="135">
        <f t="shared" si="96"/>
        <v>0</v>
      </c>
      <c r="FA25" s="134">
        <f t="shared" si="97"/>
        <v>1019.6513100000001</v>
      </c>
      <c r="FB25" s="134">
        <f t="shared" si="97"/>
        <v>0</v>
      </c>
      <c r="FC25" s="134">
        <f t="shared" si="98"/>
        <v>-1019.6513100000001</v>
      </c>
      <c r="FD25" s="135">
        <f t="shared" si="99"/>
        <v>0</v>
      </c>
      <c r="FE25" s="136">
        <v>0</v>
      </c>
      <c r="FF25" s="136">
        <v>993.3</v>
      </c>
      <c r="FG25" s="134">
        <f t="shared" si="100"/>
        <v>993.3</v>
      </c>
      <c r="FH25" s="135" t="str">
        <f t="shared" si="101"/>
        <v>-</v>
      </c>
      <c r="FI25" s="134">
        <f t="shared" si="112"/>
        <v>1019.6513100000001</v>
      </c>
      <c r="FJ25" s="134">
        <f t="shared" si="112"/>
        <v>993.3</v>
      </c>
      <c r="FK25" s="134">
        <f t="shared" si="102"/>
        <v>-26.351310000000126</v>
      </c>
      <c r="FL25" s="135">
        <f t="shared" si="103"/>
        <v>0.97415654769275972</v>
      </c>
      <c r="FM25" s="136">
        <v>0</v>
      </c>
      <c r="FN25" s="136">
        <v>0</v>
      </c>
      <c r="FO25" s="134">
        <f t="shared" si="104"/>
        <v>0</v>
      </c>
      <c r="FP25" s="135" t="str">
        <f t="shared" si="105"/>
        <v>-</v>
      </c>
      <c r="FQ25" s="133">
        <f t="shared" si="106"/>
        <v>0</v>
      </c>
      <c r="FR25" s="133">
        <f t="shared" si="106"/>
        <v>0</v>
      </c>
      <c r="FS25" s="170">
        <v>-26.351310000000126</v>
      </c>
      <c r="FT25" s="137">
        <v>0</v>
      </c>
      <c r="FU25" s="173">
        <v>0</v>
      </c>
      <c r="FV25" s="173">
        <v>0</v>
      </c>
      <c r="FW25" s="173">
        <v>0</v>
      </c>
      <c r="FX25" s="173">
        <v>0</v>
      </c>
      <c r="FY25" s="173">
        <v>0</v>
      </c>
      <c r="FZ25" s="173">
        <v>0</v>
      </c>
      <c r="GA25" s="173">
        <v>0</v>
      </c>
      <c r="GB25" s="173">
        <v>0</v>
      </c>
      <c r="GC25" s="173">
        <v>0</v>
      </c>
      <c r="GD25" s="173">
        <v>0</v>
      </c>
      <c r="GE25" s="170">
        <v>0</v>
      </c>
      <c r="GF25" s="173">
        <v>0</v>
      </c>
      <c r="GG25" s="138">
        <f t="shared" si="113"/>
        <v>0</v>
      </c>
      <c r="GH25" s="137">
        <v>0</v>
      </c>
      <c r="GI25" s="137">
        <v>0</v>
      </c>
      <c r="GJ25" s="137">
        <v>0</v>
      </c>
      <c r="GK25" s="137">
        <v>0</v>
      </c>
      <c r="GL25" s="133">
        <f t="shared" si="107"/>
        <v>0</v>
      </c>
      <c r="GM25" s="139" t="s">
        <v>152</v>
      </c>
      <c r="GN25" s="172" t="s">
        <v>154</v>
      </c>
      <c r="GO25" s="142"/>
      <c r="GP25" s="143"/>
      <c r="GQ25" s="144"/>
      <c r="GR25" s="144"/>
      <c r="GS25" s="144"/>
      <c r="GT25" s="144"/>
      <c r="GU25" s="144"/>
      <c r="GV25" s="144"/>
      <c r="GW25" s="144"/>
      <c r="GX25" s="144"/>
      <c r="GY25" s="144"/>
      <c r="GZ25" s="144"/>
      <c r="HA25" s="144"/>
      <c r="HB25" s="144"/>
      <c r="HC25" s="144"/>
      <c r="HD25" s="144"/>
      <c r="HE25" s="144"/>
      <c r="HF25" s="144"/>
      <c r="HG25" s="144"/>
      <c r="HH25" s="144"/>
      <c r="HI25" s="144"/>
      <c r="HJ25" s="143"/>
      <c r="HK25" s="145">
        <f t="shared" si="109"/>
        <v>0</v>
      </c>
      <c r="HL25" s="145">
        <f t="shared" si="109"/>
        <v>0</v>
      </c>
      <c r="HM25" s="145">
        <f t="shared" si="109"/>
        <v>0</v>
      </c>
      <c r="HN25" s="145">
        <f t="shared" si="109"/>
        <v>0</v>
      </c>
      <c r="HO25" s="145">
        <f t="shared" si="109"/>
        <v>0</v>
      </c>
      <c r="HP25" s="145">
        <f t="shared" si="109"/>
        <v>0</v>
      </c>
      <c r="HQ25" s="145">
        <f t="shared" si="109"/>
        <v>0</v>
      </c>
      <c r="HR25" s="145">
        <f t="shared" si="109"/>
        <v>0</v>
      </c>
      <c r="HS25" s="146">
        <v>0</v>
      </c>
      <c r="HT25" s="146">
        <v>0</v>
      </c>
      <c r="HU25" s="146">
        <v>0</v>
      </c>
      <c r="HV25" s="146">
        <v>0</v>
      </c>
      <c r="HW25" s="146">
        <v>0</v>
      </c>
      <c r="HX25" s="146">
        <v>0</v>
      </c>
      <c r="HY25" s="146">
        <v>0</v>
      </c>
      <c r="HZ25" s="146">
        <v>0</v>
      </c>
      <c r="IA25" s="146">
        <v>0</v>
      </c>
      <c r="IB25" s="146">
        <v>0</v>
      </c>
      <c r="IC25" s="146">
        <v>0</v>
      </c>
      <c r="ID25" s="146">
        <v>0</v>
      </c>
      <c r="IE25" s="146">
        <v>0</v>
      </c>
      <c r="IF25" s="146">
        <v>0</v>
      </c>
      <c r="IG25" s="146">
        <v>0</v>
      </c>
      <c r="IH25" s="146">
        <v>0</v>
      </c>
      <c r="II25" s="146">
        <v>0</v>
      </c>
      <c r="IJ25" s="146">
        <v>0</v>
      </c>
      <c r="IK25" s="146">
        <v>0</v>
      </c>
      <c r="IL25" s="146">
        <v>0</v>
      </c>
      <c r="IM25" s="146">
        <v>0</v>
      </c>
      <c r="IN25" s="146">
        <v>0</v>
      </c>
      <c r="IO25" s="146">
        <v>0</v>
      </c>
      <c r="IP25" s="146">
        <v>0</v>
      </c>
      <c r="IQ25" s="146">
        <v>0</v>
      </c>
      <c r="IR25" s="146">
        <v>0</v>
      </c>
      <c r="IS25" s="146">
        <v>0</v>
      </c>
      <c r="IT25" s="146">
        <v>0</v>
      </c>
      <c r="IU25" s="146">
        <v>0</v>
      </c>
      <c r="IV25" s="146">
        <v>0</v>
      </c>
      <c r="IW25" s="146">
        <v>0</v>
      </c>
      <c r="IX25" s="146">
        <v>0</v>
      </c>
      <c r="IY25" s="145">
        <f t="shared" si="110"/>
        <v>0</v>
      </c>
      <c r="IZ25" s="145">
        <f t="shared" si="110"/>
        <v>0</v>
      </c>
      <c r="JA25" s="145">
        <f t="shared" si="110"/>
        <v>0</v>
      </c>
      <c r="JB25" s="145">
        <f t="shared" si="110"/>
        <v>0</v>
      </c>
      <c r="JC25" s="145">
        <f t="shared" si="110"/>
        <v>0</v>
      </c>
      <c r="JD25" s="145">
        <f t="shared" si="110"/>
        <v>0</v>
      </c>
      <c r="JE25" s="145">
        <f t="shared" si="110"/>
        <v>0</v>
      </c>
      <c r="JF25" s="145">
        <f t="shared" si="110"/>
        <v>0</v>
      </c>
      <c r="JG25" s="146">
        <v>0</v>
      </c>
      <c r="JH25" s="146">
        <v>0</v>
      </c>
      <c r="JI25" s="146">
        <v>0</v>
      </c>
      <c r="JJ25" s="146">
        <v>0</v>
      </c>
      <c r="JK25" s="146">
        <v>0</v>
      </c>
      <c r="JL25" s="146">
        <v>0</v>
      </c>
      <c r="JM25" s="146">
        <v>0</v>
      </c>
      <c r="JN25" s="146">
        <v>0</v>
      </c>
      <c r="JO25" s="146">
        <v>0</v>
      </c>
      <c r="JP25" s="146">
        <v>0</v>
      </c>
      <c r="JQ25" s="146">
        <v>0</v>
      </c>
      <c r="JR25" s="146">
        <v>0</v>
      </c>
      <c r="JS25" s="146">
        <v>0</v>
      </c>
      <c r="JT25" s="146">
        <v>0</v>
      </c>
      <c r="JU25" s="146">
        <v>0</v>
      </c>
      <c r="JV25" s="146">
        <v>0</v>
      </c>
      <c r="JW25" s="146">
        <v>0</v>
      </c>
      <c r="JX25" s="146">
        <v>0</v>
      </c>
      <c r="JY25" s="146">
        <v>0</v>
      </c>
      <c r="JZ25" s="146">
        <v>0</v>
      </c>
      <c r="KA25" s="146">
        <v>0</v>
      </c>
      <c r="KB25" s="146">
        <v>0</v>
      </c>
      <c r="KC25" s="146">
        <v>0</v>
      </c>
      <c r="KD25" s="146">
        <v>0</v>
      </c>
      <c r="KE25" s="146">
        <v>0</v>
      </c>
      <c r="KF25" s="146">
        <v>0</v>
      </c>
      <c r="KG25" s="146">
        <v>0</v>
      </c>
      <c r="KH25" s="146">
        <v>0</v>
      </c>
      <c r="KI25" s="146">
        <v>0</v>
      </c>
      <c r="KJ25" s="146">
        <v>0</v>
      </c>
      <c r="KK25" s="146">
        <v>0</v>
      </c>
      <c r="KL25" s="146">
        <v>0</v>
      </c>
      <c r="KM25" s="2"/>
      <c r="KN25" s="146"/>
      <c r="KO25" s="116"/>
      <c r="KP25" s="116"/>
      <c r="KQ25" s="116"/>
      <c r="KR25" s="146">
        <v>0</v>
      </c>
      <c r="KS25" s="146">
        <v>0</v>
      </c>
      <c r="KT25" s="146">
        <v>0</v>
      </c>
      <c r="KU25" s="146">
        <v>0</v>
      </c>
      <c r="KV25" s="146">
        <v>0</v>
      </c>
      <c r="KW25" s="146">
        <v>0</v>
      </c>
      <c r="KX25" s="146">
        <v>0</v>
      </c>
      <c r="KY25" s="146">
        <v>0</v>
      </c>
      <c r="KZ25" s="146">
        <v>0</v>
      </c>
      <c r="LA25" s="146">
        <v>0</v>
      </c>
      <c r="LB25" s="146">
        <v>0</v>
      </c>
      <c r="LC25" s="146">
        <v>0</v>
      </c>
      <c r="LD25" s="146">
        <v>0</v>
      </c>
      <c r="LE25" s="146">
        <v>0</v>
      </c>
      <c r="LF25" s="146">
        <v>0</v>
      </c>
      <c r="LG25" s="146">
        <v>0</v>
      </c>
      <c r="LH25" s="146">
        <v>0</v>
      </c>
      <c r="LI25" s="146">
        <v>0</v>
      </c>
      <c r="LJ25" s="147"/>
      <c r="LK25" s="147"/>
      <c r="LL25" s="147"/>
      <c r="LM25" s="147"/>
      <c r="LN25" s="147"/>
      <c r="LO25" s="147"/>
      <c r="LP25" s="148"/>
      <c r="LQ25" s="148"/>
      <c r="LR25" s="148"/>
      <c r="LS25" s="148"/>
      <c r="LT25" s="148"/>
      <c r="LU25" s="149"/>
      <c r="LV25" s="148"/>
      <c r="LW25" s="148"/>
      <c r="LX25" s="149"/>
    </row>
    <row r="26" spans="1:336" s="56" customFormat="1" ht="26.45" customHeight="1" outlineLevel="1" x14ac:dyDescent="0.2">
      <c r="A26" s="124" t="s">
        <v>155</v>
      </c>
      <c r="B26" s="125" t="s">
        <v>156</v>
      </c>
      <c r="C26" s="127" t="s">
        <v>103</v>
      </c>
      <c r="D26" s="127" t="s">
        <v>104</v>
      </c>
      <c r="E26" s="127" t="s">
        <v>105</v>
      </c>
      <c r="F26" s="165">
        <v>16.7</v>
      </c>
      <c r="G26" s="128">
        <v>12</v>
      </c>
      <c r="H26" s="128">
        <v>16.7</v>
      </c>
      <c r="I26" s="128">
        <v>12</v>
      </c>
      <c r="J26" s="129">
        <v>22020</v>
      </c>
      <c r="K26" s="129">
        <v>22020</v>
      </c>
      <c r="L26" s="129">
        <v>22020</v>
      </c>
      <c r="M26" s="129">
        <v>32020</v>
      </c>
      <c r="N26" s="130" t="s">
        <v>104</v>
      </c>
      <c r="O26" s="130" t="s">
        <v>104</v>
      </c>
      <c r="P26" s="130" t="s">
        <v>104</v>
      </c>
      <c r="Q26" s="130" t="s">
        <v>104</v>
      </c>
      <c r="R26" s="130" t="s">
        <v>104</v>
      </c>
      <c r="S26" s="130" t="s">
        <v>104</v>
      </c>
      <c r="T26" s="130" t="s">
        <v>104</v>
      </c>
      <c r="U26" s="130" t="s">
        <v>104</v>
      </c>
      <c r="V26" s="128">
        <v>0</v>
      </c>
      <c r="W26" s="128">
        <v>0</v>
      </c>
      <c r="X26" s="130">
        <v>0</v>
      </c>
      <c r="Y26" s="128">
        <v>0</v>
      </c>
      <c r="Z26" s="130">
        <v>0</v>
      </c>
      <c r="AA26" s="130">
        <v>0</v>
      </c>
      <c r="AB26" s="131">
        <v>0</v>
      </c>
      <c r="AC26" s="131">
        <v>0</v>
      </c>
      <c r="AD26" s="132" t="s">
        <v>106</v>
      </c>
      <c r="AE26" s="132" t="s">
        <v>106</v>
      </c>
      <c r="AF26" s="133">
        <f>AG26+BZ26+CA26+CB26+CC26</f>
        <v>16.7</v>
      </c>
      <c r="AG26" s="134">
        <f>AK26+AO26+AW26+BE26</f>
        <v>16.7</v>
      </c>
      <c r="AH26" s="134">
        <f>AL26+AP26+AX26+BF26</f>
        <v>12</v>
      </c>
      <c r="AI26" s="134">
        <f>AH26-AG26</f>
        <v>-4.6999999999999993</v>
      </c>
      <c r="AJ26" s="135">
        <f>IF(AG26=0,"-",AH26/AG26)</f>
        <v>0.71856287425149701</v>
      </c>
      <c r="AK26" s="136">
        <v>0</v>
      </c>
      <c r="AL26" s="136">
        <v>0</v>
      </c>
      <c r="AM26" s="134">
        <f>AL26-AK26</f>
        <v>0</v>
      </c>
      <c r="AN26" s="135" t="str">
        <f>IF(AK26=0,"-",AL26/AK26)</f>
        <v>-</v>
      </c>
      <c r="AO26" s="136">
        <v>16.7</v>
      </c>
      <c r="AP26" s="136">
        <v>12</v>
      </c>
      <c r="AQ26" s="134">
        <f>AP26-AO26</f>
        <v>-4.6999999999999993</v>
      </c>
      <c r="AR26" s="135">
        <f>IF(AO26=0,"-",AP26/AO26)</f>
        <v>0.71856287425149701</v>
      </c>
      <c r="AS26" s="134">
        <f>AK26+AO26</f>
        <v>16.7</v>
      </c>
      <c r="AT26" s="134">
        <f>AL26+AP26</f>
        <v>12</v>
      </c>
      <c r="AU26" s="134">
        <f>AT26-AS26</f>
        <v>-4.6999999999999993</v>
      </c>
      <c r="AV26" s="135">
        <f>IF(AS26=0,"-",AT26/AS26)</f>
        <v>0.71856287425149701</v>
      </c>
      <c r="AW26" s="136">
        <v>0</v>
      </c>
      <c r="AX26" s="136">
        <v>0</v>
      </c>
      <c r="AY26" s="134">
        <f>AX26-AW26</f>
        <v>0</v>
      </c>
      <c r="AZ26" s="135" t="str">
        <f>IF(AW26=0,"-",AX26/AW26)</f>
        <v>-</v>
      </c>
      <c r="BA26" s="134">
        <f>AS26+AW26</f>
        <v>16.7</v>
      </c>
      <c r="BB26" s="134">
        <f>AT26+AX26</f>
        <v>12</v>
      </c>
      <c r="BC26" s="134">
        <f>BB26-BA26</f>
        <v>-4.6999999999999993</v>
      </c>
      <c r="BD26" s="135">
        <f>IF(BA26=0,"-",BB26/BA26)</f>
        <v>0.71856287425149701</v>
      </c>
      <c r="BE26" s="136">
        <v>0</v>
      </c>
      <c r="BF26" s="136">
        <v>0</v>
      </c>
      <c r="BG26" s="134">
        <f>BF26-BE26</f>
        <v>0</v>
      </c>
      <c r="BH26" s="135" t="str">
        <f>IF(BE26=0,"-",BF26/BE26)</f>
        <v>-</v>
      </c>
      <c r="BI26" s="133">
        <f t="shared" si="66"/>
        <v>0</v>
      </c>
      <c r="BJ26" s="133">
        <f t="shared" si="66"/>
        <v>0</v>
      </c>
      <c r="BK26" s="137">
        <v>0</v>
      </c>
      <c r="BL26" s="173">
        <v>-4.6999999999999993</v>
      </c>
      <c r="BM26" s="137">
        <v>0</v>
      </c>
      <c r="BN26" s="137">
        <v>0</v>
      </c>
      <c r="BO26" s="137">
        <v>0</v>
      </c>
      <c r="BP26" s="173">
        <v>0</v>
      </c>
      <c r="BQ26" s="137">
        <v>0</v>
      </c>
      <c r="BR26" s="137">
        <v>0</v>
      </c>
      <c r="BS26" s="137">
        <v>0</v>
      </c>
      <c r="BT26" s="137">
        <v>0</v>
      </c>
      <c r="BU26" s="137">
        <v>0</v>
      </c>
      <c r="BV26" s="137">
        <v>0</v>
      </c>
      <c r="BW26" s="137">
        <v>0</v>
      </c>
      <c r="BX26" s="137">
        <v>0</v>
      </c>
      <c r="BY26" s="138">
        <f t="shared" si="111"/>
        <v>0</v>
      </c>
      <c r="BZ26" s="137">
        <v>0</v>
      </c>
      <c r="CA26" s="137">
        <v>0</v>
      </c>
      <c r="CB26" s="137">
        <v>0</v>
      </c>
      <c r="CC26" s="137">
        <v>0</v>
      </c>
      <c r="CD26" s="133">
        <f>F26-AB26-AF26</f>
        <v>0</v>
      </c>
      <c r="CE26" s="139" t="s">
        <v>134</v>
      </c>
      <c r="CF26" s="167" t="s">
        <v>157</v>
      </c>
      <c r="CG26" s="136">
        <v>0</v>
      </c>
      <c r="CH26" s="136">
        <v>0</v>
      </c>
      <c r="CI26" s="132" t="s">
        <v>106</v>
      </c>
      <c r="CJ26" s="132" t="s">
        <v>106</v>
      </c>
      <c r="CK26" s="134">
        <f>CL26+EE26+EF26+EG26+EH26</f>
        <v>16.7</v>
      </c>
      <c r="CL26" s="134">
        <f>CP26+CT26+DB26+DJ26</f>
        <v>16.7</v>
      </c>
      <c r="CM26" s="134">
        <f>CQ26+CU26+DC26+DK26</f>
        <v>12</v>
      </c>
      <c r="CN26" s="134">
        <f>CM26-CL26</f>
        <v>-4.6999999999999993</v>
      </c>
      <c r="CO26" s="135">
        <f>IF(CL26=0,"-",CM26/CL26)</f>
        <v>0.71856287425149701</v>
      </c>
      <c r="CP26" s="136">
        <v>0</v>
      </c>
      <c r="CQ26" s="136">
        <v>0</v>
      </c>
      <c r="CR26" s="134">
        <f>CQ26-CP26</f>
        <v>0</v>
      </c>
      <c r="CS26" s="135" t="str">
        <f>IF(CP26=0,"-",CQ26/CP26)</f>
        <v>-</v>
      </c>
      <c r="CT26" s="136">
        <v>16.7</v>
      </c>
      <c r="CU26" s="136">
        <v>0</v>
      </c>
      <c r="CV26" s="134">
        <f>CU26-CT26</f>
        <v>-16.7</v>
      </c>
      <c r="CW26" s="135">
        <f>IF(CT26=0,"-",CU26/CT26)</f>
        <v>0</v>
      </c>
      <c r="CX26" s="134">
        <f t="shared" si="76"/>
        <v>16.7</v>
      </c>
      <c r="CY26" s="134">
        <f t="shared" si="76"/>
        <v>0</v>
      </c>
      <c r="CZ26" s="134">
        <f>CY26-CX26</f>
        <v>-16.7</v>
      </c>
      <c r="DA26" s="135">
        <f>IF(CX26=0,"-",CY26/CX26)</f>
        <v>0</v>
      </c>
      <c r="DB26" s="136">
        <v>0</v>
      </c>
      <c r="DC26" s="136">
        <v>12</v>
      </c>
      <c r="DD26" s="134">
        <f>DC26-DB26</f>
        <v>12</v>
      </c>
      <c r="DE26" s="135" t="str">
        <f>IF(DB26=0,"-",DC26/DB26)</f>
        <v>-</v>
      </c>
      <c r="DF26" s="134">
        <f t="shared" si="81"/>
        <v>16.7</v>
      </c>
      <c r="DG26" s="134">
        <f t="shared" si="81"/>
        <v>12</v>
      </c>
      <c r="DH26" s="134">
        <f>DG26-DF26</f>
        <v>-4.6999999999999993</v>
      </c>
      <c r="DI26" s="135">
        <f>IF(DF26=0,"-",DG26/DF26)</f>
        <v>0.71856287425149701</v>
      </c>
      <c r="DJ26" s="136">
        <v>0</v>
      </c>
      <c r="DK26" s="136">
        <v>0</v>
      </c>
      <c r="DL26" s="134">
        <f>DK26-DJ26</f>
        <v>0</v>
      </c>
      <c r="DM26" s="135" t="str">
        <f>IF(DJ26=0,"-",DK26/DJ26)</f>
        <v>-</v>
      </c>
      <c r="DN26" s="133">
        <f>H26-CG26-CL26</f>
        <v>0</v>
      </c>
      <c r="DO26" s="133">
        <f>I26-CH26-CM26</f>
        <v>0</v>
      </c>
      <c r="DP26" s="137">
        <v>0</v>
      </c>
      <c r="DQ26" s="137">
        <v>-4.6999999999999993</v>
      </c>
      <c r="DR26" s="137">
        <v>0</v>
      </c>
      <c r="DS26" s="137">
        <v>0</v>
      </c>
      <c r="DT26" s="137">
        <v>0</v>
      </c>
      <c r="DU26" s="137">
        <v>0</v>
      </c>
      <c r="DV26" s="137">
        <v>0</v>
      </c>
      <c r="DW26" s="137">
        <v>0</v>
      </c>
      <c r="DX26" s="137">
        <v>0</v>
      </c>
      <c r="DY26" s="137">
        <v>0</v>
      </c>
      <c r="DZ26" s="137">
        <v>0</v>
      </c>
      <c r="EA26" s="137">
        <v>0</v>
      </c>
      <c r="EB26" s="137">
        <v>0</v>
      </c>
      <c r="EC26" s="137">
        <v>0</v>
      </c>
      <c r="ED26" s="134">
        <f t="shared" si="87"/>
        <v>0</v>
      </c>
      <c r="EE26" s="137">
        <v>0</v>
      </c>
      <c r="EF26" s="137">
        <v>0</v>
      </c>
      <c r="EG26" s="137">
        <v>0</v>
      </c>
      <c r="EH26" s="137">
        <v>0</v>
      </c>
      <c r="EI26" s="133">
        <f>H26-CG26-CK26</f>
        <v>0</v>
      </c>
      <c r="EJ26" s="139" t="s">
        <v>136</v>
      </c>
      <c r="EK26" s="167" t="s">
        <v>158</v>
      </c>
      <c r="EL26" s="136">
        <v>0</v>
      </c>
      <c r="EM26" s="136">
        <v>0</v>
      </c>
      <c r="EN26" s="134">
        <f>EO26+GH26+GI26+GJ26+GK26</f>
        <v>16.7</v>
      </c>
      <c r="EO26" s="134">
        <f>ES26+EW26+FE26+FM26</f>
        <v>16.7</v>
      </c>
      <c r="EP26" s="134">
        <f>ET26+EX26+FF26+FN26</f>
        <v>12</v>
      </c>
      <c r="EQ26" s="134">
        <f>EP26-EO26</f>
        <v>-4.6999999999999993</v>
      </c>
      <c r="ER26" s="135">
        <f>IF(EO26=0,"-",EP26/EO26)</f>
        <v>0.71856287425149701</v>
      </c>
      <c r="ES26" s="136">
        <v>0</v>
      </c>
      <c r="ET26" s="136">
        <v>0</v>
      </c>
      <c r="EU26" s="134">
        <f>ET26-ES26</f>
        <v>0</v>
      </c>
      <c r="EV26" s="135" t="str">
        <f>IF(ES26=0,"-",ET26/ES26)</f>
        <v>-</v>
      </c>
      <c r="EW26" s="136">
        <v>16.7</v>
      </c>
      <c r="EX26" s="136">
        <v>0</v>
      </c>
      <c r="EY26" s="134">
        <f>EX26-EW26</f>
        <v>-16.7</v>
      </c>
      <c r="EZ26" s="135">
        <f>IF(EW26=0,"-",EX26/EW26)</f>
        <v>0</v>
      </c>
      <c r="FA26" s="134">
        <f t="shared" si="97"/>
        <v>16.7</v>
      </c>
      <c r="FB26" s="134">
        <f t="shared" si="97"/>
        <v>0</v>
      </c>
      <c r="FC26" s="134">
        <f>FB26-FA26</f>
        <v>-16.7</v>
      </c>
      <c r="FD26" s="135">
        <f>IF(FA26=0,"-",FB26/FA26)</f>
        <v>0</v>
      </c>
      <c r="FE26" s="136">
        <v>0</v>
      </c>
      <c r="FF26" s="136">
        <v>12</v>
      </c>
      <c r="FG26" s="134">
        <f>FF26-FE26</f>
        <v>12</v>
      </c>
      <c r="FH26" s="135" t="str">
        <f>IF(FE26=0,"-",FF26/FE26)</f>
        <v>-</v>
      </c>
      <c r="FI26" s="134">
        <f t="shared" si="112"/>
        <v>16.7</v>
      </c>
      <c r="FJ26" s="134">
        <f t="shared" si="112"/>
        <v>12</v>
      </c>
      <c r="FK26" s="134">
        <f>FJ26-FI26</f>
        <v>-4.6999999999999993</v>
      </c>
      <c r="FL26" s="135">
        <f>IF(FI26=0,"-",FJ26/FI26)</f>
        <v>0.71856287425149701</v>
      </c>
      <c r="FM26" s="136">
        <v>0</v>
      </c>
      <c r="FN26" s="136">
        <v>0</v>
      </c>
      <c r="FO26" s="134">
        <f>FN26-FM26</f>
        <v>0</v>
      </c>
      <c r="FP26" s="135" t="str">
        <f>IF(FM26=0,"-",FN26/FM26)</f>
        <v>-</v>
      </c>
      <c r="FQ26" s="133">
        <f>H26-EL26-EO26</f>
        <v>0</v>
      </c>
      <c r="FR26" s="133">
        <f>I26-EM26-EP26</f>
        <v>0</v>
      </c>
      <c r="FS26" s="137">
        <v>0</v>
      </c>
      <c r="FT26" s="137">
        <v>-4.6999999999999993</v>
      </c>
      <c r="FU26" s="173">
        <v>0</v>
      </c>
      <c r="FV26" s="173">
        <v>0</v>
      </c>
      <c r="FW26" s="173">
        <v>0</v>
      </c>
      <c r="FX26" s="173">
        <v>0</v>
      </c>
      <c r="FY26" s="173">
        <v>0</v>
      </c>
      <c r="FZ26" s="173">
        <v>0</v>
      </c>
      <c r="GA26" s="173">
        <v>0</v>
      </c>
      <c r="GB26" s="173">
        <v>0</v>
      </c>
      <c r="GC26" s="173">
        <v>0</v>
      </c>
      <c r="GD26" s="173">
        <v>0</v>
      </c>
      <c r="GE26" s="173">
        <v>0</v>
      </c>
      <c r="GF26" s="173">
        <v>0</v>
      </c>
      <c r="GG26" s="138">
        <f t="shared" si="113"/>
        <v>0</v>
      </c>
      <c r="GH26" s="137">
        <v>0</v>
      </c>
      <c r="GI26" s="137">
        <v>0</v>
      </c>
      <c r="GJ26" s="137">
        <v>0</v>
      </c>
      <c r="GK26" s="137">
        <v>0</v>
      </c>
      <c r="GL26" s="133">
        <f>H26-EL26-EN26</f>
        <v>0</v>
      </c>
      <c r="GM26" s="139" t="str">
        <f>EJ26</f>
        <v xml:space="preserve">Новый проект (НДС не облагается)
</v>
      </c>
      <c r="GN26" s="167" t="s">
        <v>158</v>
      </c>
      <c r="GO26" s="142"/>
      <c r="GP26" s="143"/>
      <c r="GQ26" s="144"/>
      <c r="GR26" s="144"/>
      <c r="GS26" s="144"/>
      <c r="GT26" s="144"/>
      <c r="GU26" s="144"/>
      <c r="GV26" s="144"/>
      <c r="GW26" s="144"/>
      <c r="GX26" s="144"/>
      <c r="GY26" s="144"/>
      <c r="GZ26" s="144"/>
      <c r="HA26" s="144"/>
      <c r="HB26" s="144"/>
      <c r="HC26" s="144"/>
      <c r="HD26" s="144"/>
      <c r="HE26" s="144"/>
      <c r="HF26" s="144"/>
      <c r="HG26" s="144"/>
      <c r="HH26" s="144"/>
      <c r="HI26" s="144"/>
      <c r="HJ26" s="143"/>
      <c r="HK26" s="145">
        <f t="shared" si="109"/>
        <v>0</v>
      </c>
      <c r="HL26" s="145">
        <f t="shared" si="109"/>
        <v>0</v>
      </c>
      <c r="HM26" s="145">
        <f t="shared" si="109"/>
        <v>0</v>
      </c>
      <c r="HN26" s="145">
        <f t="shared" si="109"/>
        <v>0</v>
      </c>
      <c r="HO26" s="145">
        <f t="shared" si="109"/>
        <v>0</v>
      </c>
      <c r="HP26" s="145">
        <f t="shared" si="109"/>
        <v>0</v>
      </c>
      <c r="HQ26" s="145">
        <f t="shared" si="109"/>
        <v>0</v>
      </c>
      <c r="HR26" s="145">
        <f t="shared" si="109"/>
        <v>0</v>
      </c>
      <c r="HS26" s="146">
        <v>0</v>
      </c>
      <c r="HT26" s="146">
        <v>0</v>
      </c>
      <c r="HU26" s="146">
        <v>0</v>
      </c>
      <c r="HV26" s="146">
        <v>0</v>
      </c>
      <c r="HW26" s="146">
        <v>0</v>
      </c>
      <c r="HX26" s="146">
        <v>0</v>
      </c>
      <c r="HY26" s="146">
        <v>0</v>
      </c>
      <c r="HZ26" s="146">
        <v>0</v>
      </c>
      <c r="IA26" s="146">
        <v>0</v>
      </c>
      <c r="IB26" s="146">
        <v>0</v>
      </c>
      <c r="IC26" s="146">
        <v>0</v>
      </c>
      <c r="ID26" s="146">
        <v>0</v>
      </c>
      <c r="IE26" s="146">
        <v>0</v>
      </c>
      <c r="IF26" s="146">
        <v>0</v>
      </c>
      <c r="IG26" s="146">
        <v>0</v>
      </c>
      <c r="IH26" s="146">
        <v>0</v>
      </c>
      <c r="II26" s="146">
        <v>0</v>
      </c>
      <c r="IJ26" s="146">
        <v>0</v>
      </c>
      <c r="IK26" s="146">
        <v>0</v>
      </c>
      <c r="IL26" s="146">
        <v>0</v>
      </c>
      <c r="IM26" s="146">
        <v>0</v>
      </c>
      <c r="IN26" s="146">
        <v>0</v>
      </c>
      <c r="IO26" s="146">
        <v>0</v>
      </c>
      <c r="IP26" s="146">
        <v>0</v>
      </c>
      <c r="IQ26" s="146">
        <v>0</v>
      </c>
      <c r="IR26" s="146">
        <v>0</v>
      </c>
      <c r="IS26" s="146">
        <v>0</v>
      </c>
      <c r="IT26" s="146">
        <v>0</v>
      </c>
      <c r="IU26" s="146">
        <v>0</v>
      </c>
      <c r="IV26" s="146">
        <v>0</v>
      </c>
      <c r="IW26" s="146">
        <v>0</v>
      </c>
      <c r="IX26" s="146">
        <v>0</v>
      </c>
      <c r="IY26" s="145">
        <f t="shared" si="110"/>
        <v>0</v>
      </c>
      <c r="IZ26" s="145">
        <f t="shared" si="110"/>
        <v>0</v>
      </c>
      <c r="JA26" s="145">
        <f t="shared" si="110"/>
        <v>0</v>
      </c>
      <c r="JB26" s="145">
        <f t="shared" si="110"/>
        <v>0</v>
      </c>
      <c r="JC26" s="145">
        <f t="shared" si="110"/>
        <v>0</v>
      </c>
      <c r="JD26" s="145">
        <f t="shared" si="110"/>
        <v>0</v>
      </c>
      <c r="JE26" s="145">
        <f t="shared" si="110"/>
        <v>0</v>
      </c>
      <c r="JF26" s="145">
        <f t="shared" si="110"/>
        <v>0</v>
      </c>
      <c r="JG26" s="146">
        <v>0</v>
      </c>
      <c r="JH26" s="146">
        <v>0</v>
      </c>
      <c r="JI26" s="146">
        <v>0</v>
      </c>
      <c r="JJ26" s="146">
        <v>0</v>
      </c>
      <c r="JK26" s="146">
        <v>0</v>
      </c>
      <c r="JL26" s="146">
        <v>0</v>
      </c>
      <c r="JM26" s="146">
        <v>0</v>
      </c>
      <c r="JN26" s="146">
        <v>0</v>
      </c>
      <c r="JO26" s="146">
        <v>0</v>
      </c>
      <c r="JP26" s="146">
        <v>0</v>
      </c>
      <c r="JQ26" s="146">
        <v>0</v>
      </c>
      <c r="JR26" s="146">
        <v>0</v>
      </c>
      <c r="JS26" s="146">
        <v>0</v>
      </c>
      <c r="JT26" s="146">
        <v>0</v>
      </c>
      <c r="JU26" s="146">
        <v>0</v>
      </c>
      <c r="JV26" s="146">
        <v>0</v>
      </c>
      <c r="JW26" s="146">
        <v>0</v>
      </c>
      <c r="JX26" s="146">
        <v>0</v>
      </c>
      <c r="JY26" s="146">
        <v>0</v>
      </c>
      <c r="JZ26" s="146">
        <v>0</v>
      </c>
      <c r="KA26" s="146">
        <v>0</v>
      </c>
      <c r="KB26" s="146">
        <v>0</v>
      </c>
      <c r="KC26" s="146">
        <v>0</v>
      </c>
      <c r="KD26" s="146">
        <v>0</v>
      </c>
      <c r="KE26" s="146">
        <v>0</v>
      </c>
      <c r="KF26" s="146">
        <v>0</v>
      </c>
      <c r="KG26" s="146">
        <v>0</v>
      </c>
      <c r="KH26" s="146">
        <v>0</v>
      </c>
      <c r="KI26" s="146">
        <v>0</v>
      </c>
      <c r="KJ26" s="146">
        <v>0</v>
      </c>
      <c r="KK26" s="146">
        <v>0</v>
      </c>
      <c r="KL26" s="146">
        <v>0</v>
      </c>
      <c r="KM26" s="2"/>
      <c r="KN26" s="146"/>
      <c r="KO26" s="116"/>
      <c r="KP26" s="116"/>
      <c r="KQ26" s="116"/>
      <c r="KR26" s="146">
        <v>0</v>
      </c>
      <c r="KS26" s="146">
        <v>0</v>
      </c>
      <c r="KT26" s="146">
        <v>0</v>
      </c>
      <c r="KU26" s="146">
        <v>0</v>
      </c>
      <c r="KV26" s="146">
        <v>0</v>
      </c>
      <c r="KW26" s="146">
        <v>0</v>
      </c>
      <c r="KX26" s="146">
        <v>0</v>
      </c>
      <c r="KY26" s="146">
        <v>0</v>
      </c>
      <c r="KZ26" s="146">
        <v>0</v>
      </c>
      <c r="LA26" s="146">
        <v>0</v>
      </c>
      <c r="LB26" s="146">
        <v>0</v>
      </c>
      <c r="LC26" s="146">
        <v>0</v>
      </c>
      <c r="LD26" s="146">
        <v>0</v>
      </c>
      <c r="LE26" s="146">
        <v>0</v>
      </c>
      <c r="LF26" s="146">
        <v>0</v>
      </c>
      <c r="LG26" s="146">
        <v>0</v>
      </c>
      <c r="LH26" s="146">
        <v>0</v>
      </c>
      <c r="LI26" s="146">
        <v>0</v>
      </c>
      <c r="LJ26" s="147"/>
      <c r="LK26" s="147"/>
      <c r="LL26" s="147"/>
      <c r="LM26" s="147"/>
      <c r="LN26" s="147"/>
      <c r="LO26" s="147"/>
      <c r="LP26" s="148"/>
      <c r="LQ26" s="148"/>
      <c r="LR26" s="148"/>
      <c r="LS26" s="148"/>
      <c r="LT26" s="148"/>
      <c r="LU26" s="149"/>
      <c r="LV26" s="148"/>
      <c r="LW26" s="148"/>
      <c r="LX26" s="149"/>
    </row>
    <row r="27" spans="1:336" s="56" customFormat="1" ht="30.95" customHeight="1" outlineLevel="1" x14ac:dyDescent="0.2">
      <c r="A27" s="124" t="s">
        <v>159</v>
      </c>
      <c r="B27" s="125" t="s">
        <v>160</v>
      </c>
      <c r="C27" s="127" t="s">
        <v>103</v>
      </c>
      <c r="D27" s="127" t="s">
        <v>104</v>
      </c>
      <c r="E27" s="126" t="s">
        <v>120</v>
      </c>
      <c r="F27" s="128">
        <v>5297.0879999999997</v>
      </c>
      <c r="G27" s="128">
        <f>AH27</f>
        <v>4823.7312000000002</v>
      </c>
      <c r="H27" s="128">
        <v>4414.24</v>
      </c>
      <c r="I27" s="128">
        <f>CM27</f>
        <v>4019.7759999999998</v>
      </c>
      <c r="J27" s="129">
        <v>22020</v>
      </c>
      <c r="K27" s="129">
        <v>32020</v>
      </c>
      <c r="L27" s="129">
        <v>42020</v>
      </c>
      <c r="M27" s="129">
        <v>42020</v>
      </c>
      <c r="N27" s="130" t="s">
        <v>104</v>
      </c>
      <c r="O27" s="130" t="s">
        <v>104</v>
      </c>
      <c r="P27" s="130" t="s">
        <v>104</v>
      </c>
      <c r="Q27" s="130" t="s">
        <v>104</v>
      </c>
      <c r="R27" s="130" t="s">
        <v>104</v>
      </c>
      <c r="S27" s="130" t="s">
        <v>104</v>
      </c>
      <c r="T27" s="130" t="s">
        <v>104</v>
      </c>
      <c r="U27" s="130" t="s">
        <v>104</v>
      </c>
      <c r="V27" s="128">
        <v>0</v>
      </c>
      <c r="W27" s="128">
        <v>0</v>
      </c>
      <c r="X27" s="130">
        <v>0</v>
      </c>
      <c r="Y27" s="128">
        <v>0</v>
      </c>
      <c r="Z27" s="130">
        <v>0</v>
      </c>
      <c r="AA27" s="130">
        <v>0</v>
      </c>
      <c r="AB27" s="131">
        <v>0</v>
      </c>
      <c r="AC27" s="131">
        <v>0</v>
      </c>
      <c r="AD27" s="132" t="s">
        <v>106</v>
      </c>
      <c r="AE27" s="132" t="s">
        <v>106</v>
      </c>
      <c r="AF27" s="133">
        <f t="shared" si="48"/>
        <v>5297.0879999999997</v>
      </c>
      <c r="AG27" s="134">
        <f t="shared" si="49"/>
        <v>5297.0879999999997</v>
      </c>
      <c r="AH27" s="134">
        <f t="shared" si="49"/>
        <v>4823.7312000000002</v>
      </c>
      <c r="AI27" s="134">
        <f t="shared" si="50"/>
        <v>-473.35679999999957</v>
      </c>
      <c r="AJ27" s="135">
        <f t="shared" si="51"/>
        <v>0.91063829787234052</v>
      </c>
      <c r="AK27" s="136">
        <v>0</v>
      </c>
      <c r="AL27" s="136">
        <v>0</v>
      </c>
      <c r="AM27" s="134">
        <f t="shared" si="52"/>
        <v>0</v>
      </c>
      <c r="AN27" s="135" t="str">
        <f>IF(AK27=0,"-",AL27/AK27)</f>
        <v>-</v>
      </c>
      <c r="AO27" s="136">
        <v>4215.1296000000002</v>
      </c>
      <c r="AP27" s="136">
        <v>0</v>
      </c>
      <c r="AQ27" s="134">
        <f t="shared" si="54"/>
        <v>-4215.1296000000002</v>
      </c>
      <c r="AR27" s="135">
        <f t="shared" si="55"/>
        <v>0</v>
      </c>
      <c r="AS27" s="134">
        <f t="shared" si="56"/>
        <v>4215.1296000000002</v>
      </c>
      <c r="AT27" s="134">
        <f t="shared" si="56"/>
        <v>0</v>
      </c>
      <c r="AU27" s="134">
        <f t="shared" si="57"/>
        <v>-4215.1296000000002</v>
      </c>
      <c r="AV27" s="135">
        <f t="shared" si="58"/>
        <v>0</v>
      </c>
      <c r="AW27" s="136">
        <v>0</v>
      </c>
      <c r="AX27" s="136">
        <v>2344.2431999999999</v>
      </c>
      <c r="AY27" s="134">
        <f t="shared" si="59"/>
        <v>2344.2431999999999</v>
      </c>
      <c r="AZ27" s="135" t="str">
        <f t="shared" si="60"/>
        <v>-</v>
      </c>
      <c r="BA27" s="134">
        <f t="shared" si="61"/>
        <v>4215.1296000000002</v>
      </c>
      <c r="BB27" s="134">
        <f t="shared" si="61"/>
        <v>2344.2431999999999</v>
      </c>
      <c r="BC27" s="174">
        <f t="shared" si="62"/>
        <v>-1870.8864000000003</v>
      </c>
      <c r="BD27" s="135">
        <f>IF(BA27=0,"-",BB27/BA27)</f>
        <v>0.55614973262032075</v>
      </c>
      <c r="BE27" s="136">
        <v>1081.9584</v>
      </c>
      <c r="BF27" s="136">
        <v>2479.4879999999998</v>
      </c>
      <c r="BG27" s="134">
        <f t="shared" si="64"/>
        <v>1397.5295999999998</v>
      </c>
      <c r="BH27" s="135">
        <f>IF(BE27=0,"-",BF27/BE27)</f>
        <v>2.2916666666666665</v>
      </c>
      <c r="BI27" s="133">
        <f t="shared" si="66"/>
        <v>0</v>
      </c>
      <c r="BJ27" s="133">
        <f t="shared" si="66"/>
        <v>0</v>
      </c>
      <c r="BK27" s="137">
        <v>0</v>
      </c>
      <c r="BL27" s="137">
        <v>-473.35679999999957</v>
      </c>
      <c r="BM27" s="137">
        <v>0</v>
      </c>
      <c r="BN27" s="175">
        <v>0</v>
      </c>
      <c r="BO27" s="175">
        <v>0</v>
      </c>
      <c r="BP27" s="137">
        <v>0</v>
      </c>
      <c r="BQ27" s="137">
        <v>0</v>
      </c>
      <c r="BR27" s="137">
        <v>0</v>
      </c>
      <c r="BS27" s="137">
        <v>0</v>
      </c>
      <c r="BT27" s="173">
        <v>0</v>
      </c>
      <c r="BU27" s="137">
        <v>0</v>
      </c>
      <c r="BV27" s="137">
        <v>0</v>
      </c>
      <c r="BW27" s="137">
        <v>0</v>
      </c>
      <c r="BX27" s="137">
        <v>0</v>
      </c>
      <c r="BY27" s="138">
        <f t="shared" si="111"/>
        <v>0</v>
      </c>
      <c r="BZ27" s="137">
        <v>0</v>
      </c>
      <c r="CA27" s="137">
        <v>0</v>
      </c>
      <c r="CB27" s="137">
        <v>0</v>
      </c>
      <c r="CC27" s="137">
        <v>0</v>
      </c>
      <c r="CD27" s="133">
        <f t="shared" si="67"/>
        <v>0</v>
      </c>
      <c r="CE27" s="139" t="s">
        <v>107</v>
      </c>
      <c r="CF27" s="167" t="s">
        <v>161</v>
      </c>
      <c r="CG27" s="136">
        <v>0</v>
      </c>
      <c r="CH27" s="136">
        <v>0</v>
      </c>
      <c r="CI27" s="132" t="s">
        <v>106</v>
      </c>
      <c r="CJ27" s="132" t="s">
        <v>106</v>
      </c>
      <c r="CK27" s="134">
        <f t="shared" si="68"/>
        <v>4414.24</v>
      </c>
      <c r="CL27" s="134">
        <f t="shared" si="69"/>
        <v>4414.24</v>
      </c>
      <c r="CM27" s="134">
        <f t="shared" si="69"/>
        <v>4019.7759999999998</v>
      </c>
      <c r="CN27" s="134">
        <f t="shared" si="70"/>
        <v>-394.46399999999994</v>
      </c>
      <c r="CO27" s="135">
        <f t="shared" si="71"/>
        <v>0.91063829787234041</v>
      </c>
      <c r="CP27" s="136">
        <v>0</v>
      </c>
      <c r="CQ27" s="136">
        <v>0</v>
      </c>
      <c r="CR27" s="134">
        <f t="shared" si="72"/>
        <v>0</v>
      </c>
      <c r="CS27" s="135" t="str">
        <f>IF(CP27=0,"-",CQ27/CP27)</f>
        <v>-</v>
      </c>
      <c r="CT27" s="136">
        <v>3512.6080000000002</v>
      </c>
      <c r="CU27" s="136">
        <v>0</v>
      </c>
      <c r="CV27" s="134">
        <f t="shared" si="74"/>
        <v>-3512.6080000000002</v>
      </c>
      <c r="CW27" s="135">
        <f>IF(CT27=0,"-",CU27/CT27)</f>
        <v>0</v>
      </c>
      <c r="CX27" s="134">
        <f t="shared" si="76"/>
        <v>3512.6080000000002</v>
      </c>
      <c r="CY27" s="134">
        <f t="shared" si="76"/>
        <v>0</v>
      </c>
      <c r="CZ27" s="134">
        <f t="shared" si="77"/>
        <v>-3512.6080000000002</v>
      </c>
      <c r="DA27" s="135">
        <f t="shared" si="78"/>
        <v>0</v>
      </c>
      <c r="DB27" s="136">
        <v>0</v>
      </c>
      <c r="DC27" s="136">
        <v>1953.5360000000001</v>
      </c>
      <c r="DD27" s="134">
        <f t="shared" si="79"/>
        <v>1953.5360000000001</v>
      </c>
      <c r="DE27" s="135" t="str">
        <f>IF(DB27=0,"-",DC27/DB27)</f>
        <v>-</v>
      </c>
      <c r="DF27" s="134">
        <f t="shared" si="81"/>
        <v>3512.6080000000002</v>
      </c>
      <c r="DG27" s="134">
        <f t="shared" si="81"/>
        <v>1953.5360000000001</v>
      </c>
      <c r="DH27" s="134">
        <f t="shared" si="82"/>
        <v>-1559.0720000000001</v>
      </c>
      <c r="DI27" s="135">
        <f t="shared" si="83"/>
        <v>0.55614973262032086</v>
      </c>
      <c r="DJ27" s="136">
        <v>901.63199999999995</v>
      </c>
      <c r="DK27" s="136">
        <v>2066.2399999999998</v>
      </c>
      <c r="DL27" s="134">
        <f t="shared" si="84"/>
        <v>1164.6079999999997</v>
      </c>
      <c r="DM27" s="135">
        <f>IF(DJ27=0,"-",DK27/DJ27)</f>
        <v>2.2916666666666665</v>
      </c>
      <c r="DN27" s="133">
        <f t="shared" si="86"/>
        <v>0</v>
      </c>
      <c r="DO27" s="133">
        <f t="shared" si="86"/>
        <v>0</v>
      </c>
      <c r="DP27" s="137">
        <v>0</v>
      </c>
      <c r="DQ27" s="137">
        <v>-394.46399999999994</v>
      </c>
      <c r="DR27" s="137">
        <v>0</v>
      </c>
      <c r="DS27" s="170">
        <v>0</v>
      </c>
      <c r="DT27" s="137">
        <v>0</v>
      </c>
      <c r="DU27" s="137">
        <v>0</v>
      </c>
      <c r="DV27" s="137">
        <v>0</v>
      </c>
      <c r="DW27" s="137">
        <v>0</v>
      </c>
      <c r="DX27" s="137">
        <v>0</v>
      </c>
      <c r="DY27" s="173">
        <v>0</v>
      </c>
      <c r="DZ27" s="137">
        <v>0</v>
      </c>
      <c r="EA27" s="137">
        <v>0</v>
      </c>
      <c r="EB27" s="137">
        <v>0</v>
      </c>
      <c r="EC27" s="137">
        <v>0</v>
      </c>
      <c r="ED27" s="134">
        <f t="shared" si="87"/>
        <v>0</v>
      </c>
      <c r="EE27" s="137">
        <v>0</v>
      </c>
      <c r="EF27" s="137">
        <v>0</v>
      </c>
      <c r="EG27" s="137">
        <v>0</v>
      </c>
      <c r="EH27" s="137">
        <v>0</v>
      </c>
      <c r="EI27" s="133">
        <f t="shared" si="88"/>
        <v>0</v>
      </c>
      <c r="EJ27" s="139" t="s">
        <v>152</v>
      </c>
      <c r="EK27" s="172" t="s">
        <v>162</v>
      </c>
      <c r="EL27" s="136">
        <v>0</v>
      </c>
      <c r="EM27" s="136">
        <v>0</v>
      </c>
      <c r="EN27" s="134">
        <f t="shared" si="89"/>
        <v>4414.24</v>
      </c>
      <c r="EO27" s="134">
        <f t="shared" si="90"/>
        <v>4414.24</v>
      </c>
      <c r="EP27" s="134">
        <f t="shared" si="90"/>
        <v>4019.7759999999998</v>
      </c>
      <c r="EQ27" s="134">
        <f t="shared" si="91"/>
        <v>-394.46399999999994</v>
      </c>
      <c r="ER27" s="135">
        <f t="shared" si="92"/>
        <v>0.91063829787234041</v>
      </c>
      <c r="ES27" s="136">
        <v>0</v>
      </c>
      <c r="ET27" s="136">
        <v>0</v>
      </c>
      <c r="EU27" s="134">
        <f t="shared" si="93"/>
        <v>0</v>
      </c>
      <c r="EV27" s="135" t="str">
        <f>IF(ES27=0,"-",ET27/ES27)</f>
        <v>-</v>
      </c>
      <c r="EW27" s="136">
        <v>3512.6080000000002</v>
      </c>
      <c r="EX27" s="136">
        <v>0</v>
      </c>
      <c r="EY27" s="134">
        <f t="shared" si="95"/>
        <v>-3512.6080000000002</v>
      </c>
      <c r="EZ27" s="135">
        <f>IF(EW27=0,"-",EX27/EW27)</f>
        <v>0</v>
      </c>
      <c r="FA27" s="134">
        <f t="shared" si="97"/>
        <v>3512.6080000000002</v>
      </c>
      <c r="FB27" s="134">
        <f t="shared" si="97"/>
        <v>0</v>
      </c>
      <c r="FC27" s="134">
        <f t="shared" si="98"/>
        <v>-3512.6080000000002</v>
      </c>
      <c r="FD27" s="135">
        <f t="shared" si="99"/>
        <v>0</v>
      </c>
      <c r="FE27" s="136">
        <v>0</v>
      </c>
      <c r="FF27" s="136">
        <v>1953.5360000000001</v>
      </c>
      <c r="FG27" s="134">
        <f t="shared" si="100"/>
        <v>1953.5360000000001</v>
      </c>
      <c r="FH27" s="135" t="str">
        <f>IF(FE27=0,"-",FF27/FE27)</f>
        <v>-</v>
      </c>
      <c r="FI27" s="134">
        <f t="shared" si="112"/>
        <v>3512.6080000000002</v>
      </c>
      <c r="FJ27" s="134">
        <f t="shared" si="112"/>
        <v>1953.5360000000001</v>
      </c>
      <c r="FK27" s="134">
        <f t="shared" si="102"/>
        <v>-1559.0720000000001</v>
      </c>
      <c r="FL27" s="135">
        <f t="shared" si="103"/>
        <v>0.55614973262032086</v>
      </c>
      <c r="FM27" s="136">
        <v>901.63199999999995</v>
      </c>
      <c r="FN27" s="136">
        <v>2066.2399999999998</v>
      </c>
      <c r="FO27" s="134">
        <f t="shared" si="104"/>
        <v>1164.6079999999997</v>
      </c>
      <c r="FP27" s="135">
        <f>IF(FM27=0,"-",FN27/FM27)</f>
        <v>2.2916666666666665</v>
      </c>
      <c r="FQ27" s="133">
        <f t="shared" si="106"/>
        <v>0</v>
      </c>
      <c r="FR27" s="133">
        <f t="shared" si="106"/>
        <v>0</v>
      </c>
      <c r="FS27" s="137">
        <v>0</v>
      </c>
      <c r="FT27" s="137">
        <v>-394.46399999999994</v>
      </c>
      <c r="FU27" s="173">
        <v>0</v>
      </c>
      <c r="FV27" s="173">
        <v>0</v>
      </c>
      <c r="FW27" s="173">
        <v>0</v>
      </c>
      <c r="FX27" s="173">
        <v>0</v>
      </c>
      <c r="FY27" s="173">
        <v>0</v>
      </c>
      <c r="FZ27" s="173">
        <v>0</v>
      </c>
      <c r="GA27" s="173">
        <v>0</v>
      </c>
      <c r="GB27" s="173">
        <v>0</v>
      </c>
      <c r="GC27" s="173">
        <v>0</v>
      </c>
      <c r="GD27" s="173">
        <v>0</v>
      </c>
      <c r="GE27" s="173">
        <v>0</v>
      </c>
      <c r="GF27" s="173">
        <v>0</v>
      </c>
      <c r="GG27" s="138">
        <f t="shared" si="113"/>
        <v>0</v>
      </c>
      <c r="GH27" s="137">
        <v>0</v>
      </c>
      <c r="GI27" s="137">
        <v>0</v>
      </c>
      <c r="GJ27" s="137">
        <v>0</v>
      </c>
      <c r="GK27" s="137">
        <v>0</v>
      </c>
      <c r="GL27" s="133">
        <f t="shared" si="107"/>
        <v>0</v>
      </c>
      <c r="GM27" s="139" t="s">
        <v>107</v>
      </c>
      <c r="GN27" s="172" t="s">
        <v>163</v>
      </c>
      <c r="GO27" s="142"/>
      <c r="GP27" s="143"/>
      <c r="GQ27" s="144"/>
      <c r="GR27" s="144"/>
      <c r="GS27" s="144"/>
      <c r="GT27" s="144"/>
      <c r="GU27" s="144"/>
      <c r="GV27" s="144"/>
      <c r="GW27" s="144"/>
      <c r="GX27" s="144"/>
      <c r="GY27" s="144"/>
      <c r="GZ27" s="144"/>
      <c r="HA27" s="144"/>
      <c r="HB27" s="144"/>
      <c r="HC27" s="144"/>
      <c r="HD27" s="144"/>
      <c r="HE27" s="144"/>
      <c r="HF27" s="144"/>
      <c r="HG27" s="144"/>
      <c r="HH27" s="144"/>
      <c r="HI27" s="144"/>
      <c r="HJ27" s="143"/>
      <c r="HK27" s="145">
        <f t="shared" si="109"/>
        <v>0</v>
      </c>
      <c r="HL27" s="145">
        <f t="shared" si="109"/>
        <v>0</v>
      </c>
      <c r="HM27" s="145">
        <f t="shared" si="109"/>
        <v>0</v>
      </c>
      <c r="HN27" s="145">
        <f t="shared" si="109"/>
        <v>0</v>
      </c>
      <c r="HO27" s="145">
        <f t="shared" si="109"/>
        <v>0</v>
      </c>
      <c r="HP27" s="145">
        <f t="shared" si="109"/>
        <v>0</v>
      </c>
      <c r="HQ27" s="145">
        <f t="shared" si="109"/>
        <v>0</v>
      </c>
      <c r="HR27" s="145">
        <f t="shared" si="109"/>
        <v>0</v>
      </c>
      <c r="HS27" s="146">
        <v>0</v>
      </c>
      <c r="HT27" s="146">
        <v>0</v>
      </c>
      <c r="HU27" s="146">
        <v>0</v>
      </c>
      <c r="HV27" s="146">
        <v>0</v>
      </c>
      <c r="HW27" s="146">
        <v>0</v>
      </c>
      <c r="HX27" s="146">
        <v>0</v>
      </c>
      <c r="HY27" s="146">
        <v>0</v>
      </c>
      <c r="HZ27" s="146">
        <v>0</v>
      </c>
      <c r="IA27" s="146">
        <v>0</v>
      </c>
      <c r="IB27" s="146">
        <v>0</v>
      </c>
      <c r="IC27" s="146">
        <v>0</v>
      </c>
      <c r="ID27" s="146">
        <v>0</v>
      </c>
      <c r="IE27" s="146">
        <v>0</v>
      </c>
      <c r="IF27" s="146">
        <v>0</v>
      </c>
      <c r="IG27" s="146">
        <v>0</v>
      </c>
      <c r="IH27" s="146">
        <v>0</v>
      </c>
      <c r="II27" s="146">
        <v>0</v>
      </c>
      <c r="IJ27" s="146">
        <v>0</v>
      </c>
      <c r="IK27" s="146">
        <v>0</v>
      </c>
      <c r="IL27" s="146">
        <v>0</v>
      </c>
      <c r="IM27" s="146">
        <v>0</v>
      </c>
      <c r="IN27" s="146">
        <v>0</v>
      </c>
      <c r="IO27" s="146">
        <v>0</v>
      </c>
      <c r="IP27" s="146">
        <v>0</v>
      </c>
      <c r="IQ27" s="146">
        <v>0</v>
      </c>
      <c r="IR27" s="146">
        <v>0</v>
      </c>
      <c r="IS27" s="146">
        <v>0</v>
      </c>
      <c r="IT27" s="146">
        <v>0</v>
      </c>
      <c r="IU27" s="146">
        <v>0</v>
      </c>
      <c r="IV27" s="146">
        <v>0</v>
      </c>
      <c r="IW27" s="146">
        <v>0</v>
      </c>
      <c r="IX27" s="146">
        <v>0</v>
      </c>
      <c r="IY27" s="145">
        <f t="shared" si="110"/>
        <v>0</v>
      </c>
      <c r="IZ27" s="145">
        <f t="shared" si="110"/>
        <v>0</v>
      </c>
      <c r="JA27" s="145">
        <f t="shared" si="110"/>
        <v>0</v>
      </c>
      <c r="JB27" s="145">
        <f t="shared" si="110"/>
        <v>0</v>
      </c>
      <c r="JC27" s="145">
        <f t="shared" si="110"/>
        <v>0</v>
      </c>
      <c r="JD27" s="145">
        <f t="shared" si="110"/>
        <v>0</v>
      </c>
      <c r="JE27" s="145">
        <f t="shared" si="110"/>
        <v>0</v>
      </c>
      <c r="JF27" s="145">
        <f t="shared" si="110"/>
        <v>0</v>
      </c>
      <c r="JG27" s="146">
        <v>0</v>
      </c>
      <c r="JH27" s="146">
        <v>0</v>
      </c>
      <c r="JI27" s="146">
        <v>0</v>
      </c>
      <c r="JJ27" s="146">
        <v>0</v>
      </c>
      <c r="JK27" s="146">
        <v>0</v>
      </c>
      <c r="JL27" s="146">
        <v>0</v>
      </c>
      <c r="JM27" s="146">
        <v>0</v>
      </c>
      <c r="JN27" s="146">
        <v>0</v>
      </c>
      <c r="JO27" s="146">
        <v>0</v>
      </c>
      <c r="JP27" s="146">
        <v>0</v>
      </c>
      <c r="JQ27" s="146">
        <v>0</v>
      </c>
      <c r="JR27" s="146">
        <v>0</v>
      </c>
      <c r="JS27" s="146">
        <v>0</v>
      </c>
      <c r="JT27" s="146">
        <v>0</v>
      </c>
      <c r="JU27" s="146">
        <v>0</v>
      </c>
      <c r="JV27" s="146">
        <v>0</v>
      </c>
      <c r="JW27" s="146">
        <v>0</v>
      </c>
      <c r="JX27" s="146">
        <v>0</v>
      </c>
      <c r="JY27" s="146">
        <v>0</v>
      </c>
      <c r="JZ27" s="146">
        <v>0</v>
      </c>
      <c r="KA27" s="146">
        <v>0</v>
      </c>
      <c r="KB27" s="146">
        <v>0</v>
      </c>
      <c r="KC27" s="146">
        <v>0</v>
      </c>
      <c r="KD27" s="146">
        <v>0</v>
      </c>
      <c r="KE27" s="146">
        <v>0</v>
      </c>
      <c r="KF27" s="146">
        <v>0</v>
      </c>
      <c r="KG27" s="146">
        <v>0</v>
      </c>
      <c r="KH27" s="146">
        <v>0</v>
      </c>
      <c r="KI27" s="146">
        <v>0</v>
      </c>
      <c r="KJ27" s="146">
        <v>0</v>
      </c>
      <c r="KK27" s="146">
        <v>0</v>
      </c>
      <c r="KL27" s="146">
        <v>0</v>
      </c>
      <c r="KM27" s="2"/>
      <c r="KN27" s="146" t="s">
        <v>97</v>
      </c>
      <c r="KO27" s="116"/>
      <c r="KP27" s="116"/>
      <c r="KQ27" s="116"/>
      <c r="KR27" s="146">
        <v>0</v>
      </c>
      <c r="KS27" s="146">
        <v>0</v>
      </c>
      <c r="KT27" s="146">
        <v>0</v>
      </c>
      <c r="KU27" s="146">
        <v>0</v>
      </c>
      <c r="KV27" s="146">
        <v>0</v>
      </c>
      <c r="KW27" s="146">
        <v>0</v>
      </c>
      <c r="KX27" s="146">
        <v>0</v>
      </c>
      <c r="KY27" s="146">
        <v>0</v>
      </c>
      <c r="KZ27" s="146">
        <v>0</v>
      </c>
      <c r="LA27" s="146">
        <v>0</v>
      </c>
      <c r="LB27" s="146">
        <v>0</v>
      </c>
      <c r="LC27" s="146">
        <v>0</v>
      </c>
      <c r="LD27" s="146">
        <v>0</v>
      </c>
      <c r="LE27" s="146">
        <v>0</v>
      </c>
      <c r="LF27" s="146">
        <v>0</v>
      </c>
      <c r="LG27" s="146">
        <v>0</v>
      </c>
      <c r="LH27" s="146">
        <v>0</v>
      </c>
      <c r="LI27" s="146">
        <v>0</v>
      </c>
      <c r="LJ27" s="147"/>
      <c r="LK27" s="147"/>
      <c r="LL27" s="147"/>
      <c r="LM27" s="147"/>
      <c r="LN27" s="147"/>
      <c r="LO27" s="147"/>
      <c r="LP27" s="148"/>
      <c r="LQ27" s="148"/>
      <c r="LR27" s="148"/>
      <c r="LS27" s="148"/>
      <c r="LT27" s="148"/>
      <c r="LU27" s="149"/>
      <c r="LV27" s="148"/>
      <c r="LW27" s="148"/>
      <c r="LX27" s="149"/>
    </row>
    <row r="28" spans="1:336" s="56" customFormat="1" ht="27.75" customHeight="1" outlineLevel="1" x14ac:dyDescent="0.2">
      <c r="A28" s="124" t="s">
        <v>164</v>
      </c>
      <c r="B28" s="125" t="s">
        <v>165</v>
      </c>
      <c r="C28" s="127" t="s">
        <v>103</v>
      </c>
      <c r="D28" s="127" t="s">
        <v>104</v>
      </c>
      <c r="E28" s="126" t="s">
        <v>120</v>
      </c>
      <c r="F28" s="128">
        <v>8447.1648000000005</v>
      </c>
      <c r="G28" s="128">
        <v>8447.1648000000005</v>
      </c>
      <c r="H28" s="128">
        <v>7039.3040000000001</v>
      </c>
      <c r="I28" s="128">
        <v>7039.3040000000001</v>
      </c>
      <c r="J28" s="129">
        <v>32020</v>
      </c>
      <c r="K28" s="169">
        <v>12020</v>
      </c>
      <c r="L28" s="129">
        <v>42020</v>
      </c>
      <c r="M28" s="129">
        <v>42020</v>
      </c>
      <c r="N28" s="130" t="s">
        <v>104</v>
      </c>
      <c r="O28" s="130" t="s">
        <v>104</v>
      </c>
      <c r="P28" s="130" t="s">
        <v>104</v>
      </c>
      <c r="Q28" s="130" t="s">
        <v>104</v>
      </c>
      <c r="R28" s="130" t="s">
        <v>104</v>
      </c>
      <c r="S28" s="130" t="s">
        <v>104</v>
      </c>
      <c r="T28" s="130" t="s">
        <v>104</v>
      </c>
      <c r="U28" s="130" t="s">
        <v>104</v>
      </c>
      <c r="V28" s="128">
        <v>0</v>
      </c>
      <c r="W28" s="128">
        <v>0</v>
      </c>
      <c r="X28" s="130">
        <v>0</v>
      </c>
      <c r="Y28" s="128">
        <v>0</v>
      </c>
      <c r="Z28" s="130">
        <v>0</v>
      </c>
      <c r="AA28" s="130">
        <v>0</v>
      </c>
      <c r="AB28" s="131">
        <v>0</v>
      </c>
      <c r="AC28" s="131">
        <v>0</v>
      </c>
      <c r="AD28" s="132" t="s">
        <v>106</v>
      </c>
      <c r="AE28" s="132" t="s">
        <v>114</v>
      </c>
      <c r="AF28" s="133">
        <f t="shared" si="48"/>
        <v>8447.1648000000005</v>
      </c>
      <c r="AG28" s="134">
        <f t="shared" si="49"/>
        <v>8447.1648000000005</v>
      </c>
      <c r="AH28" s="134">
        <f t="shared" si="49"/>
        <v>8447.1648000000005</v>
      </c>
      <c r="AI28" s="134">
        <f t="shared" si="50"/>
        <v>0</v>
      </c>
      <c r="AJ28" s="135">
        <f t="shared" si="51"/>
        <v>1</v>
      </c>
      <c r="AK28" s="136">
        <v>0</v>
      </c>
      <c r="AL28" s="136">
        <v>1076.3232</v>
      </c>
      <c r="AM28" s="174">
        <f t="shared" si="52"/>
        <v>1076.3232</v>
      </c>
      <c r="AN28" s="135" t="str">
        <f>IF(AK28=0,"-",AL28/AK28)</f>
        <v>-</v>
      </c>
      <c r="AO28" s="136">
        <v>0</v>
      </c>
      <c r="AP28" s="136">
        <v>0</v>
      </c>
      <c r="AQ28" s="134">
        <f t="shared" si="54"/>
        <v>0</v>
      </c>
      <c r="AR28" s="135" t="str">
        <f t="shared" si="55"/>
        <v>-</v>
      </c>
      <c r="AS28" s="134">
        <f t="shared" si="56"/>
        <v>0</v>
      </c>
      <c r="AT28" s="134">
        <f t="shared" si="56"/>
        <v>1076.3232</v>
      </c>
      <c r="AU28" s="134">
        <f t="shared" si="57"/>
        <v>1076.3232</v>
      </c>
      <c r="AV28" s="135" t="str">
        <f t="shared" si="58"/>
        <v>-</v>
      </c>
      <c r="AW28" s="136">
        <v>5375.9808000000003</v>
      </c>
      <c r="AX28" s="136">
        <v>1014.336</v>
      </c>
      <c r="AY28" s="134">
        <f t="shared" si="59"/>
        <v>-4361.6448</v>
      </c>
      <c r="AZ28" s="135">
        <f t="shared" si="60"/>
        <v>0.18867924528301885</v>
      </c>
      <c r="BA28" s="134">
        <f t="shared" si="61"/>
        <v>5375.9808000000003</v>
      </c>
      <c r="BB28" s="134">
        <f t="shared" si="61"/>
        <v>2090.6592000000001</v>
      </c>
      <c r="BC28" s="174">
        <f t="shared" si="62"/>
        <v>-3285.3216000000002</v>
      </c>
      <c r="BD28" s="135">
        <f t="shared" ref="BD28:BD34" si="115">IF(BA28=0,"-",BB28/BA28)</f>
        <v>0.3888888888888889</v>
      </c>
      <c r="BE28" s="136">
        <v>3071.1840000000002</v>
      </c>
      <c r="BF28" s="136">
        <v>6356.5056000000004</v>
      </c>
      <c r="BG28" s="134">
        <f t="shared" si="64"/>
        <v>3285.3216000000002</v>
      </c>
      <c r="BH28" s="135">
        <f t="shared" ref="BH28:BH34" si="116">IF(BE28=0,"-",BF28/BE28)</f>
        <v>2.0697247706422019</v>
      </c>
      <c r="BI28" s="133">
        <f t="shared" si="66"/>
        <v>0</v>
      </c>
      <c r="BJ28" s="133">
        <f t="shared" si="66"/>
        <v>0</v>
      </c>
      <c r="BK28" s="137">
        <v>0</v>
      </c>
      <c r="BL28" s="173">
        <v>0</v>
      </c>
      <c r="BM28" s="137">
        <v>0</v>
      </c>
      <c r="BN28" s="137">
        <v>0</v>
      </c>
      <c r="BO28" s="137">
        <v>0</v>
      </c>
      <c r="BP28" s="137">
        <v>0</v>
      </c>
      <c r="BQ28" s="137">
        <v>0</v>
      </c>
      <c r="BR28" s="137">
        <v>0</v>
      </c>
      <c r="BS28" s="136">
        <v>0</v>
      </c>
      <c r="BT28" s="173">
        <v>0</v>
      </c>
      <c r="BU28" s="137">
        <v>0</v>
      </c>
      <c r="BV28" s="137">
        <v>0</v>
      </c>
      <c r="BW28" s="137">
        <v>0</v>
      </c>
      <c r="BX28" s="137">
        <v>0</v>
      </c>
      <c r="BY28" s="138">
        <f t="shared" si="111"/>
        <v>0</v>
      </c>
      <c r="BZ28" s="136">
        <v>0</v>
      </c>
      <c r="CA28" s="137">
        <v>0</v>
      </c>
      <c r="CB28" s="137">
        <v>0</v>
      </c>
      <c r="CC28" s="137">
        <v>0</v>
      </c>
      <c r="CD28" s="133">
        <f t="shared" si="67"/>
        <v>0</v>
      </c>
      <c r="CE28" s="139" t="s">
        <v>107</v>
      </c>
      <c r="CF28" s="172" t="s">
        <v>166</v>
      </c>
      <c r="CG28" s="136">
        <v>0</v>
      </c>
      <c r="CH28" s="136">
        <v>0</v>
      </c>
      <c r="CI28" s="132" t="s">
        <v>106</v>
      </c>
      <c r="CJ28" s="132" t="s">
        <v>114</v>
      </c>
      <c r="CK28" s="134">
        <f t="shared" si="68"/>
        <v>7039.3040000000001</v>
      </c>
      <c r="CL28" s="134">
        <f t="shared" si="69"/>
        <v>7039.3040000000001</v>
      </c>
      <c r="CM28" s="134">
        <f t="shared" si="69"/>
        <v>7039.3040000000001</v>
      </c>
      <c r="CN28" s="134">
        <f t="shared" si="70"/>
        <v>0</v>
      </c>
      <c r="CO28" s="135">
        <f t="shared" si="71"/>
        <v>1</v>
      </c>
      <c r="CP28" s="136">
        <v>0</v>
      </c>
      <c r="CQ28" s="136">
        <v>896.93600000000004</v>
      </c>
      <c r="CR28" s="134">
        <f t="shared" si="72"/>
        <v>896.93600000000004</v>
      </c>
      <c r="CS28" s="135" t="str">
        <f>IF(CP28=0,"-",CQ28/CP28)</f>
        <v>-</v>
      </c>
      <c r="CT28" s="136">
        <v>0</v>
      </c>
      <c r="CU28" s="136">
        <v>845.28</v>
      </c>
      <c r="CV28" s="134">
        <f t="shared" si="74"/>
        <v>845.28</v>
      </c>
      <c r="CW28" s="135" t="str">
        <f>IF(CT28=0,"-",CU28/CT28)</f>
        <v>-</v>
      </c>
      <c r="CX28" s="134">
        <f t="shared" si="76"/>
        <v>0</v>
      </c>
      <c r="CY28" s="134">
        <f t="shared" si="76"/>
        <v>1742.2159999999999</v>
      </c>
      <c r="CZ28" s="134">
        <f t="shared" si="77"/>
        <v>1742.2159999999999</v>
      </c>
      <c r="DA28" s="135" t="str">
        <f t="shared" si="78"/>
        <v>-</v>
      </c>
      <c r="DB28" s="136">
        <v>4479.9840000000004</v>
      </c>
      <c r="DC28" s="136">
        <v>1343.056</v>
      </c>
      <c r="DD28" s="134">
        <f t="shared" si="79"/>
        <v>-3136.9280000000003</v>
      </c>
      <c r="DE28" s="135">
        <f>IF(DB28=0,"-",DC28/DB28)</f>
        <v>0.29979035639412999</v>
      </c>
      <c r="DF28" s="134">
        <f t="shared" si="81"/>
        <v>4479.9840000000004</v>
      </c>
      <c r="DG28" s="134">
        <f t="shared" si="81"/>
        <v>3085.2719999999999</v>
      </c>
      <c r="DH28" s="134">
        <f t="shared" si="82"/>
        <v>-1394.7120000000004</v>
      </c>
      <c r="DI28" s="135">
        <f t="shared" si="83"/>
        <v>0.68867924528301883</v>
      </c>
      <c r="DJ28" s="136">
        <v>2559.3200000000002</v>
      </c>
      <c r="DK28" s="136">
        <v>3954.0320000000006</v>
      </c>
      <c r="DL28" s="134">
        <f t="shared" si="84"/>
        <v>1394.7120000000004</v>
      </c>
      <c r="DM28" s="135">
        <f>IF(DJ28=0,"-",DK28/DJ28)</f>
        <v>1.5449541284403672</v>
      </c>
      <c r="DN28" s="133">
        <f t="shared" si="86"/>
        <v>0</v>
      </c>
      <c r="DO28" s="133">
        <f t="shared" si="86"/>
        <v>0</v>
      </c>
      <c r="DP28" s="137">
        <v>0</v>
      </c>
      <c r="DQ28" s="137">
        <v>0</v>
      </c>
      <c r="DR28" s="137">
        <v>0</v>
      </c>
      <c r="DS28" s="137">
        <v>0</v>
      </c>
      <c r="DT28" s="137">
        <v>0</v>
      </c>
      <c r="DU28" s="137">
        <v>0</v>
      </c>
      <c r="DV28" s="137">
        <v>0</v>
      </c>
      <c r="DW28" s="137">
        <v>0</v>
      </c>
      <c r="DX28" s="137">
        <v>0</v>
      </c>
      <c r="DY28" s="173">
        <v>0</v>
      </c>
      <c r="DZ28" s="137">
        <v>0</v>
      </c>
      <c r="EA28" s="137">
        <v>0</v>
      </c>
      <c r="EB28" s="137">
        <v>0</v>
      </c>
      <c r="EC28" s="137">
        <v>0</v>
      </c>
      <c r="ED28" s="134">
        <f t="shared" si="87"/>
        <v>0</v>
      </c>
      <c r="EE28" s="136">
        <v>0</v>
      </c>
      <c r="EF28" s="137">
        <v>0</v>
      </c>
      <c r="EG28" s="137">
        <v>0</v>
      </c>
      <c r="EH28" s="137">
        <v>0</v>
      </c>
      <c r="EI28" s="133">
        <f t="shared" si="88"/>
        <v>0</v>
      </c>
      <c r="EJ28" s="139" t="s">
        <v>107</v>
      </c>
      <c r="EK28" s="172" t="s">
        <v>167</v>
      </c>
      <c r="EL28" s="136">
        <v>0</v>
      </c>
      <c r="EM28" s="136">
        <v>0</v>
      </c>
      <c r="EN28" s="134">
        <f t="shared" si="89"/>
        <v>7039.3040000000001</v>
      </c>
      <c r="EO28" s="134">
        <f t="shared" si="90"/>
        <v>7039.3040000000001</v>
      </c>
      <c r="EP28" s="134">
        <f t="shared" si="90"/>
        <v>7039.3040000000001</v>
      </c>
      <c r="EQ28" s="134">
        <f t="shared" si="91"/>
        <v>0</v>
      </c>
      <c r="ER28" s="135">
        <f t="shared" si="92"/>
        <v>1</v>
      </c>
      <c r="ES28" s="136">
        <v>0</v>
      </c>
      <c r="ET28" s="136">
        <v>896.93600000000004</v>
      </c>
      <c r="EU28" s="134">
        <f t="shared" si="93"/>
        <v>896.93600000000004</v>
      </c>
      <c r="EV28" s="135" t="str">
        <f>IF(ES28=0,"-",ET28/ES28)</f>
        <v>-</v>
      </c>
      <c r="EW28" s="136">
        <v>0</v>
      </c>
      <c r="EX28" s="136">
        <v>845.28</v>
      </c>
      <c r="EY28" s="134">
        <f t="shared" si="95"/>
        <v>845.28</v>
      </c>
      <c r="EZ28" s="135" t="str">
        <f>IF(EW28=0,"-",EX28/EW28)</f>
        <v>-</v>
      </c>
      <c r="FA28" s="134">
        <f t="shared" si="97"/>
        <v>0</v>
      </c>
      <c r="FB28" s="134">
        <f t="shared" si="97"/>
        <v>1742.2159999999999</v>
      </c>
      <c r="FC28" s="134">
        <f t="shared" si="98"/>
        <v>1742.2159999999999</v>
      </c>
      <c r="FD28" s="135" t="str">
        <f t="shared" si="99"/>
        <v>-</v>
      </c>
      <c r="FE28" s="136">
        <v>4479.9840000000004</v>
      </c>
      <c r="FF28" s="136">
        <v>1343.056</v>
      </c>
      <c r="FG28" s="134">
        <f t="shared" si="100"/>
        <v>-3136.9280000000003</v>
      </c>
      <c r="FH28" s="135">
        <f>IF(FE28=0,"-",FF28/FE28)</f>
        <v>0.29979035639412999</v>
      </c>
      <c r="FI28" s="134">
        <f t="shared" si="112"/>
        <v>4479.9840000000004</v>
      </c>
      <c r="FJ28" s="134">
        <f t="shared" si="112"/>
        <v>3085.2719999999999</v>
      </c>
      <c r="FK28" s="134">
        <f t="shared" si="102"/>
        <v>-1394.7120000000004</v>
      </c>
      <c r="FL28" s="135">
        <f t="shared" si="103"/>
        <v>0.68867924528301883</v>
      </c>
      <c r="FM28" s="136">
        <v>2559.3200000000002</v>
      </c>
      <c r="FN28" s="136">
        <v>3954.0320000000006</v>
      </c>
      <c r="FO28" s="134">
        <f t="shared" si="104"/>
        <v>1394.7120000000004</v>
      </c>
      <c r="FP28" s="135">
        <f>IF(FM28=0,"-",FN28/FM28)</f>
        <v>1.5449541284403672</v>
      </c>
      <c r="FQ28" s="133">
        <f t="shared" si="106"/>
        <v>0</v>
      </c>
      <c r="FR28" s="133">
        <f t="shared" si="106"/>
        <v>0</v>
      </c>
      <c r="FS28" s="137">
        <v>0</v>
      </c>
      <c r="FT28" s="137">
        <v>0</v>
      </c>
      <c r="FU28" s="173">
        <v>0</v>
      </c>
      <c r="FV28" s="173">
        <v>0</v>
      </c>
      <c r="FW28" s="173">
        <v>0</v>
      </c>
      <c r="FX28" s="173">
        <v>0</v>
      </c>
      <c r="FY28" s="173">
        <v>0</v>
      </c>
      <c r="FZ28" s="173">
        <v>0</v>
      </c>
      <c r="GA28" s="173">
        <v>0</v>
      </c>
      <c r="GB28" s="173">
        <v>0</v>
      </c>
      <c r="GC28" s="173">
        <v>0</v>
      </c>
      <c r="GD28" s="173">
        <v>0</v>
      </c>
      <c r="GE28" s="173">
        <v>0</v>
      </c>
      <c r="GF28" s="173">
        <v>0</v>
      </c>
      <c r="GG28" s="138">
        <f t="shared" si="113"/>
        <v>0</v>
      </c>
      <c r="GH28" s="137">
        <v>0</v>
      </c>
      <c r="GI28" s="137">
        <v>0</v>
      </c>
      <c r="GJ28" s="137">
        <v>0</v>
      </c>
      <c r="GK28" s="137">
        <v>0</v>
      </c>
      <c r="GL28" s="133">
        <f t="shared" si="107"/>
        <v>0</v>
      </c>
      <c r="GM28" s="139" t="s">
        <v>107</v>
      </c>
      <c r="GN28" s="167" t="str">
        <f t="shared" ref="GN28:GN34" si="117">EK28</f>
        <v>Проект завершен в 4 квартале 2020 года. 
Заключен договор с единственным поставщиком ООО "СИГМА" № 05.115.146.20 от 27.02.2020 на сумму 7 039 тыс. руб. без НДС, 8 447 тыс. руб. с НДС. 
1. Акт оказанных услуг от 28.02.20 на сумму 1 076 тыс. руб. с НДС, 897 тыс.руб. без НДС;
2. Акт оказанных услуг от 11.06.20 на сумму 1 014 тыс. руб. с НДС, 845 тыс.руб. без НДС;
3. Акт оказанных услуг от 30.09.20 на сумму 1 612 тыс. руб. с НДС,1 343 тыс.руб. без НДС;
4. Акт оказанных услуг от 17.12.20 на сумму 4 745 тыс. руб. с НДС, 3 954 тыс.руб. без НДС.</v>
      </c>
      <c r="GO28" s="142"/>
      <c r="GP28" s="143"/>
      <c r="GQ28" s="144"/>
      <c r="GR28" s="144"/>
      <c r="GS28" s="144"/>
      <c r="GT28" s="144"/>
      <c r="GU28" s="144"/>
      <c r="GV28" s="144"/>
      <c r="GW28" s="144"/>
      <c r="GX28" s="144"/>
      <c r="GY28" s="144"/>
      <c r="GZ28" s="144"/>
      <c r="HA28" s="144"/>
      <c r="HB28" s="144"/>
      <c r="HC28" s="144"/>
      <c r="HD28" s="144"/>
      <c r="HE28" s="144"/>
      <c r="HF28" s="144"/>
      <c r="HG28" s="144"/>
      <c r="HH28" s="144"/>
      <c r="HI28" s="144"/>
      <c r="HJ28" s="143"/>
      <c r="HK28" s="145">
        <f t="shared" si="109"/>
        <v>0</v>
      </c>
      <c r="HL28" s="145">
        <f t="shared" si="109"/>
        <v>0</v>
      </c>
      <c r="HM28" s="145">
        <f t="shared" si="109"/>
        <v>0</v>
      </c>
      <c r="HN28" s="145">
        <f t="shared" si="109"/>
        <v>0</v>
      </c>
      <c r="HO28" s="145">
        <f t="shared" si="109"/>
        <v>0</v>
      </c>
      <c r="HP28" s="145">
        <f t="shared" si="109"/>
        <v>0</v>
      </c>
      <c r="HQ28" s="145">
        <f t="shared" si="109"/>
        <v>0</v>
      </c>
      <c r="HR28" s="145">
        <f t="shared" si="109"/>
        <v>0</v>
      </c>
      <c r="HS28" s="146">
        <v>0</v>
      </c>
      <c r="HT28" s="146">
        <v>0</v>
      </c>
      <c r="HU28" s="146">
        <v>0</v>
      </c>
      <c r="HV28" s="146">
        <v>0</v>
      </c>
      <c r="HW28" s="146">
        <v>0</v>
      </c>
      <c r="HX28" s="146">
        <v>0</v>
      </c>
      <c r="HY28" s="146">
        <v>0</v>
      </c>
      <c r="HZ28" s="146">
        <v>0</v>
      </c>
      <c r="IA28" s="146">
        <v>0</v>
      </c>
      <c r="IB28" s="146">
        <v>0</v>
      </c>
      <c r="IC28" s="146">
        <v>0</v>
      </c>
      <c r="ID28" s="146">
        <v>0</v>
      </c>
      <c r="IE28" s="146">
        <v>0</v>
      </c>
      <c r="IF28" s="146">
        <v>0</v>
      </c>
      <c r="IG28" s="146">
        <v>0</v>
      </c>
      <c r="IH28" s="146">
        <v>0</v>
      </c>
      <c r="II28" s="146">
        <v>0</v>
      </c>
      <c r="IJ28" s="146">
        <v>0</v>
      </c>
      <c r="IK28" s="146">
        <v>0</v>
      </c>
      <c r="IL28" s="146">
        <v>0</v>
      </c>
      <c r="IM28" s="146">
        <v>0</v>
      </c>
      <c r="IN28" s="146">
        <v>0</v>
      </c>
      <c r="IO28" s="146">
        <v>0</v>
      </c>
      <c r="IP28" s="146">
        <v>0</v>
      </c>
      <c r="IQ28" s="146">
        <v>0</v>
      </c>
      <c r="IR28" s="146">
        <v>0</v>
      </c>
      <c r="IS28" s="146">
        <v>0</v>
      </c>
      <c r="IT28" s="146">
        <v>0</v>
      </c>
      <c r="IU28" s="146">
        <v>0</v>
      </c>
      <c r="IV28" s="146">
        <v>0</v>
      </c>
      <c r="IW28" s="146">
        <v>0</v>
      </c>
      <c r="IX28" s="146">
        <v>0</v>
      </c>
      <c r="IY28" s="145">
        <f t="shared" si="110"/>
        <v>0</v>
      </c>
      <c r="IZ28" s="145">
        <f t="shared" si="110"/>
        <v>0</v>
      </c>
      <c r="JA28" s="145">
        <f t="shared" si="110"/>
        <v>0</v>
      </c>
      <c r="JB28" s="145">
        <f t="shared" si="110"/>
        <v>0</v>
      </c>
      <c r="JC28" s="145">
        <f t="shared" si="110"/>
        <v>0</v>
      </c>
      <c r="JD28" s="145">
        <f t="shared" si="110"/>
        <v>0</v>
      </c>
      <c r="JE28" s="145">
        <f t="shared" si="110"/>
        <v>0</v>
      </c>
      <c r="JF28" s="145">
        <f t="shared" si="110"/>
        <v>0</v>
      </c>
      <c r="JG28" s="146">
        <v>0</v>
      </c>
      <c r="JH28" s="146">
        <v>0</v>
      </c>
      <c r="JI28" s="146">
        <v>0</v>
      </c>
      <c r="JJ28" s="146">
        <v>0</v>
      </c>
      <c r="JK28" s="146">
        <v>0</v>
      </c>
      <c r="JL28" s="146">
        <v>0</v>
      </c>
      <c r="JM28" s="146">
        <v>0</v>
      </c>
      <c r="JN28" s="146">
        <v>0</v>
      </c>
      <c r="JO28" s="146">
        <v>0</v>
      </c>
      <c r="JP28" s="146">
        <v>0</v>
      </c>
      <c r="JQ28" s="146">
        <v>0</v>
      </c>
      <c r="JR28" s="146">
        <v>0</v>
      </c>
      <c r="JS28" s="146">
        <v>0</v>
      </c>
      <c r="JT28" s="146">
        <v>0</v>
      </c>
      <c r="JU28" s="146">
        <v>0</v>
      </c>
      <c r="JV28" s="146">
        <v>0</v>
      </c>
      <c r="JW28" s="146">
        <v>0</v>
      </c>
      <c r="JX28" s="146">
        <v>0</v>
      </c>
      <c r="JY28" s="146">
        <v>0</v>
      </c>
      <c r="JZ28" s="146">
        <v>0</v>
      </c>
      <c r="KA28" s="146">
        <v>0</v>
      </c>
      <c r="KB28" s="146">
        <v>0</v>
      </c>
      <c r="KC28" s="146">
        <v>0</v>
      </c>
      <c r="KD28" s="146">
        <v>0</v>
      </c>
      <c r="KE28" s="146">
        <v>0</v>
      </c>
      <c r="KF28" s="146">
        <v>0</v>
      </c>
      <c r="KG28" s="146">
        <v>0</v>
      </c>
      <c r="KH28" s="146">
        <v>0</v>
      </c>
      <c r="KI28" s="146">
        <v>0</v>
      </c>
      <c r="KJ28" s="146">
        <v>0</v>
      </c>
      <c r="KK28" s="146">
        <v>0</v>
      </c>
      <c r="KL28" s="146">
        <v>0</v>
      </c>
      <c r="KM28" s="2"/>
      <c r="KN28" s="146" t="s">
        <v>97</v>
      </c>
      <c r="KO28" s="116"/>
      <c r="KP28" s="116"/>
      <c r="KQ28" s="116"/>
      <c r="KR28" s="146">
        <v>0</v>
      </c>
      <c r="KS28" s="146">
        <v>0</v>
      </c>
      <c r="KT28" s="146">
        <v>0</v>
      </c>
      <c r="KU28" s="146">
        <v>0</v>
      </c>
      <c r="KV28" s="146">
        <v>0</v>
      </c>
      <c r="KW28" s="146">
        <v>0</v>
      </c>
      <c r="KX28" s="146">
        <v>0</v>
      </c>
      <c r="KY28" s="146">
        <v>0</v>
      </c>
      <c r="KZ28" s="146">
        <v>0</v>
      </c>
      <c r="LA28" s="146">
        <v>0</v>
      </c>
      <c r="LB28" s="146">
        <v>0</v>
      </c>
      <c r="LC28" s="146">
        <v>0</v>
      </c>
      <c r="LD28" s="146">
        <v>0</v>
      </c>
      <c r="LE28" s="146">
        <v>0</v>
      </c>
      <c r="LF28" s="146">
        <v>0</v>
      </c>
      <c r="LG28" s="146">
        <v>0</v>
      </c>
      <c r="LH28" s="146">
        <v>0</v>
      </c>
      <c r="LI28" s="146">
        <v>0</v>
      </c>
      <c r="LJ28" s="147"/>
      <c r="LK28" s="147"/>
      <c r="LL28" s="147"/>
      <c r="LM28" s="147"/>
      <c r="LN28" s="147"/>
      <c r="LO28" s="147"/>
      <c r="LP28" s="148"/>
      <c r="LQ28" s="148"/>
      <c r="LR28" s="148"/>
      <c r="LS28" s="148"/>
      <c r="LT28" s="148"/>
      <c r="LU28" s="149"/>
      <c r="LV28" s="148"/>
      <c r="LW28" s="148"/>
      <c r="LX28" s="149"/>
    </row>
    <row r="29" spans="1:336" s="56" customFormat="1" ht="37.5" customHeight="1" outlineLevel="1" x14ac:dyDescent="0.2">
      <c r="A29" s="124" t="s">
        <v>168</v>
      </c>
      <c r="B29" s="125" t="s">
        <v>169</v>
      </c>
      <c r="C29" s="127" t="s">
        <v>103</v>
      </c>
      <c r="D29" s="127" t="s">
        <v>104</v>
      </c>
      <c r="E29" s="126" t="s">
        <v>120</v>
      </c>
      <c r="F29" s="128">
        <v>4113.6959999999999</v>
      </c>
      <c r="G29" s="128">
        <v>3773.6959999999999</v>
      </c>
      <c r="H29" s="128">
        <v>3428.08</v>
      </c>
      <c r="I29" s="128">
        <v>3428.08</v>
      </c>
      <c r="J29" s="129">
        <v>42020</v>
      </c>
      <c r="K29" s="169">
        <v>42020</v>
      </c>
      <c r="L29" s="129">
        <v>42020</v>
      </c>
      <c r="M29" s="129">
        <v>42020</v>
      </c>
      <c r="N29" s="130" t="s">
        <v>104</v>
      </c>
      <c r="O29" s="130" t="s">
        <v>104</v>
      </c>
      <c r="P29" s="130" t="s">
        <v>104</v>
      </c>
      <c r="Q29" s="130" t="s">
        <v>104</v>
      </c>
      <c r="R29" s="130" t="s">
        <v>104</v>
      </c>
      <c r="S29" s="130" t="s">
        <v>104</v>
      </c>
      <c r="T29" s="130" t="s">
        <v>104</v>
      </c>
      <c r="U29" s="130" t="s">
        <v>104</v>
      </c>
      <c r="V29" s="128">
        <v>0</v>
      </c>
      <c r="W29" s="128">
        <v>0</v>
      </c>
      <c r="X29" s="130">
        <v>0</v>
      </c>
      <c r="Y29" s="128">
        <v>0</v>
      </c>
      <c r="Z29" s="130">
        <v>0</v>
      </c>
      <c r="AA29" s="130">
        <v>0</v>
      </c>
      <c r="AB29" s="131">
        <v>0</v>
      </c>
      <c r="AC29" s="131">
        <v>0</v>
      </c>
      <c r="AD29" s="132" t="s">
        <v>114</v>
      </c>
      <c r="AE29" s="132" t="s">
        <v>114</v>
      </c>
      <c r="AF29" s="133">
        <f t="shared" si="48"/>
        <v>4113.6959999999999</v>
      </c>
      <c r="AG29" s="134">
        <f t="shared" si="49"/>
        <v>4113.6959999999999</v>
      </c>
      <c r="AH29" s="134">
        <f t="shared" si="49"/>
        <v>3773.6959999999999</v>
      </c>
      <c r="AI29" s="134">
        <f t="shared" si="50"/>
        <v>-340</v>
      </c>
      <c r="AJ29" s="135">
        <f t="shared" si="51"/>
        <v>0.91734926450569021</v>
      </c>
      <c r="AK29" s="136">
        <v>0</v>
      </c>
      <c r="AL29" s="136">
        <v>0</v>
      </c>
      <c r="AM29" s="134">
        <f t="shared" si="52"/>
        <v>0</v>
      </c>
      <c r="AN29" s="135" t="str">
        <f t="shared" si="53"/>
        <v>-</v>
      </c>
      <c r="AO29" s="136">
        <v>0</v>
      </c>
      <c r="AP29" s="136">
        <v>0</v>
      </c>
      <c r="AQ29" s="134">
        <f t="shared" si="54"/>
        <v>0</v>
      </c>
      <c r="AR29" s="135" t="str">
        <f t="shared" si="55"/>
        <v>-</v>
      </c>
      <c r="AS29" s="134">
        <f t="shared" si="56"/>
        <v>0</v>
      </c>
      <c r="AT29" s="134">
        <f t="shared" si="56"/>
        <v>0</v>
      </c>
      <c r="AU29" s="134">
        <f t="shared" si="57"/>
        <v>0</v>
      </c>
      <c r="AV29" s="135" t="str">
        <f t="shared" si="58"/>
        <v>-</v>
      </c>
      <c r="AW29" s="136">
        <v>0</v>
      </c>
      <c r="AX29" s="136">
        <v>0</v>
      </c>
      <c r="AY29" s="134">
        <f t="shared" si="59"/>
        <v>0</v>
      </c>
      <c r="AZ29" s="135" t="str">
        <f t="shared" si="60"/>
        <v>-</v>
      </c>
      <c r="BA29" s="134">
        <f t="shared" si="61"/>
        <v>0</v>
      </c>
      <c r="BB29" s="134">
        <f t="shared" si="61"/>
        <v>0</v>
      </c>
      <c r="BC29" s="134">
        <f t="shared" si="62"/>
        <v>0</v>
      </c>
      <c r="BD29" s="135" t="str">
        <f t="shared" si="115"/>
        <v>-</v>
      </c>
      <c r="BE29" s="128">
        <v>4113.6959999999999</v>
      </c>
      <c r="BF29" s="136">
        <v>3773.6959999999999</v>
      </c>
      <c r="BG29" s="134">
        <f t="shared" si="64"/>
        <v>-340</v>
      </c>
      <c r="BH29" s="135">
        <f t="shared" si="116"/>
        <v>0.91734926450569021</v>
      </c>
      <c r="BI29" s="133">
        <f t="shared" si="66"/>
        <v>0</v>
      </c>
      <c r="BJ29" s="133">
        <f t="shared" si="66"/>
        <v>0</v>
      </c>
      <c r="BK29" s="137">
        <v>-340</v>
      </c>
      <c r="BL29" s="137">
        <v>0</v>
      </c>
      <c r="BM29" s="137">
        <v>0</v>
      </c>
      <c r="BN29" s="137">
        <v>0</v>
      </c>
      <c r="BO29" s="137">
        <v>0</v>
      </c>
      <c r="BP29" s="137">
        <v>0</v>
      </c>
      <c r="BQ29" s="137">
        <v>0</v>
      </c>
      <c r="BR29" s="137">
        <v>0</v>
      </c>
      <c r="BS29" s="137">
        <v>0</v>
      </c>
      <c r="BT29" s="137">
        <v>0</v>
      </c>
      <c r="BU29" s="137">
        <v>0</v>
      </c>
      <c r="BV29" s="137">
        <v>0</v>
      </c>
      <c r="BW29" s="137">
        <v>0</v>
      </c>
      <c r="BX29" s="137">
        <v>0</v>
      </c>
      <c r="BY29" s="138">
        <f>AI29-SUM(BK29:BX29)</f>
        <v>0</v>
      </c>
      <c r="BZ29" s="137">
        <v>0</v>
      </c>
      <c r="CA29" s="137">
        <v>0</v>
      </c>
      <c r="CB29" s="137">
        <v>0</v>
      </c>
      <c r="CC29" s="137">
        <v>0</v>
      </c>
      <c r="CD29" s="133">
        <f t="shared" si="67"/>
        <v>0</v>
      </c>
      <c r="CE29" s="139" t="s">
        <v>107</v>
      </c>
      <c r="CF29" s="172" t="s">
        <v>170</v>
      </c>
      <c r="CG29" s="136">
        <v>0</v>
      </c>
      <c r="CH29" s="136">
        <v>0</v>
      </c>
      <c r="CI29" s="132" t="s">
        <v>114</v>
      </c>
      <c r="CJ29" s="132" t="s">
        <v>114</v>
      </c>
      <c r="CK29" s="134">
        <f t="shared" si="68"/>
        <v>3428.08</v>
      </c>
      <c r="CL29" s="134">
        <f t="shared" si="69"/>
        <v>3428.08</v>
      </c>
      <c r="CM29" s="134">
        <f t="shared" si="69"/>
        <v>3428.08</v>
      </c>
      <c r="CN29" s="134">
        <f t="shared" si="70"/>
        <v>0</v>
      </c>
      <c r="CO29" s="135">
        <f t="shared" si="71"/>
        <v>1</v>
      </c>
      <c r="CP29" s="136">
        <v>0</v>
      </c>
      <c r="CQ29" s="136">
        <v>0</v>
      </c>
      <c r="CR29" s="134">
        <f t="shared" si="72"/>
        <v>0</v>
      </c>
      <c r="CS29" s="135" t="str">
        <f t="shared" si="73"/>
        <v>-</v>
      </c>
      <c r="CT29" s="136">
        <v>0</v>
      </c>
      <c r="CU29" s="136">
        <v>0</v>
      </c>
      <c r="CV29" s="134">
        <f t="shared" si="74"/>
        <v>0</v>
      </c>
      <c r="CW29" s="135" t="str">
        <f t="shared" si="75"/>
        <v>-</v>
      </c>
      <c r="CX29" s="134">
        <f t="shared" si="76"/>
        <v>0</v>
      </c>
      <c r="CY29" s="134">
        <f t="shared" si="76"/>
        <v>0</v>
      </c>
      <c r="CZ29" s="134">
        <f t="shared" si="77"/>
        <v>0</v>
      </c>
      <c r="DA29" s="135" t="str">
        <f t="shared" si="78"/>
        <v>-</v>
      </c>
      <c r="DB29" s="136">
        <v>0</v>
      </c>
      <c r="DC29" s="136">
        <v>0</v>
      </c>
      <c r="DD29" s="134">
        <f t="shared" si="79"/>
        <v>0</v>
      </c>
      <c r="DE29" s="135" t="str">
        <f t="shared" si="80"/>
        <v>-</v>
      </c>
      <c r="DF29" s="134">
        <f t="shared" si="81"/>
        <v>0</v>
      </c>
      <c r="DG29" s="134">
        <f t="shared" si="81"/>
        <v>0</v>
      </c>
      <c r="DH29" s="134">
        <f t="shared" si="82"/>
        <v>0</v>
      </c>
      <c r="DI29" s="135" t="str">
        <f t="shared" si="83"/>
        <v>-</v>
      </c>
      <c r="DJ29" s="128">
        <v>3428.08</v>
      </c>
      <c r="DK29" s="136">
        <v>3428.08</v>
      </c>
      <c r="DL29" s="134">
        <f t="shared" si="84"/>
        <v>0</v>
      </c>
      <c r="DM29" s="135">
        <f t="shared" si="85"/>
        <v>1</v>
      </c>
      <c r="DN29" s="133">
        <f t="shared" si="86"/>
        <v>0</v>
      </c>
      <c r="DO29" s="133">
        <f t="shared" si="86"/>
        <v>0</v>
      </c>
      <c r="DP29" s="137">
        <v>0</v>
      </c>
      <c r="DQ29" s="137">
        <v>0</v>
      </c>
      <c r="DR29" s="137">
        <v>0</v>
      </c>
      <c r="DS29" s="137">
        <v>0</v>
      </c>
      <c r="DT29" s="137">
        <v>0</v>
      </c>
      <c r="DU29" s="137">
        <v>0</v>
      </c>
      <c r="DV29" s="137">
        <v>0</v>
      </c>
      <c r="DW29" s="137">
        <v>0</v>
      </c>
      <c r="DX29" s="137">
        <v>0</v>
      </c>
      <c r="DY29" s="137">
        <v>0</v>
      </c>
      <c r="DZ29" s="137">
        <v>0</v>
      </c>
      <c r="EA29" s="137">
        <v>0</v>
      </c>
      <c r="EB29" s="137">
        <v>0</v>
      </c>
      <c r="EC29" s="137">
        <v>0</v>
      </c>
      <c r="ED29" s="134">
        <f t="shared" si="87"/>
        <v>0</v>
      </c>
      <c r="EE29" s="137">
        <v>0</v>
      </c>
      <c r="EF29" s="137">
        <v>0</v>
      </c>
      <c r="EG29" s="137">
        <v>0</v>
      </c>
      <c r="EH29" s="137">
        <v>0</v>
      </c>
      <c r="EI29" s="133">
        <f t="shared" si="88"/>
        <v>0</v>
      </c>
      <c r="EJ29" s="139" t="s">
        <v>107</v>
      </c>
      <c r="EK29" s="139" t="s">
        <v>171</v>
      </c>
      <c r="EL29" s="136">
        <v>0</v>
      </c>
      <c r="EM29" s="136">
        <v>0</v>
      </c>
      <c r="EN29" s="134">
        <f t="shared" si="89"/>
        <v>3428.08</v>
      </c>
      <c r="EO29" s="134">
        <f t="shared" si="90"/>
        <v>3428.08</v>
      </c>
      <c r="EP29" s="134">
        <f t="shared" si="90"/>
        <v>3428.08</v>
      </c>
      <c r="EQ29" s="134">
        <f t="shared" si="91"/>
        <v>0</v>
      </c>
      <c r="ER29" s="135">
        <f t="shared" si="92"/>
        <v>1</v>
      </c>
      <c r="ES29" s="136">
        <v>0</v>
      </c>
      <c r="ET29" s="136">
        <v>0</v>
      </c>
      <c r="EU29" s="134">
        <f t="shared" si="93"/>
        <v>0</v>
      </c>
      <c r="EV29" s="135" t="str">
        <f t="shared" si="94"/>
        <v>-</v>
      </c>
      <c r="EW29" s="136">
        <v>0</v>
      </c>
      <c r="EX29" s="136">
        <v>0</v>
      </c>
      <c r="EY29" s="134">
        <f t="shared" si="95"/>
        <v>0</v>
      </c>
      <c r="EZ29" s="135" t="str">
        <f t="shared" si="96"/>
        <v>-</v>
      </c>
      <c r="FA29" s="134">
        <f t="shared" si="97"/>
        <v>0</v>
      </c>
      <c r="FB29" s="134">
        <f t="shared" si="97"/>
        <v>0</v>
      </c>
      <c r="FC29" s="134">
        <f t="shared" si="98"/>
        <v>0</v>
      </c>
      <c r="FD29" s="135" t="str">
        <f t="shared" si="99"/>
        <v>-</v>
      </c>
      <c r="FE29" s="136">
        <v>0</v>
      </c>
      <c r="FF29" s="136">
        <v>0</v>
      </c>
      <c r="FG29" s="134">
        <f t="shared" si="100"/>
        <v>0</v>
      </c>
      <c r="FH29" s="135" t="str">
        <f t="shared" si="101"/>
        <v>-</v>
      </c>
      <c r="FI29" s="134">
        <f t="shared" si="112"/>
        <v>0</v>
      </c>
      <c r="FJ29" s="134">
        <f t="shared" si="112"/>
        <v>0</v>
      </c>
      <c r="FK29" s="134">
        <f t="shared" si="102"/>
        <v>0</v>
      </c>
      <c r="FL29" s="135" t="str">
        <f t="shared" si="103"/>
        <v>-</v>
      </c>
      <c r="FM29" s="128">
        <v>3428.08</v>
      </c>
      <c r="FN29" s="136">
        <v>3428.08</v>
      </c>
      <c r="FO29" s="134">
        <f t="shared" si="104"/>
        <v>0</v>
      </c>
      <c r="FP29" s="135">
        <f t="shared" si="105"/>
        <v>1</v>
      </c>
      <c r="FQ29" s="133">
        <f t="shared" si="106"/>
        <v>0</v>
      </c>
      <c r="FR29" s="133">
        <f t="shared" si="106"/>
        <v>0</v>
      </c>
      <c r="FS29" s="137">
        <v>0</v>
      </c>
      <c r="FT29" s="137">
        <v>0</v>
      </c>
      <c r="FU29" s="173">
        <v>0</v>
      </c>
      <c r="FV29" s="173">
        <v>0</v>
      </c>
      <c r="FW29" s="173">
        <v>0</v>
      </c>
      <c r="FX29" s="173">
        <v>0</v>
      </c>
      <c r="FY29" s="173">
        <v>0</v>
      </c>
      <c r="FZ29" s="173">
        <v>0</v>
      </c>
      <c r="GA29" s="173">
        <v>0</v>
      </c>
      <c r="GB29" s="173">
        <v>0</v>
      </c>
      <c r="GC29" s="173">
        <v>0</v>
      </c>
      <c r="GD29" s="173">
        <v>0</v>
      </c>
      <c r="GE29" s="173">
        <v>0</v>
      </c>
      <c r="GF29" s="173">
        <v>0</v>
      </c>
      <c r="GG29" s="138">
        <f t="shared" si="113"/>
        <v>0</v>
      </c>
      <c r="GH29" s="137">
        <v>0</v>
      </c>
      <c r="GI29" s="137">
        <v>0</v>
      </c>
      <c r="GJ29" s="137">
        <v>0</v>
      </c>
      <c r="GK29" s="137">
        <v>0</v>
      </c>
      <c r="GL29" s="133">
        <f t="shared" si="107"/>
        <v>0</v>
      </c>
      <c r="GM29" s="176" t="s">
        <v>107</v>
      </c>
      <c r="GN29" s="139" t="str">
        <f t="shared" si="117"/>
        <v>Проект завершен в 4 кв. 2020 года.
Заключен договор № 05.115.145.20 от 27.02.2020 с единственным поставщиком ООО «СИГМА» (на сумму 3 773 тыс. руб. с НДС, 3 428 тыс. руб. без НДС) 
Акт выполненых работ от 20.11.2020 (на сумму 2 073 тыс. руб. с НДС, 1 728 тыс. руб. без НДС);
Акт приема-передачи прав от 20.11.2020 (на сумму 1 700 тыс. руб. НДС не обл.).</v>
      </c>
      <c r="GO29" s="142"/>
      <c r="GP29" s="143"/>
      <c r="GQ29" s="144"/>
      <c r="GR29" s="144"/>
      <c r="GS29" s="144"/>
      <c r="GT29" s="144"/>
      <c r="GU29" s="144"/>
      <c r="GV29" s="144"/>
      <c r="GW29" s="144"/>
      <c r="GX29" s="144"/>
      <c r="GY29" s="144"/>
      <c r="GZ29" s="144"/>
      <c r="HA29" s="144"/>
      <c r="HB29" s="144"/>
      <c r="HC29" s="144"/>
      <c r="HD29" s="144"/>
      <c r="HE29" s="144"/>
      <c r="HF29" s="144"/>
      <c r="HG29" s="144"/>
      <c r="HH29" s="144"/>
      <c r="HI29" s="144"/>
      <c r="HJ29" s="143"/>
      <c r="HK29" s="145">
        <f t="shared" si="109"/>
        <v>0</v>
      </c>
      <c r="HL29" s="145">
        <f t="shared" si="109"/>
        <v>0</v>
      </c>
      <c r="HM29" s="145">
        <f t="shared" si="109"/>
        <v>0</v>
      </c>
      <c r="HN29" s="145">
        <f t="shared" si="109"/>
        <v>0</v>
      </c>
      <c r="HO29" s="145">
        <f t="shared" si="109"/>
        <v>0</v>
      </c>
      <c r="HP29" s="145">
        <f t="shared" si="109"/>
        <v>0</v>
      </c>
      <c r="HQ29" s="145">
        <f t="shared" si="109"/>
        <v>0</v>
      </c>
      <c r="HR29" s="145">
        <f t="shared" si="109"/>
        <v>0</v>
      </c>
      <c r="HS29" s="146">
        <v>0</v>
      </c>
      <c r="HT29" s="146">
        <v>0</v>
      </c>
      <c r="HU29" s="146">
        <v>0</v>
      </c>
      <c r="HV29" s="146">
        <v>0</v>
      </c>
      <c r="HW29" s="146">
        <v>0</v>
      </c>
      <c r="HX29" s="146">
        <v>0</v>
      </c>
      <c r="HY29" s="146">
        <v>0</v>
      </c>
      <c r="HZ29" s="146">
        <v>0</v>
      </c>
      <c r="IA29" s="146">
        <v>0</v>
      </c>
      <c r="IB29" s="146">
        <v>0</v>
      </c>
      <c r="IC29" s="146">
        <v>0</v>
      </c>
      <c r="ID29" s="146">
        <v>0</v>
      </c>
      <c r="IE29" s="146">
        <v>0</v>
      </c>
      <c r="IF29" s="146">
        <v>0</v>
      </c>
      <c r="IG29" s="146">
        <v>0</v>
      </c>
      <c r="IH29" s="146">
        <v>0</v>
      </c>
      <c r="II29" s="146">
        <v>0</v>
      </c>
      <c r="IJ29" s="146">
        <v>0</v>
      </c>
      <c r="IK29" s="146">
        <v>0</v>
      </c>
      <c r="IL29" s="146">
        <v>0</v>
      </c>
      <c r="IM29" s="146">
        <v>0</v>
      </c>
      <c r="IN29" s="146">
        <v>0</v>
      </c>
      <c r="IO29" s="146">
        <v>0</v>
      </c>
      <c r="IP29" s="146">
        <v>0</v>
      </c>
      <c r="IQ29" s="146">
        <v>0</v>
      </c>
      <c r="IR29" s="146">
        <v>0</v>
      </c>
      <c r="IS29" s="146">
        <v>0</v>
      </c>
      <c r="IT29" s="146">
        <v>0</v>
      </c>
      <c r="IU29" s="146">
        <v>0</v>
      </c>
      <c r="IV29" s="146">
        <v>0</v>
      </c>
      <c r="IW29" s="146">
        <v>0</v>
      </c>
      <c r="IX29" s="146">
        <v>0</v>
      </c>
      <c r="IY29" s="145">
        <f t="shared" si="110"/>
        <v>0</v>
      </c>
      <c r="IZ29" s="145">
        <f t="shared" si="110"/>
        <v>0</v>
      </c>
      <c r="JA29" s="145">
        <f t="shared" si="110"/>
        <v>0</v>
      </c>
      <c r="JB29" s="145">
        <f t="shared" si="110"/>
        <v>0</v>
      </c>
      <c r="JC29" s="145">
        <f t="shared" si="110"/>
        <v>0</v>
      </c>
      <c r="JD29" s="145">
        <f t="shared" si="110"/>
        <v>0</v>
      </c>
      <c r="JE29" s="145">
        <f t="shared" si="110"/>
        <v>0</v>
      </c>
      <c r="JF29" s="145">
        <f t="shared" si="110"/>
        <v>0</v>
      </c>
      <c r="JG29" s="146">
        <v>0</v>
      </c>
      <c r="JH29" s="146">
        <v>0</v>
      </c>
      <c r="JI29" s="146">
        <v>0</v>
      </c>
      <c r="JJ29" s="146">
        <v>0</v>
      </c>
      <c r="JK29" s="146">
        <v>0</v>
      </c>
      <c r="JL29" s="146">
        <v>0</v>
      </c>
      <c r="JM29" s="146">
        <v>0</v>
      </c>
      <c r="JN29" s="146">
        <v>0</v>
      </c>
      <c r="JO29" s="146">
        <v>0</v>
      </c>
      <c r="JP29" s="146">
        <v>0</v>
      </c>
      <c r="JQ29" s="146">
        <v>0</v>
      </c>
      <c r="JR29" s="146">
        <v>0</v>
      </c>
      <c r="JS29" s="146">
        <v>0</v>
      </c>
      <c r="JT29" s="146">
        <v>0</v>
      </c>
      <c r="JU29" s="146">
        <v>0</v>
      </c>
      <c r="JV29" s="146">
        <v>0</v>
      </c>
      <c r="JW29" s="146">
        <v>0</v>
      </c>
      <c r="JX29" s="146">
        <v>0</v>
      </c>
      <c r="JY29" s="146">
        <v>0</v>
      </c>
      <c r="JZ29" s="146">
        <v>0</v>
      </c>
      <c r="KA29" s="146">
        <v>0</v>
      </c>
      <c r="KB29" s="146">
        <v>0</v>
      </c>
      <c r="KC29" s="146">
        <v>0</v>
      </c>
      <c r="KD29" s="146">
        <v>0</v>
      </c>
      <c r="KE29" s="146">
        <v>0</v>
      </c>
      <c r="KF29" s="146">
        <v>0</v>
      </c>
      <c r="KG29" s="146">
        <v>0</v>
      </c>
      <c r="KH29" s="146">
        <v>0</v>
      </c>
      <c r="KI29" s="146">
        <v>0</v>
      </c>
      <c r="KJ29" s="146">
        <v>0</v>
      </c>
      <c r="KK29" s="146">
        <v>0</v>
      </c>
      <c r="KL29" s="146">
        <v>0</v>
      </c>
      <c r="KM29" s="2"/>
      <c r="KN29" s="146" t="s">
        <v>97</v>
      </c>
      <c r="KO29" s="116"/>
      <c r="KP29" s="116"/>
      <c r="KQ29" s="116"/>
      <c r="KR29" s="146">
        <v>0</v>
      </c>
      <c r="KS29" s="146">
        <v>0</v>
      </c>
      <c r="KT29" s="146">
        <v>0</v>
      </c>
      <c r="KU29" s="146">
        <v>0</v>
      </c>
      <c r="KV29" s="146">
        <v>0</v>
      </c>
      <c r="KW29" s="146">
        <v>0</v>
      </c>
      <c r="KX29" s="146">
        <v>0</v>
      </c>
      <c r="KY29" s="146">
        <v>0</v>
      </c>
      <c r="KZ29" s="146">
        <v>0</v>
      </c>
      <c r="LA29" s="146">
        <v>0</v>
      </c>
      <c r="LB29" s="146">
        <v>0</v>
      </c>
      <c r="LC29" s="146">
        <v>0</v>
      </c>
      <c r="LD29" s="146">
        <v>0</v>
      </c>
      <c r="LE29" s="146">
        <v>0</v>
      </c>
      <c r="LF29" s="146">
        <v>0</v>
      </c>
      <c r="LG29" s="146">
        <v>0</v>
      </c>
      <c r="LH29" s="146">
        <v>0</v>
      </c>
      <c r="LI29" s="146">
        <v>0</v>
      </c>
      <c r="LJ29" s="147"/>
      <c r="LK29" s="147"/>
      <c r="LL29" s="147"/>
      <c r="LM29" s="147"/>
      <c r="LN29" s="147"/>
      <c r="LO29" s="147"/>
      <c r="LP29" s="148"/>
      <c r="LQ29" s="148"/>
      <c r="LR29" s="148"/>
      <c r="LS29" s="148"/>
      <c r="LT29" s="148"/>
      <c r="LU29" s="149"/>
      <c r="LV29" s="148"/>
      <c r="LW29" s="148"/>
      <c r="LX29" s="149"/>
    </row>
    <row r="30" spans="1:336" s="56" customFormat="1" ht="34.5" customHeight="1" outlineLevel="1" x14ac:dyDescent="0.2">
      <c r="A30" s="177" t="s">
        <v>172</v>
      </c>
      <c r="B30" s="178" t="s">
        <v>173</v>
      </c>
      <c r="C30" s="127" t="s">
        <v>103</v>
      </c>
      <c r="D30" s="127" t="s">
        <v>104</v>
      </c>
      <c r="E30" s="126" t="s">
        <v>120</v>
      </c>
      <c r="F30" s="128">
        <f>H30*1.2</f>
        <v>10059.122421752267</v>
      </c>
      <c r="G30" s="128">
        <v>0</v>
      </c>
      <c r="H30" s="128">
        <v>8382.6020181268887</v>
      </c>
      <c r="I30" s="128">
        <v>0</v>
      </c>
      <c r="J30" s="129">
        <v>42020</v>
      </c>
      <c r="K30" s="171" t="s">
        <v>147</v>
      </c>
      <c r="L30" s="129">
        <v>42020</v>
      </c>
      <c r="M30" s="171" t="s">
        <v>147</v>
      </c>
      <c r="N30" s="130" t="s">
        <v>104</v>
      </c>
      <c r="O30" s="130" t="s">
        <v>104</v>
      </c>
      <c r="P30" s="130" t="s">
        <v>104</v>
      </c>
      <c r="Q30" s="130" t="s">
        <v>104</v>
      </c>
      <c r="R30" s="130" t="s">
        <v>104</v>
      </c>
      <c r="S30" s="130" t="s">
        <v>104</v>
      </c>
      <c r="T30" s="130" t="s">
        <v>104</v>
      </c>
      <c r="U30" s="130" t="s">
        <v>104</v>
      </c>
      <c r="V30" s="128">
        <v>0</v>
      </c>
      <c r="W30" s="128">
        <v>0</v>
      </c>
      <c r="X30" s="130">
        <v>0</v>
      </c>
      <c r="Y30" s="128">
        <v>0</v>
      </c>
      <c r="Z30" s="130">
        <v>0</v>
      </c>
      <c r="AA30" s="130">
        <v>0</v>
      </c>
      <c r="AB30" s="131">
        <v>0</v>
      </c>
      <c r="AC30" s="131">
        <v>0</v>
      </c>
      <c r="AD30" s="132" t="s">
        <v>114</v>
      </c>
      <c r="AE30" s="132" t="s">
        <v>97</v>
      </c>
      <c r="AF30" s="133">
        <f t="shared" si="48"/>
        <v>10059.122421752267</v>
      </c>
      <c r="AG30" s="134">
        <f t="shared" si="49"/>
        <v>10059.122421752267</v>
      </c>
      <c r="AH30" s="134">
        <f t="shared" si="49"/>
        <v>0</v>
      </c>
      <c r="AI30" s="174">
        <f t="shared" si="50"/>
        <v>-10059.122421752267</v>
      </c>
      <c r="AJ30" s="135">
        <f t="shared" si="51"/>
        <v>0</v>
      </c>
      <c r="AK30" s="136">
        <v>0</v>
      </c>
      <c r="AL30" s="136">
        <v>0</v>
      </c>
      <c r="AM30" s="134">
        <f t="shared" si="52"/>
        <v>0</v>
      </c>
      <c r="AN30" s="135" t="str">
        <f t="shared" si="53"/>
        <v>-</v>
      </c>
      <c r="AO30" s="136">
        <v>0</v>
      </c>
      <c r="AP30" s="136">
        <v>0</v>
      </c>
      <c r="AQ30" s="134">
        <f t="shared" si="54"/>
        <v>0</v>
      </c>
      <c r="AR30" s="135" t="str">
        <f t="shared" si="55"/>
        <v>-</v>
      </c>
      <c r="AS30" s="134">
        <f t="shared" si="56"/>
        <v>0</v>
      </c>
      <c r="AT30" s="134">
        <f t="shared" si="56"/>
        <v>0</v>
      </c>
      <c r="AU30" s="134">
        <f t="shared" si="57"/>
        <v>0</v>
      </c>
      <c r="AV30" s="135" t="str">
        <f t="shared" si="58"/>
        <v>-</v>
      </c>
      <c r="AW30" s="136">
        <v>0</v>
      </c>
      <c r="AX30" s="136">
        <v>0</v>
      </c>
      <c r="AY30" s="134">
        <f t="shared" si="59"/>
        <v>0</v>
      </c>
      <c r="AZ30" s="135" t="str">
        <f t="shared" si="60"/>
        <v>-</v>
      </c>
      <c r="BA30" s="134">
        <f t="shared" si="61"/>
        <v>0</v>
      </c>
      <c r="BB30" s="134">
        <f t="shared" si="61"/>
        <v>0</v>
      </c>
      <c r="BC30" s="134">
        <f t="shared" si="62"/>
        <v>0</v>
      </c>
      <c r="BD30" s="135" t="str">
        <f t="shared" si="115"/>
        <v>-</v>
      </c>
      <c r="BE30" s="136">
        <v>10059.122421752267</v>
      </c>
      <c r="BF30" s="136">
        <v>0</v>
      </c>
      <c r="BG30" s="134">
        <f t="shared" si="64"/>
        <v>-10059.122421752267</v>
      </c>
      <c r="BH30" s="135">
        <f t="shared" si="116"/>
        <v>0</v>
      </c>
      <c r="BI30" s="133">
        <f t="shared" si="66"/>
        <v>0</v>
      </c>
      <c r="BJ30" s="133">
        <f t="shared" si="66"/>
        <v>0</v>
      </c>
      <c r="BK30" s="137">
        <v>0</v>
      </c>
      <c r="BL30" s="137">
        <v>0</v>
      </c>
      <c r="BM30" s="137">
        <v>0</v>
      </c>
      <c r="BN30" s="137">
        <v>0</v>
      </c>
      <c r="BO30" s="137">
        <v>0</v>
      </c>
      <c r="BP30" s="137">
        <v>-10059.122421752267</v>
      </c>
      <c r="BQ30" s="137">
        <v>0</v>
      </c>
      <c r="BR30" s="137">
        <v>0</v>
      </c>
      <c r="BS30" s="137">
        <v>0</v>
      </c>
      <c r="BT30" s="137">
        <v>0</v>
      </c>
      <c r="BU30" s="137">
        <v>0</v>
      </c>
      <c r="BV30" s="137">
        <v>0</v>
      </c>
      <c r="BW30" s="137">
        <v>0</v>
      </c>
      <c r="BX30" s="137">
        <v>0</v>
      </c>
      <c r="BY30" s="138">
        <f t="shared" si="111"/>
        <v>0</v>
      </c>
      <c r="BZ30" s="137">
        <v>0</v>
      </c>
      <c r="CA30" s="137">
        <v>0</v>
      </c>
      <c r="CB30" s="137">
        <v>0</v>
      </c>
      <c r="CC30" s="137">
        <v>0</v>
      </c>
      <c r="CD30" s="133">
        <f t="shared" si="67"/>
        <v>0</v>
      </c>
      <c r="CE30" s="139" t="s">
        <v>107</v>
      </c>
      <c r="CF30" s="172" t="s">
        <v>174</v>
      </c>
      <c r="CG30" s="136">
        <v>0</v>
      </c>
      <c r="CH30" s="136">
        <v>0</v>
      </c>
      <c r="CI30" s="132" t="s">
        <v>114</v>
      </c>
      <c r="CJ30" s="132" t="s">
        <v>97</v>
      </c>
      <c r="CK30" s="134">
        <f t="shared" si="68"/>
        <v>8382.6020181268887</v>
      </c>
      <c r="CL30" s="134">
        <f t="shared" si="69"/>
        <v>8382.6020181268887</v>
      </c>
      <c r="CM30" s="134">
        <f t="shared" si="69"/>
        <v>0</v>
      </c>
      <c r="CN30" s="174">
        <f t="shared" si="70"/>
        <v>-8382.6020181268887</v>
      </c>
      <c r="CO30" s="135">
        <f t="shared" si="71"/>
        <v>0</v>
      </c>
      <c r="CP30" s="136">
        <v>0</v>
      </c>
      <c r="CQ30" s="136">
        <v>0</v>
      </c>
      <c r="CR30" s="134">
        <f t="shared" si="72"/>
        <v>0</v>
      </c>
      <c r="CS30" s="135" t="str">
        <f t="shared" si="73"/>
        <v>-</v>
      </c>
      <c r="CT30" s="136">
        <v>0</v>
      </c>
      <c r="CU30" s="136">
        <v>0</v>
      </c>
      <c r="CV30" s="134">
        <f t="shared" si="74"/>
        <v>0</v>
      </c>
      <c r="CW30" s="135" t="str">
        <f t="shared" si="75"/>
        <v>-</v>
      </c>
      <c r="CX30" s="134">
        <f t="shared" si="76"/>
        <v>0</v>
      </c>
      <c r="CY30" s="134">
        <f t="shared" si="76"/>
        <v>0</v>
      </c>
      <c r="CZ30" s="134">
        <f t="shared" si="77"/>
        <v>0</v>
      </c>
      <c r="DA30" s="135" t="str">
        <f t="shared" si="78"/>
        <v>-</v>
      </c>
      <c r="DB30" s="136">
        <v>0</v>
      </c>
      <c r="DC30" s="136">
        <v>0</v>
      </c>
      <c r="DD30" s="134">
        <f t="shared" si="79"/>
        <v>0</v>
      </c>
      <c r="DE30" s="135" t="str">
        <f t="shared" si="80"/>
        <v>-</v>
      </c>
      <c r="DF30" s="134">
        <f t="shared" si="81"/>
        <v>0</v>
      </c>
      <c r="DG30" s="134">
        <f t="shared" si="81"/>
        <v>0</v>
      </c>
      <c r="DH30" s="134">
        <f t="shared" si="82"/>
        <v>0</v>
      </c>
      <c r="DI30" s="135" t="str">
        <f t="shared" si="83"/>
        <v>-</v>
      </c>
      <c r="DJ30" s="131">
        <v>8382.6020181268887</v>
      </c>
      <c r="DK30" s="136">
        <v>0</v>
      </c>
      <c r="DL30" s="134">
        <f t="shared" si="84"/>
        <v>-8382.6020181268887</v>
      </c>
      <c r="DM30" s="135">
        <f t="shared" si="85"/>
        <v>0</v>
      </c>
      <c r="DN30" s="133">
        <f t="shared" si="86"/>
        <v>0</v>
      </c>
      <c r="DO30" s="133">
        <f t="shared" si="86"/>
        <v>0</v>
      </c>
      <c r="DP30" s="137">
        <v>0</v>
      </c>
      <c r="DQ30" s="137">
        <v>0</v>
      </c>
      <c r="DR30" s="137">
        <v>0</v>
      </c>
      <c r="DS30" s="137">
        <v>0</v>
      </c>
      <c r="DT30" s="137">
        <v>0</v>
      </c>
      <c r="DU30" s="137">
        <v>-8382.6020181268905</v>
      </c>
      <c r="DV30" s="137">
        <v>0</v>
      </c>
      <c r="DW30" s="137">
        <v>0</v>
      </c>
      <c r="DX30" s="137">
        <v>0</v>
      </c>
      <c r="DY30" s="137">
        <v>0</v>
      </c>
      <c r="DZ30" s="137">
        <v>0</v>
      </c>
      <c r="EA30" s="137">
        <v>0</v>
      </c>
      <c r="EB30" s="137">
        <v>0</v>
      </c>
      <c r="EC30" s="137">
        <v>0</v>
      </c>
      <c r="ED30" s="134">
        <f>CN30-SUM(DP30:EC30)</f>
        <v>0</v>
      </c>
      <c r="EE30" s="137">
        <v>0</v>
      </c>
      <c r="EF30" s="137">
        <v>0</v>
      </c>
      <c r="EG30" s="137">
        <v>0</v>
      </c>
      <c r="EH30" s="137">
        <v>0</v>
      </c>
      <c r="EI30" s="133">
        <f t="shared" si="88"/>
        <v>0</v>
      </c>
      <c r="EJ30" s="139" t="s">
        <v>107</v>
      </c>
      <c r="EK30" s="139" t="s">
        <v>175</v>
      </c>
      <c r="EL30" s="136">
        <v>0</v>
      </c>
      <c r="EM30" s="136">
        <v>0</v>
      </c>
      <c r="EN30" s="134">
        <f t="shared" si="89"/>
        <v>8382.6020181268887</v>
      </c>
      <c r="EO30" s="134">
        <f t="shared" si="90"/>
        <v>8382.6020181268887</v>
      </c>
      <c r="EP30" s="134">
        <f t="shared" si="90"/>
        <v>0</v>
      </c>
      <c r="EQ30" s="134">
        <f t="shared" si="91"/>
        <v>-8382.6020181268887</v>
      </c>
      <c r="ER30" s="135">
        <f t="shared" si="92"/>
        <v>0</v>
      </c>
      <c r="ES30" s="136">
        <v>0</v>
      </c>
      <c r="ET30" s="136">
        <v>0</v>
      </c>
      <c r="EU30" s="134">
        <f t="shared" si="93"/>
        <v>0</v>
      </c>
      <c r="EV30" s="135" t="str">
        <f t="shared" si="94"/>
        <v>-</v>
      </c>
      <c r="EW30" s="136">
        <v>0</v>
      </c>
      <c r="EX30" s="136">
        <v>0</v>
      </c>
      <c r="EY30" s="134">
        <f t="shared" si="95"/>
        <v>0</v>
      </c>
      <c r="EZ30" s="135" t="str">
        <f t="shared" si="96"/>
        <v>-</v>
      </c>
      <c r="FA30" s="134">
        <f t="shared" si="97"/>
        <v>0</v>
      </c>
      <c r="FB30" s="134">
        <f t="shared" si="97"/>
        <v>0</v>
      </c>
      <c r="FC30" s="134">
        <f t="shared" si="98"/>
        <v>0</v>
      </c>
      <c r="FD30" s="135" t="str">
        <f t="shared" si="99"/>
        <v>-</v>
      </c>
      <c r="FE30" s="136">
        <v>0</v>
      </c>
      <c r="FF30" s="136">
        <v>0</v>
      </c>
      <c r="FG30" s="134">
        <f t="shared" si="100"/>
        <v>0</v>
      </c>
      <c r="FH30" s="135" t="str">
        <f t="shared" si="101"/>
        <v>-</v>
      </c>
      <c r="FI30" s="134">
        <f t="shared" si="112"/>
        <v>0</v>
      </c>
      <c r="FJ30" s="134">
        <f t="shared" si="112"/>
        <v>0</v>
      </c>
      <c r="FK30" s="134">
        <f t="shared" si="102"/>
        <v>0</v>
      </c>
      <c r="FL30" s="135" t="str">
        <f t="shared" si="103"/>
        <v>-</v>
      </c>
      <c r="FM30" s="131">
        <v>8382.6020181268887</v>
      </c>
      <c r="FN30" s="136">
        <v>0</v>
      </c>
      <c r="FO30" s="134">
        <f t="shared" si="104"/>
        <v>-8382.6020181268887</v>
      </c>
      <c r="FP30" s="135">
        <f t="shared" si="105"/>
        <v>0</v>
      </c>
      <c r="FQ30" s="133">
        <f t="shared" si="106"/>
        <v>0</v>
      </c>
      <c r="FR30" s="133">
        <f t="shared" si="106"/>
        <v>0</v>
      </c>
      <c r="FS30" s="137">
        <v>0</v>
      </c>
      <c r="FT30" s="137">
        <v>0</v>
      </c>
      <c r="FU30" s="137">
        <v>0</v>
      </c>
      <c r="FV30" s="137">
        <v>0</v>
      </c>
      <c r="FW30" s="137">
        <v>0</v>
      </c>
      <c r="FX30" s="137">
        <v>-8382.6020181268905</v>
      </c>
      <c r="FY30" s="137">
        <v>0</v>
      </c>
      <c r="FZ30" s="137">
        <v>0</v>
      </c>
      <c r="GA30" s="137">
        <v>0</v>
      </c>
      <c r="GB30" s="137">
        <v>0</v>
      </c>
      <c r="GC30" s="137">
        <v>0</v>
      </c>
      <c r="GD30" s="137">
        <v>0</v>
      </c>
      <c r="GE30" s="137">
        <v>0</v>
      </c>
      <c r="GF30" s="137">
        <v>0</v>
      </c>
      <c r="GG30" s="138">
        <f t="shared" si="113"/>
        <v>0</v>
      </c>
      <c r="GH30" s="137">
        <v>0</v>
      </c>
      <c r="GI30" s="137">
        <v>0</v>
      </c>
      <c r="GJ30" s="137">
        <v>0</v>
      </c>
      <c r="GK30" s="137">
        <v>0</v>
      </c>
      <c r="GL30" s="133">
        <f t="shared" si="107"/>
        <v>0</v>
      </c>
      <c r="GM30" s="176" t="s">
        <v>107</v>
      </c>
      <c r="GN30" s="139" t="s">
        <v>175</v>
      </c>
      <c r="GO30" s="142"/>
      <c r="GP30" s="143"/>
      <c r="GQ30" s="144"/>
      <c r="GR30" s="144"/>
      <c r="GS30" s="144"/>
      <c r="GT30" s="144"/>
      <c r="GU30" s="144"/>
      <c r="GV30" s="144"/>
      <c r="GW30" s="144"/>
      <c r="GX30" s="144"/>
      <c r="GY30" s="144"/>
      <c r="GZ30" s="144"/>
      <c r="HA30" s="144"/>
      <c r="HB30" s="144"/>
      <c r="HC30" s="144"/>
      <c r="HD30" s="144"/>
      <c r="HE30" s="144"/>
      <c r="HF30" s="144"/>
      <c r="HG30" s="144"/>
      <c r="HH30" s="144"/>
      <c r="HI30" s="144"/>
      <c r="HJ30" s="143"/>
      <c r="HK30" s="145">
        <f t="shared" si="109"/>
        <v>0</v>
      </c>
      <c r="HL30" s="145">
        <f t="shared" si="109"/>
        <v>0</v>
      </c>
      <c r="HM30" s="145">
        <f t="shared" si="109"/>
        <v>0</v>
      </c>
      <c r="HN30" s="145">
        <f t="shared" si="109"/>
        <v>0</v>
      </c>
      <c r="HO30" s="145">
        <f t="shared" si="109"/>
        <v>0</v>
      </c>
      <c r="HP30" s="145">
        <f t="shared" si="109"/>
        <v>0</v>
      </c>
      <c r="HQ30" s="145">
        <f t="shared" si="109"/>
        <v>0</v>
      </c>
      <c r="HR30" s="145">
        <f t="shared" si="109"/>
        <v>0</v>
      </c>
      <c r="HS30" s="146">
        <v>0</v>
      </c>
      <c r="HT30" s="146">
        <v>0</v>
      </c>
      <c r="HU30" s="146">
        <v>0</v>
      </c>
      <c r="HV30" s="146">
        <v>0</v>
      </c>
      <c r="HW30" s="146">
        <v>0</v>
      </c>
      <c r="HX30" s="146">
        <v>0</v>
      </c>
      <c r="HY30" s="146">
        <v>0</v>
      </c>
      <c r="HZ30" s="146">
        <v>0</v>
      </c>
      <c r="IA30" s="146">
        <v>0</v>
      </c>
      <c r="IB30" s="146">
        <v>0</v>
      </c>
      <c r="IC30" s="146">
        <v>0</v>
      </c>
      <c r="ID30" s="146">
        <v>0</v>
      </c>
      <c r="IE30" s="146">
        <v>0</v>
      </c>
      <c r="IF30" s="146">
        <v>0</v>
      </c>
      <c r="IG30" s="146">
        <v>0</v>
      </c>
      <c r="IH30" s="146">
        <v>0</v>
      </c>
      <c r="II30" s="146">
        <v>0</v>
      </c>
      <c r="IJ30" s="146">
        <v>0</v>
      </c>
      <c r="IK30" s="146">
        <v>0</v>
      </c>
      <c r="IL30" s="146">
        <v>0</v>
      </c>
      <c r="IM30" s="146">
        <v>0</v>
      </c>
      <c r="IN30" s="146">
        <v>0</v>
      </c>
      <c r="IO30" s="146">
        <v>0</v>
      </c>
      <c r="IP30" s="146">
        <v>0</v>
      </c>
      <c r="IQ30" s="146">
        <v>0</v>
      </c>
      <c r="IR30" s="146">
        <v>0</v>
      </c>
      <c r="IS30" s="146">
        <v>0</v>
      </c>
      <c r="IT30" s="146">
        <v>0</v>
      </c>
      <c r="IU30" s="146">
        <v>0</v>
      </c>
      <c r="IV30" s="146">
        <v>0</v>
      </c>
      <c r="IW30" s="146">
        <v>0</v>
      </c>
      <c r="IX30" s="146">
        <v>0</v>
      </c>
      <c r="IY30" s="145">
        <f t="shared" si="110"/>
        <v>0</v>
      </c>
      <c r="IZ30" s="145">
        <f t="shared" si="110"/>
        <v>0</v>
      </c>
      <c r="JA30" s="145">
        <f t="shared" si="110"/>
        <v>0</v>
      </c>
      <c r="JB30" s="145">
        <f t="shared" si="110"/>
        <v>0</v>
      </c>
      <c r="JC30" s="145">
        <f t="shared" si="110"/>
        <v>0</v>
      </c>
      <c r="JD30" s="145">
        <f t="shared" si="110"/>
        <v>0</v>
      </c>
      <c r="JE30" s="145">
        <f t="shared" si="110"/>
        <v>0</v>
      </c>
      <c r="JF30" s="145">
        <f t="shared" si="110"/>
        <v>0</v>
      </c>
      <c r="JG30" s="146">
        <v>0</v>
      </c>
      <c r="JH30" s="146">
        <v>0</v>
      </c>
      <c r="JI30" s="146">
        <v>0</v>
      </c>
      <c r="JJ30" s="146">
        <v>0</v>
      </c>
      <c r="JK30" s="146">
        <v>0</v>
      </c>
      <c r="JL30" s="146">
        <v>0</v>
      </c>
      <c r="JM30" s="146">
        <v>0</v>
      </c>
      <c r="JN30" s="146">
        <v>0</v>
      </c>
      <c r="JO30" s="146">
        <v>0</v>
      </c>
      <c r="JP30" s="146">
        <v>0</v>
      </c>
      <c r="JQ30" s="146">
        <v>0</v>
      </c>
      <c r="JR30" s="146">
        <v>0</v>
      </c>
      <c r="JS30" s="146">
        <v>0</v>
      </c>
      <c r="JT30" s="146">
        <v>0</v>
      </c>
      <c r="JU30" s="146">
        <v>0</v>
      </c>
      <c r="JV30" s="146">
        <v>0</v>
      </c>
      <c r="JW30" s="146">
        <v>0</v>
      </c>
      <c r="JX30" s="146">
        <v>0</v>
      </c>
      <c r="JY30" s="146">
        <v>0</v>
      </c>
      <c r="JZ30" s="146">
        <v>0</v>
      </c>
      <c r="KA30" s="146">
        <v>0</v>
      </c>
      <c r="KB30" s="146">
        <v>0</v>
      </c>
      <c r="KC30" s="146">
        <v>0</v>
      </c>
      <c r="KD30" s="146">
        <v>0</v>
      </c>
      <c r="KE30" s="146">
        <v>0</v>
      </c>
      <c r="KF30" s="146">
        <v>0</v>
      </c>
      <c r="KG30" s="146">
        <v>0</v>
      </c>
      <c r="KH30" s="146">
        <v>0</v>
      </c>
      <c r="KI30" s="146">
        <v>0</v>
      </c>
      <c r="KJ30" s="146">
        <v>0</v>
      </c>
      <c r="KK30" s="146">
        <v>0</v>
      </c>
      <c r="KL30" s="146">
        <v>0</v>
      </c>
      <c r="KM30" s="2"/>
      <c r="KN30" s="146" t="s">
        <v>97</v>
      </c>
      <c r="KO30" s="116"/>
      <c r="KP30" s="116"/>
      <c r="KQ30" s="116"/>
      <c r="KR30" s="146">
        <v>0</v>
      </c>
      <c r="KS30" s="146">
        <v>0</v>
      </c>
      <c r="KT30" s="146">
        <v>0</v>
      </c>
      <c r="KU30" s="146">
        <v>0</v>
      </c>
      <c r="KV30" s="146">
        <v>0</v>
      </c>
      <c r="KW30" s="146">
        <v>0</v>
      </c>
      <c r="KX30" s="146">
        <v>0</v>
      </c>
      <c r="KY30" s="146">
        <v>0</v>
      </c>
      <c r="KZ30" s="146">
        <v>0</v>
      </c>
      <c r="LA30" s="146">
        <v>0</v>
      </c>
      <c r="LB30" s="146">
        <v>0</v>
      </c>
      <c r="LC30" s="146">
        <v>0</v>
      </c>
      <c r="LD30" s="146">
        <v>0</v>
      </c>
      <c r="LE30" s="146">
        <v>0</v>
      </c>
      <c r="LF30" s="146">
        <v>0</v>
      </c>
      <c r="LG30" s="146">
        <v>0</v>
      </c>
      <c r="LH30" s="146">
        <v>0</v>
      </c>
      <c r="LI30" s="146">
        <v>0</v>
      </c>
      <c r="LJ30" s="147"/>
      <c r="LK30" s="147"/>
      <c r="LL30" s="147"/>
      <c r="LM30" s="147"/>
      <c r="LN30" s="147"/>
      <c r="LO30" s="147"/>
      <c r="LP30" s="148"/>
      <c r="LQ30" s="148"/>
      <c r="LR30" s="148"/>
      <c r="LS30" s="148"/>
      <c r="LT30" s="148"/>
      <c r="LU30" s="149"/>
      <c r="LV30" s="148"/>
      <c r="LW30" s="148"/>
      <c r="LX30" s="149"/>
    </row>
    <row r="31" spans="1:336" s="56" customFormat="1" ht="17.45" customHeight="1" outlineLevel="1" x14ac:dyDescent="0.2">
      <c r="A31" s="124" t="s">
        <v>176</v>
      </c>
      <c r="B31" s="125" t="s">
        <v>177</v>
      </c>
      <c r="C31" s="127" t="s">
        <v>103</v>
      </c>
      <c r="D31" s="127" t="s">
        <v>104</v>
      </c>
      <c r="E31" s="126" t="s">
        <v>120</v>
      </c>
      <c r="F31" s="128">
        <v>11997.3408</v>
      </c>
      <c r="G31" s="128">
        <v>11997.3408</v>
      </c>
      <c r="H31" s="128">
        <v>9997.7839999999997</v>
      </c>
      <c r="I31" s="128">
        <v>9997.7839999999997</v>
      </c>
      <c r="J31" s="129">
        <v>42020</v>
      </c>
      <c r="K31" s="169">
        <v>12020</v>
      </c>
      <c r="L31" s="129">
        <v>42020</v>
      </c>
      <c r="M31" s="129">
        <v>42020</v>
      </c>
      <c r="N31" s="130" t="s">
        <v>104</v>
      </c>
      <c r="O31" s="130" t="s">
        <v>104</v>
      </c>
      <c r="P31" s="130" t="s">
        <v>104</v>
      </c>
      <c r="Q31" s="130" t="s">
        <v>104</v>
      </c>
      <c r="R31" s="130" t="s">
        <v>104</v>
      </c>
      <c r="S31" s="130" t="s">
        <v>104</v>
      </c>
      <c r="T31" s="130" t="s">
        <v>104</v>
      </c>
      <c r="U31" s="130" t="s">
        <v>104</v>
      </c>
      <c r="V31" s="128">
        <v>0</v>
      </c>
      <c r="W31" s="128">
        <v>0</v>
      </c>
      <c r="X31" s="130">
        <v>0</v>
      </c>
      <c r="Y31" s="128">
        <v>0</v>
      </c>
      <c r="Z31" s="130">
        <v>0</v>
      </c>
      <c r="AA31" s="130">
        <v>0</v>
      </c>
      <c r="AB31" s="131">
        <v>0</v>
      </c>
      <c r="AC31" s="131">
        <v>0</v>
      </c>
      <c r="AD31" s="132" t="s">
        <v>178</v>
      </c>
      <c r="AE31" s="132" t="s">
        <v>178</v>
      </c>
      <c r="AF31" s="133">
        <f t="shared" si="48"/>
        <v>11997.3408</v>
      </c>
      <c r="AG31" s="134">
        <f t="shared" si="49"/>
        <v>11997.3408</v>
      </c>
      <c r="AH31" s="134">
        <f t="shared" si="49"/>
        <v>11997.3408</v>
      </c>
      <c r="AI31" s="134">
        <f t="shared" si="50"/>
        <v>0</v>
      </c>
      <c r="AJ31" s="135">
        <f t="shared" si="51"/>
        <v>1</v>
      </c>
      <c r="AK31" s="136">
        <v>0</v>
      </c>
      <c r="AL31" s="136">
        <v>0</v>
      </c>
      <c r="AM31" s="134">
        <f t="shared" si="52"/>
        <v>0</v>
      </c>
      <c r="AN31" s="135" t="str">
        <f t="shared" si="53"/>
        <v>-</v>
      </c>
      <c r="AO31" s="136">
        <v>0</v>
      </c>
      <c r="AP31" s="136">
        <v>1571.4487200000003</v>
      </c>
      <c r="AQ31" s="134">
        <f t="shared" si="54"/>
        <v>1571.4487200000003</v>
      </c>
      <c r="AR31" s="135" t="str">
        <f t="shared" si="55"/>
        <v>-</v>
      </c>
      <c r="AS31" s="134">
        <f t="shared" si="56"/>
        <v>0</v>
      </c>
      <c r="AT31" s="134">
        <f t="shared" si="56"/>
        <v>1571.4487200000003</v>
      </c>
      <c r="AU31" s="134">
        <f t="shared" si="57"/>
        <v>1571.4487200000003</v>
      </c>
      <c r="AV31" s="135" t="str">
        <f t="shared" si="58"/>
        <v>-</v>
      </c>
      <c r="AW31" s="136">
        <v>0</v>
      </c>
      <c r="AX31" s="136">
        <v>889.25120400000003</v>
      </c>
      <c r="AY31" s="134">
        <f t="shared" si="59"/>
        <v>889.25120400000003</v>
      </c>
      <c r="AZ31" s="135" t="str">
        <f t="shared" si="60"/>
        <v>-</v>
      </c>
      <c r="BA31" s="134">
        <f t="shared" si="61"/>
        <v>0</v>
      </c>
      <c r="BB31" s="134">
        <f t="shared" si="61"/>
        <v>2460.6999240000005</v>
      </c>
      <c r="BC31" s="174">
        <f t="shared" si="62"/>
        <v>2460.6999240000005</v>
      </c>
      <c r="BD31" s="135" t="str">
        <f t="shared" si="115"/>
        <v>-</v>
      </c>
      <c r="BE31" s="128">
        <v>11997.3408</v>
      </c>
      <c r="BF31" s="136">
        <v>9536.6408759999995</v>
      </c>
      <c r="BG31" s="134">
        <f t="shared" si="64"/>
        <v>-2460.6999240000005</v>
      </c>
      <c r="BH31" s="135">
        <f t="shared" si="116"/>
        <v>0.79489622200279575</v>
      </c>
      <c r="BI31" s="133">
        <f t="shared" si="66"/>
        <v>0</v>
      </c>
      <c r="BJ31" s="133">
        <f t="shared" si="66"/>
        <v>0</v>
      </c>
      <c r="BK31" s="137">
        <v>0</v>
      </c>
      <c r="BL31" s="137">
        <v>0</v>
      </c>
      <c r="BM31" s="137">
        <v>0</v>
      </c>
      <c r="BN31" s="137">
        <v>0</v>
      </c>
      <c r="BO31" s="137">
        <v>0</v>
      </c>
      <c r="BP31" s="137">
        <v>0</v>
      </c>
      <c r="BQ31" s="137">
        <v>0</v>
      </c>
      <c r="BR31" s="137">
        <v>0</v>
      </c>
      <c r="BS31" s="137">
        <v>0</v>
      </c>
      <c r="BT31" s="137">
        <v>0</v>
      </c>
      <c r="BU31" s="137">
        <v>0</v>
      </c>
      <c r="BV31" s="137">
        <v>0</v>
      </c>
      <c r="BW31" s="137">
        <v>0</v>
      </c>
      <c r="BX31" s="137">
        <v>0</v>
      </c>
      <c r="BY31" s="138">
        <f t="shared" si="111"/>
        <v>0</v>
      </c>
      <c r="BZ31" s="137">
        <v>0</v>
      </c>
      <c r="CA31" s="137">
        <v>0</v>
      </c>
      <c r="CB31" s="137">
        <v>0</v>
      </c>
      <c r="CC31" s="137">
        <v>0</v>
      </c>
      <c r="CD31" s="133">
        <f t="shared" si="67"/>
        <v>0</v>
      </c>
      <c r="CE31" s="139" t="s">
        <v>107</v>
      </c>
      <c r="CF31" s="167" t="s">
        <v>179</v>
      </c>
      <c r="CG31" s="136">
        <v>0</v>
      </c>
      <c r="CH31" s="136">
        <v>0</v>
      </c>
      <c r="CI31" s="132" t="s">
        <v>178</v>
      </c>
      <c r="CJ31" s="132" t="s">
        <v>178</v>
      </c>
      <c r="CK31" s="134">
        <f t="shared" si="68"/>
        <v>9997.7839999999997</v>
      </c>
      <c r="CL31" s="134">
        <f t="shared" si="69"/>
        <v>9997.7839999999997</v>
      </c>
      <c r="CM31" s="134">
        <f t="shared" si="69"/>
        <v>9997.7839999999997</v>
      </c>
      <c r="CN31" s="134">
        <f t="shared" si="70"/>
        <v>0</v>
      </c>
      <c r="CO31" s="135">
        <f t="shared" si="71"/>
        <v>1</v>
      </c>
      <c r="CP31" s="136">
        <v>0</v>
      </c>
      <c r="CQ31" s="136">
        <v>1309.5406</v>
      </c>
      <c r="CR31" s="134">
        <f t="shared" si="72"/>
        <v>1309.5406</v>
      </c>
      <c r="CS31" s="135" t="str">
        <f t="shared" si="73"/>
        <v>-</v>
      </c>
      <c r="CT31" s="136">
        <v>0</v>
      </c>
      <c r="CU31" s="136">
        <v>0</v>
      </c>
      <c r="CV31" s="134">
        <f t="shared" si="74"/>
        <v>0</v>
      </c>
      <c r="CW31" s="135" t="str">
        <f t="shared" si="75"/>
        <v>-</v>
      </c>
      <c r="CX31" s="134">
        <f t="shared" si="76"/>
        <v>0</v>
      </c>
      <c r="CY31" s="134">
        <f t="shared" si="76"/>
        <v>1309.5406</v>
      </c>
      <c r="CZ31" s="134">
        <f t="shared" si="77"/>
        <v>1309.5406</v>
      </c>
      <c r="DA31" s="135" t="str">
        <f t="shared" si="78"/>
        <v>-</v>
      </c>
      <c r="DB31" s="136">
        <v>0</v>
      </c>
      <c r="DC31" s="136">
        <v>741.04267000000004</v>
      </c>
      <c r="DD31" s="134">
        <f t="shared" si="79"/>
        <v>741.04267000000004</v>
      </c>
      <c r="DE31" s="135" t="str">
        <f t="shared" si="80"/>
        <v>-</v>
      </c>
      <c r="DF31" s="134">
        <f t="shared" si="81"/>
        <v>0</v>
      </c>
      <c r="DG31" s="134">
        <f t="shared" si="81"/>
        <v>2050.5832700000001</v>
      </c>
      <c r="DH31" s="134">
        <f t="shared" si="82"/>
        <v>2050.5832700000001</v>
      </c>
      <c r="DI31" s="135" t="str">
        <f t="shared" si="83"/>
        <v>-</v>
      </c>
      <c r="DJ31" s="128">
        <v>9997.7839999999997</v>
      </c>
      <c r="DK31" s="136">
        <v>7947.2007299999996</v>
      </c>
      <c r="DL31" s="134">
        <f t="shared" si="84"/>
        <v>-2050.5832700000001</v>
      </c>
      <c r="DM31" s="135">
        <f t="shared" si="85"/>
        <v>0.79489622200279575</v>
      </c>
      <c r="DN31" s="133">
        <f t="shared" si="86"/>
        <v>0</v>
      </c>
      <c r="DO31" s="133">
        <f t="shared" si="86"/>
        <v>0</v>
      </c>
      <c r="DP31" s="137">
        <v>0</v>
      </c>
      <c r="DQ31" s="137">
        <v>0</v>
      </c>
      <c r="DR31" s="137">
        <v>0</v>
      </c>
      <c r="DS31" s="137">
        <v>0</v>
      </c>
      <c r="DT31" s="137">
        <v>0</v>
      </c>
      <c r="DU31" s="137">
        <v>0</v>
      </c>
      <c r="DV31" s="137">
        <v>0</v>
      </c>
      <c r="DW31" s="137">
        <v>0</v>
      </c>
      <c r="DX31" s="137">
        <v>0</v>
      </c>
      <c r="DY31" s="137">
        <v>0</v>
      </c>
      <c r="DZ31" s="137">
        <v>0</v>
      </c>
      <c r="EA31" s="137">
        <v>0</v>
      </c>
      <c r="EB31" s="137">
        <v>0</v>
      </c>
      <c r="EC31" s="137">
        <v>0</v>
      </c>
      <c r="ED31" s="134">
        <f>CN31-SUM(DP31:EC31)</f>
        <v>0</v>
      </c>
      <c r="EE31" s="137">
        <v>0</v>
      </c>
      <c r="EF31" s="137">
        <v>0</v>
      </c>
      <c r="EG31" s="137">
        <v>0</v>
      </c>
      <c r="EH31" s="137">
        <v>0</v>
      </c>
      <c r="EI31" s="133">
        <f t="shared" si="88"/>
        <v>0</v>
      </c>
      <c r="EJ31" s="139" t="s">
        <v>107</v>
      </c>
      <c r="EK31" s="167" t="s">
        <v>180</v>
      </c>
      <c r="EL31" s="136">
        <v>0</v>
      </c>
      <c r="EM31" s="136">
        <v>0</v>
      </c>
      <c r="EN31" s="134">
        <f t="shared" si="89"/>
        <v>9997.7839999999997</v>
      </c>
      <c r="EO31" s="134">
        <f t="shared" si="90"/>
        <v>9997.7839999999997</v>
      </c>
      <c r="EP31" s="134">
        <f t="shared" si="90"/>
        <v>9997.7839999999997</v>
      </c>
      <c r="EQ31" s="134">
        <f t="shared" si="91"/>
        <v>0</v>
      </c>
      <c r="ER31" s="135">
        <f t="shared" si="92"/>
        <v>1</v>
      </c>
      <c r="ES31" s="136">
        <v>0</v>
      </c>
      <c r="ET31" s="136">
        <v>1309.5406</v>
      </c>
      <c r="EU31" s="134">
        <f t="shared" si="93"/>
        <v>1309.5406</v>
      </c>
      <c r="EV31" s="135" t="str">
        <f t="shared" si="94"/>
        <v>-</v>
      </c>
      <c r="EW31" s="136">
        <v>0</v>
      </c>
      <c r="EX31" s="136">
        <v>0</v>
      </c>
      <c r="EY31" s="134">
        <f t="shared" si="95"/>
        <v>0</v>
      </c>
      <c r="EZ31" s="135" t="str">
        <f t="shared" si="96"/>
        <v>-</v>
      </c>
      <c r="FA31" s="134">
        <f t="shared" si="97"/>
        <v>0</v>
      </c>
      <c r="FB31" s="134">
        <f t="shared" si="97"/>
        <v>1309.5406</v>
      </c>
      <c r="FC31" s="134">
        <f t="shared" si="98"/>
        <v>1309.5406</v>
      </c>
      <c r="FD31" s="135" t="str">
        <f t="shared" si="99"/>
        <v>-</v>
      </c>
      <c r="FE31" s="136">
        <v>0</v>
      </c>
      <c r="FF31" s="136">
        <v>741.04267000000004</v>
      </c>
      <c r="FG31" s="134">
        <f t="shared" si="100"/>
        <v>741.04267000000004</v>
      </c>
      <c r="FH31" s="135" t="str">
        <f t="shared" si="101"/>
        <v>-</v>
      </c>
      <c r="FI31" s="134">
        <f t="shared" si="112"/>
        <v>0</v>
      </c>
      <c r="FJ31" s="134">
        <f t="shared" si="112"/>
        <v>2050.5832700000001</v>
      </c>
      <c r="FK31" s="134">
        <f t="shared" si="102"/>
        <v>2050.5832700000001</v>
      </c>
      <c r="FL31" s="135" t="str">
        <f t="shared" si="103"/>
        <v>-</v>
      </c>
      <c r="FM31" s="128">
        <v>9997.7839999999997</v>
      </c>
      <c r="FN31" s="136">
        <v>7947.2007299999996</v>
      </c>
      <c r="FO31" s="134">
        <f t="shared" si="104"/>
        <v>-2050.5832700000001</v>
      </c>
      <c r="FP31" s="135">
        <f t="shared" si="105"/>
        <v>0.79489622200279575</v>
      </c>
      <c r="FQ31" s="133">
        <f t="shared" si="106"/>
        <v>0</v>
      </c>
      <c r="FR31" s="133">
        <f t="shared" si="106"/>
        <v>0</v>
      </c>
      <c r="FS31" s="137">
        <v>0</v>
      </c>
      <c r="FT31" s="137">
        <v>0</v>
      </c>
      <c r="FU31" s="137">
        <v>0</v>
      </c>
      <c r="FV31" s="137">
        <v>0</v>
      </c>
      <c r="FW31" s="137">
        <v>0</v>
      </c>
      <c r="FX31" s="137">
        <v>0</v>
      </c>
      <c r="FY31" s="137">
        <v>0</v>
      </c>
      <c r="FZ31" s="137">
        <v>0</v>
      </c>
      <c r="GA31" s="137">
        <v>0</v>
      </c>
      <c r="GB31" s="137">
        <v>0</v>
      </c>
      <c r="GC31" s="137">
        <v>0</v>
      </c>
      <c r="GD31" s="137">
        <v>0</v>
      </c>
      <c r="GE31" s="137">
        <v>0</v>
      </c>
      <c r="GF31" s="137">
        <v>0</v>
      </c>
      <c r="GG31" s="138">
        <f t="shared" si="113"/>
        <v>0</v>
      </c>
      <c r="GH31" s="137">
        <v>0</v>
      </c>
      <c r="GI31" s="137">
        <v>0</v>
      </c>
      <c r="GJ31" s="137">
        <v>0</v>
      </c>
      <c r="GK31" s="137">
        <v>0</v>
      </c>
      <c r="GL31" s="133">
        <f t="shared" si="107"/>
        <v>0</v>
      </c>
      <c r="GM31" s="176" t="s">
        <v>107</v>
      </c>
      <c r="GN31" s="167" t="str">
        <f t="shared" si="117"/>
        <v>Проект завершен в 4 кв. 2020 года
Заключен договор № 05.115.147.20 от 27.02.2020 с единственным поставщиком ООО «СИГМА» (на сумму 11 997 тыс. руб. с НДС 9 998 тыс. руб. без НДС) 
Акт от 27.02.2020 (на сумму 1 571 тыс. руб. с НДС, 1 310 тыс. руб. без НДС);
Акт от 17.07.2020 (на сумму 889 тыс. руб. с НДС, 741 тыс. руб. без НДС);
Акт от 25.12.2020 (на сумму 4 069 тыс. руб. с НДС, 3 391 тыс. руб. без НДС);
Акт от 25.12.2020 (на сумму 5 468 тыс. руб. с НДС, 4 556 тыс. руб. без НДС)</v>
      </c>
      <c r="GO31" s="142"/>
      <c r="GP31" s="143"/>
      <c r="GQ31" s="144"/>
      <c r="GR31" s="144"/>
      <c r="GS31" s="144"/>
      <c r="GT31" s="144"/>
      <c r="GU31" s="144"/>
      <c r="GV31" s="144"/>
      <c r="GW31" s="144"/>
      <c r="GX31" s="144"/>
      <c r="GY31" s="144"/>
      <c r="GZ31" s="144"/>
      <c r="HA31" s="144"/>
      <c r="HB31" s="144"/>
      <c r="HC31" s="144"/>
      <c r="HD31" s="144"/>
      <c r="HE31" s="144"/>
      <c r="HF31" s="144"/>
      <c r="HG31" s="144"/>
      <c r="HH31" s="144"/>
      <c r="HI31" s="144"/>
      <c r="HJ31" s="143"/>
      <c r="HK31" s="145">
        <f t="shared" si="109"/>
        <v>0</v>
      </c>
      <c r="HL31" s="145">
        <f t="shared" si="109"/>
        <v>0</v>
      </c>
      <c r="HM31" s="145">
        <f t="shared" si="109"/>
        <v>0</v>
      </c>
      <c r="HN31" s="145">
        <f t="shared" si="109"/>
        <v>0</v>
      </c>
      <c r="HO31" s="145">
        <f t="shared" si="109"/>
        <v>0</v>
      </c>
      <c r="HP31" s="145">
        <f t="shared" si="109"/>
        <v>0</v>
      </c>
      <c r="HQ31" s="145">
        <f t="shared" si="109"/>
        <v>0</v>
      </c>
      <c r="HR31" s="145">
        <f t="shared" si="109"/>
        <v>0</v>
      </c>
      <c r="HS31" s="146">
        <v>0</v>
      </c>
      <c r="HT31" s="146">
        <v>0</v>
      </c>
      <c r="HU31" s="146">
        <v>0</v>
      </c>
      <c r="HV31" s="146">
        <v>0</v>
      </c>
      <c r="HW31" s="146">
        <v>0</v>
      </c>
      <c r="HX31" s="146">
        <v>0</v>
      </c>
      <c r="HY31" s="146">
        <v>0</v>
      </c>
      <c r="HZ31" s="146">
        <v>0</v>
      </c>
      <c r="IA31" s="146">
        <v>0</v>
      </c>
      <c r="IB31" s="146">
        <v>0</v>
      </c>
      <c r="IC31" s="146">
        <v>0</v>
      </c>
      <c r="ID31" s="146">
        <v>0</v>
      </c>
      <c r="IE31" s="146">
        <v>0</v>
      </c>
      <c r="IF31" s="146">
        <v>0</v>
      </c>
      <c r="IG31" s="146">
        <v>0</v>
      </c>
      <c r="IH31" s="146">
        <v>0</v>
      </c>
      <c r="II31" s="146">
        <v>0</v>
      </c>
      <c r="IJ31" s="146">
        <v>0</v>
      </c>
      <c r="IK31" s="146">
        <v>0</v>
      </c>
      <c r="IL31" s="146">
        <v>0</v>
      </c>
      <c r="IM31" s="146">
        <v>0</v>
      </c>
      <c r="IN31" s="146">
        <v>0</v>
      </c>
      <c r="IO31" s="146">
        <v>0</v>
      </c>
      <c r="IP31" s="146">
        <v>0</v>
      </c>
      <c r="IQ31" s="146">
        <v>0</v>
      </c>
      <c r="IR31" s="146">
        <v>0</v>
      </c>
      <c r="IS31" s="146">
        <v>0</v>
      </c>
      <c r="IT31" s="146">
        <v>0</v>
      </c>
      <c r="IU31" s="146">
        <v>0</v>
      </c>
      <c r="IV31" s="146">
        <v>0</v>
      </c>
      <c r="IW31" s="146">
        <v>0</v>
      </c>
      <c r="IX31" s="146">
        <v>0</v>
      </c>
      <c r="IY31" s="145">
        <f t="shared" si="110"/>
        <v>0</v>
      </c>
      <c r="IZ31" s="145">
        <f t="shared" si="110"/>
        <v>0</v>
      </c>
      <c r="JA31" s="145">
        <f t="shared" si="110"/>
        <v>0</v>
      </c>
      <c r="JB31" s="145">
        <f t="shared" si="110"/>
        <v>0</v>
      </c>
      <c r="JC31" s="145">
        <f t="shared" si="110"/>
        <v>0</v>
      </c>
      <c r="JD31" s="145">
        <f t="shared" si="110"/>
        <v>0</v>
      </c>
      <c r="JE31" s="145">
        <f t="shared" si="110"/>
        <v>0</v>
      </c>
      <c r="JF31" s="145">
        <f t="shared" si="110"/>
        <v>0</v>
      </c>
      <c r="JG31" s="146">
        <v>0</v>
      </c>
      <c r="JH31" s="146">
        <v>0</v>
      </c>
      <c r="JI31" s="146">
        <v>0</v>
      </c>
      <c r="JJ31" s="146">
        <v>0</v>
      </c>
      <c r="JK31" s="146">
        <v>0</v>
      </c>
      <c r="JL31" s="146">
        <v>0</v>
      </c>
      <c r="JM31" s="146">
        <v>0</v>
      </c>
      <c r="JN31" s="146">
        <v>0</v>
      </c>
      <c r="JO31" s="146">
        <v>0</v>
      </c>
      <c r="JP31" s="146">
        <v>0</v>
      </c>
      <c r="JQ31" s="146">
        <v>0</v>
      </c>
      <c r="JR31" s="146">
        <v>0</v>
      </c>
      <c r="JS31" s="146">
        <v>0</v>
      </c>
      <c r="JT31" s="146">
        <v>0</v>
      </c>
      <c r="JU31" s="146">
        <v>0</v>
      </c>
      <c r="JV31" s="146">
        <v>0</v>
      </c>
      <c r="JW31" s="146">
        <v>0</v>
      </c>
      <c r="JX31" s="146">
        <v>0</v>
      </c>
      <c r="JY31" s="146">
        <v>0</v>
      </c>
      <c r="JZ31" s="146">
        <v>0</v>
      </c>
      <c r="KA31" s="146">
        <v>0</v>
      </c>
      <c r="KB31" s="146">
        <v>0</v>
      </c>
      <c r="KC31" s="146">
        <v>0</v>
      </c>
      <c r="KD31" s="146">
        <v>0</v>
      </c>
      <c r="KE31" s="146">
        <v>0</v>
      </c>
      <c r="KF31" s="146">
        <v>0</v>
      </c>
      <c r="KG31" s="146">
        <v>0</v>
      </c>
      <c r="KH31" s="146">
        <v>0</v>
      </c>
      <c r="KI31" s="146">
        <v>0</v>
      </c>
      <c r="KJ31" s="146">
        <v>0</v>
      </c>
      <c r="KK31" s="146">
        <v>0</v>
      </c>
      <c r="KL31" s="146">
        <v>0</v>
      </c>
      <c r="KM31" s="2"/>
      <c r="KN31" s="146" t="s">
        <v>97</v>
      </c>
      <c r="KO31" s="116"/>
      <c r="KP31" s="116"/>
      <c r="KQ31" s="116"/>
      <c r="KR31" s="146">
        <v>0</v>
      </c>
      <c r="KS31" s="146">
        <v>0</v>
      </c>
      <c r="KT31" s="146">
        <v>0</v>
      </c>
      <c r="KU31" s="146">
        <v>0</v>
      </c>
      <c r="KV31" s="146">
        <v>0</v>
      </c>
      <c r="KW31" s="146">
        <v>0</v>
      </c>
      <c r="KX31" s="146">
        <v>0</v>
      </c>
      <c r="KY31" s="146">
        <v>0</v>
      </c>
      <c r="KZ31" s="146">
        <v>0</v>
      </c>
      <c r="LA31" s="146">
        <v>0</v>
      </c>
      <c r="LB31" s="146">
        <v>0</v>
      </c>
      <c r="LC31" s="146">
        <v>0</v>
      </c>
      <c r="LD31" s="146">
        <v>0</v>
      </c>
      <c r="LE31" s="146">
        <v>0</v>
      </c>
      <c r="LF31" s="146">
        <v>0</v>
      </c>
      <c r="LG31" s="146">
        <v>0</v>
      </c>
      <c r="LH31" s="146">
        <v>0</v>
      </c>
      <c r="LI31" s="146">
        <v>0</v>
      </c>
      <c r="LJ31" s="147"/>
      <c r="LK31" s="147"/>
      <c r="LL31" s="147"/>
      <c r="LM31" s="147"/>
      <c r="LN31" s="147"/>
      <c r="LO31" s="147"/>
      <c r="LP31" s="148"/>
      <c r="LQ31" s="148"/>
      <c r="LR31" s="148"/>
      <c r="LS31" s="148"/>
      <c r="LT31" s="148"/>
      <c r="LU31" s="149"/>
      <c r="LV31" s="148"/>
      <c r="LW31" s="148"/>
      <c r="LX31" s="149"/>
    </row>
    <row r="32" spans="1:336" s="56" customFormat="1" ht="23.45" customHeight="1" outlineLevel="1" x14ac:dyDescent="0.2">
      <c r="A32" s="177" t="s">
        <v>181</v>
      </c>
      <c r="B32" s="178" t="s">
        <v>182</v>
      </c>
      <c r="C32" s="127" t="s">
        <v>103</v>
      </c>
      <c r="D32" s="127" t="s">
        <v>104</v>
      </c>
      <c r="E32" s="126" t="s">
        <v>120</v>
      </c>
      <c r="F32" s="128">
        <v>5339.3519999999999</v>
      </c>
      <c r="G32" s="128">
        <v>0</v>
      </c>
      <c r="H32" s="128">
        <v>4449.46</v>
      </c>
      <c r="I32" s="128">
        <v>0</v>
      </c>
      <c r="J32" s="129">
        <v>42020</v>
      </c>
      <c r="K32" s="171" t="s">
        <v>147</v>
      </c>
      <c r="L32" s="129">
        <v>42020</v>
      </c>
      <c r="M32" s="171" t="s">
        <v>147</v>
      </c>
      <c r="N32" s="130" t="s">
        <v>104</v>
      </c>
      <c r="O32" s="130" t="s">
        <v>104</v>
      </c>
      <c r="P32" s="130" t="s">
        <v>104</v>
      </c>
      <c r="Q32" s="130" t="s">
        <v>104</v>
      </c>
      <c r="R32" s="130" t="s">
        <v>104</v>
      </c>
      <c r="S32" s="130" t="s">
        <v>104</v>
      </c>
      <c r="T32" s="130" t="s">
        <v>104</v>
      </c>
      <c r="U32" s="130" t="s">
        <v>104</v>
      </c>
      <c r="V32" s="128">
        <v>0</v>
      </c>
      <c r="W32" s="128">
        <v>0</v>
      </c>
      <c r="X32" s="130">
        <v>0</v>
      </c>
      <c r="Y32" s="128">
        <v>0</v>
      </c>
      <c r="Z32" s="130">
        <v>0</v>
      </c>
      <c r="AA32" s="130">
        <v>0</v>
      </c>
      <c r="AB32" s="131">
        <v>0</v>
      </c>
      <c r="AC32" s="131">
        <v>0</v>
      </c>
      <c r="AD32" s="132" t="s">
        <v>114</v>
      </c>
      <c r="AE32" s="132" t="s">
        <v>114</v>
      </c>
      <c r="AF32" s="133">
        <f t="shared" si="48"/>
        <v>5339.3519999999999</v>
      </c>
      <c r="AG32" s="134">
        <f t="shared" si="49"/>
        <v>5339.3519999999999</v>
      </c>
      <c r="AH32" s="134">
        <f t="shared" si="49"/>
        <v>0</v>
      </c>
      <c r="AI32" s="174">
        <f t="shared" si="50"/>
        <v>-5339.3519999999999</v>
      </c>
      <c r="AJ32" s="135">
        <f t="shared" si="51"/>
        <v>0</v>
      </c>
      <c r="AK32" s="136">
        <v>0</v>
      </c>
      <c r="AL32" s="136">
        <v>0</v>
      </c>
      <c r="AM32" s="134">
        <f t="shared" si="52"/>
        <v>0</v>
      </c>
      <c r="AN32" s="135" t="str">
        <f t="shared" si="53"/>
        <v>-</v>
      </c>
      <c r="AO32" s="136">
        <v>0</v>
      </c>
      <c r="AP32" s="136">
        <v>0</v>
      </c>
      <c r="AQ32" s="134">
        <f t="shared" si="54"/>
        <v>0</v>
      </c>
      <c r="AR32" s="135" t="str">
        <f t="shared" si="55"/>
        <v>-</v>
      </c>
      <c r="AS32" s="134">
        <f t="shared" si="56"/>
        <v>0</v>
      </c>
      <c r="AT32" s="134">
        <f t="shared" si="56"/>
        <v>0</v>
      </c>
      <c r="AU32" s="134">
        <f t="shared" si="57"/>
        <v>0</v>
      </c>
      <c r="AV32" s="135" t="str">
        <f t="shared" si="58"/>
        <v>-</v>
      </c>
      <c r="AW32" s="136">
        <v>0</v>
      </c>
      <c r="AX32" s="136">
        <v>0</v>
      </c>
      <c r="AY32" s="134">
        <f t="shared" si="59"/>
        <v>0</v>
      </c>
      <c r="AZ32" s="135" t="str">
        <f t="shared" si="60"/>
        <v>-</v>
      </c>
      <c r="BA32" s="134">
        <f t="shared" si="61"/>
        <v>0</v>
      </c>
      <c r="BB32" s="134">
        <f t="shared" si="61"/>
        <v>0</v>
      </c>
      <c r="BC32" s="134">
        <f t="shared" si="62"/>
        <v>0</v>
      </c>
      <c r="BD32" s="135" t="str">
        <f t="shared" si="115"/>
        <v>-</v>
      </c>
      <c r="BE32" s="128">
        <v>5339.3519999999999</v>
      </c>
      <c r="BF32" s="136">
        <v>0</v>
      </c>
      <c r="BG32" s="134">
        <f t="shared" si="64"/>
        <v>-5339.3519999999999</v>
      </c>
      <c r="BH32" s="135">
        <f t="shared" si="116"/>
        <v>0</v>
      </c>
      <c r="BI32" s="133">
        <f t="shared" si="66"/>
        <v>0</v>
      </c>
      <c r="BJ32" s="133">
        <f t="shared" si="66"/>
        <v>0</v>
      </c>
      <c r="BK32" s="137">
        <v>0</v>
      </c>
      <c r="BL32" s="137">
        <v>0</v>
      </c>
      <c r="BM32" s="137">
        <v>0</v>
      </c>
      <c r="BN32" s="137">
        <v>0</v>
      </c>
      <c r="BO32" s="137">
        <v>0</v>
      </c>
      <c r="BP32" s="137">
        <v>-5339.3519999999999</v>
      </c>
      <c r="BQ32" s="137">
        <v>0</v>
      </c>
      <c r="BR32" s="137">
        <v>0</v>
      </c>
      <c r="BS32" s="137">
        <v>0</v>
      </c>
      <c r="BT32" s="137">
        <v>0</v>
      </c>
      <c r="BU32" s="137">
        <v>0</v>
      </c>
      <c r="BV32" s="137">
        <v>0</v>
      </c>
      <c r="BW32" s="137">
        <v>0</v>
      </c>
      <c r="BX32" s="137">
        <v>0</v>
      </c>
      <c r="BY32" s="138">
        <f t="shared" si="111"/>
        <v>0</v>
      </c>
      <c r="BZ32" s="137">
        <v>0</v>
      </c>
      <c r="CA32" s="137">
        <v>0</v>
      </c>
      <c r="CB32" s="137">
        <v>0</v>
      </c>
      <c r="CC32" s="137">
        <v>0</v>
      </c>
      <c r="CD32" s="133">
        <f t="shared" si="67"/>
        <v>0</v>
      </c>
      <c r="CE32" s="139" t="s">
        <v>107</v>
      </c>
      <c r="CF32" s="172" t="s">
        <v>183</v>
      </c>
      <c r="CG32" s="136">
        <v>0</v>
      </c>
      <c r="CH32" s="136">
        <v>0</v>
      </c>
      <c r="CI32" s="132" t="s">
        <v>114</v>
      </c>
      <c r="CJ32" s="132" t="s">
        <v>114</v>
      </c>
      <c r="CK32" s="134">
        <f t="shared" si="68"/>
        <v>4449.46</v>
      </c>
      <c r="CL32" s="134">
        <f t="shared" si="69"/>
        <v>4449.46</v>
      </c>
      <c r="CM32" s="134">
        <f t="shared" si="69"/>
        <v>0</v>
      </c>
      <c r="CN32" s="174">
        <f t="shared" si="70"/>
        <v>-4449.46</v>
      </c>
      <c r="CO32" s="135">
        <f t="shared" si="71"/>
        <v>0</v>
      </c>
      <c r="CP32" s="136">
        <v>0</v>
      </c>
      <c r="CQ32" s="136">
        <v>0</v>
      </c>
      <c r="CR32" s="134">
        <f t="shared" si="72"/>
        <v>0</v>
      </c>
      <c r="CS32" s="135" t="str">
        <f t="shared" si="73"/>
        <v>-</v>
      </c>
      <c r="CT32" s="136">
        <v>0</v>
      </c>
      <c r="CU32" s="136">
        <v>0</v>
      </c>
      <c r="CV32" s="134">
        <f t="shared" si="74"/>
        <v>0</v>
      </c>
      <c r="CW32" s="135" t="str">
        <f t="shared" si="75"/>
        <v>-</v>
      </c>
      <c r="CX32" s="134">
        <f t="shared" si="76"/>
        <v>0</v>
      </c>
      <c r="CY32" s="134">
        <f t="shared" si="76"/>
        <v>0</v>
      </c>
      <c r="CZ32" s="134">
        <f t="shared" si="77"/>
        <v>0</v>
      </c>
      <c r="DA32" s="135" t="str">
        <f t="shared" si="78"/>
        <v>-</v>
      </c>
      <c r="DB32" s="136">
        <v>0</v>
      </c>
      <c r="DC32" s="136">
        <v>0</v>
      </c>
      <c r="DD32" s="134">
        <f t="shared" si="79"/>
        <v>0</v>
      </c>
      <c r="DE32" s="135" t="str">
        <f t="shared" si="80"/>
        <v>-</v>
      </c>
      <c r="DF32" s="134">
        <f t="shared" si="81"/>
        <v>0</v>
      </c>
      <c r="DG32" s="134">
        <f t="shared" si="81"/>
        <v>0</v>
      </c>
      <c r="DH32" s="134">
        <f t="shared" si="82"/>
        <v>0</v>
      </c>
      <c r="DI32" s="135" t="str">
        <f t="shared" si="83"/>
        <v>-</v>
      </c>
      <c r="DJ32" s="128">
        <v>4449.46</v>
      </c>
      <c r="DK32" s="136">
        <v>0</v>
      </c>
      <c r="DL32" s="134">
        <f t="shared" si="84"/>
        <v>-4449.46</v>
      </c>
      <c r="DM32" s="135">
        <f t="shared" si="85"/>
        <v>0</v>
      </c>
      <c r="DN32" s="133">
        <f t="shared" si="86"/>
        <v>0</v>
      </c>
      <c r="DO32" s="133">
        <f t="shared" si="86"/>
        <v>0</v>
      </c>
      <c r="DP32" s="137">
        <v>0</v>
      </c>
      <c r="DQ32" s="137">
        <v>0</v>
      </c>
      <c r="DR32" s="137">
        <v>0</v>
      </c>
      <c r="DS32" s="137">
        <v>0</v>
      </c>
      <c r="DT32" s="137">
        <v>0</v>
      </c>
      <c r="DU32" s="137">
        <v>-4449.46</v>
      </c>
      <c r="DV32" s="137">
        <v>0</v>
      </c>
      <c r="DW32" s="137">
        <v>0</v>
      </c>
      <c r="DX32" s="137">
        <v>0</v>
      </c>
      <c r="DY32" s="137">
        <v>0</v>
      </c>
      <c r="DZ32" s="137">
        <v>0</v>
      </c>
      <c r="EA32" s="137">
        <v>0</v>
      </c>
      <c r="EB32" s="137">
        <v>0</v>
      </c>
      <c r="EC32" s="137">
        <v>0</v>
      </c>
      <c r="ED32" s="134">
        <f t="shared" si="87"/>
        <v>0</v>
      </c>
      <c r="EE32" s="137">
        <v>0</v>
      </c>
      <c r="EF32" s="137">
        <v>0</v>
      </c>
      <c r="EG32" s="137">
        <v>0</v>
      </c>
      <c r="EH32" s="137">
        <v>0</v>
      </c>
      <c r="EI32" s="133">
        <f t="shared" si="88"/>
        <v>0</v>
      </c>
      <c r="EJ32" s="139" t="s">
        <v>107</v>
      </c>
      <c r="EK32" s="139" t="s">
        <v>184</v>
      </c>
      <c r="EL32" s="136">
        <v>0</v>
      </c>
      <c r="EM32" s="136">
        <v>0</v>
      </c>
      <c r="EN32" s="134">
        <f t="shared" si="89"/>
        <v>4449.46</v>
      </c>
      <c r="EO32" s="134">
        <f t="shared" si="90"/>
        <v>4449.46</v>
      </c>
      <c r="EP32" s="134">
        <f t="shared" si="90"/>
        <v>0</v>
      </c>
      <c r="EQ32" s="134">
        <f t="shared" si="91"/>
        <v>-4449.46</v>
      </c>
      <c r="ER32" s="135">
        <f t="shared" si="92"/>
        <v>0</v>
      </c>
      <c r="ES32" s="136">
        <v>0</v>
      </c>
      <c r="ET32" s="136">
        <v>0</v>
      </c>
      <c r="EU32" s="134">
        <f t="shared" si="93"/>
        <v>0</v>
      </c>
      <c r="EV32" s="135" t="str">
        <f t="shared" si="94"/>
        <v>-</v>
      </c>
      <c r="EW32" s="136">
        <v>0</v>
      </c>
      <c r="EX32" s="136">
        <v>0</v>
      </c>
      <c r="EY32" s="134">
        <f t="shared" si="95"/>
        <v>0</v>
      </c>
      <c r="EZ32" s="135" t="str">
        <f t="shared" si="96"/>
        <v>-</v>
      </c>
      <c r="FA32" s="134">
        <f t="shared" si="97"/>
        <v>0</v>
      </c>
      <c r="FB32" s="134">
        <f t="shared" si="97"/>
        <v>0</v>
      </c>
      <c r="FC32" s="134">
        <f t="shared" si="98"/>
        <v>0</v>
      </c>
      <c r="FD32" s="135" t="str">
        <f t="shared" si="99"/>
        <v>-</v>
      </c>
      <c r="FE32" s="136">
        <v>0</v>
      </c>
      <c r="FF32" s="136">
        <v>0</v>
      </c>
      <c r="FG32" s="134">
        <f t="shared" si="100"/>
        <v>0</v>
      </c>
      <c r="FH32" s="135" t="str">
        <f t="shared" si="101"/>
        <v>-</v>
      </c>
      <c r="FI32" s="134">
        <f t="shared" si="112"/>
        <v>0</v>
      </c>
      <c r="FJ32" s="134">
        <f t="shared" si="112"/>
        <v>0</v>
      </c>
      <c r="FK32" s="134">
        <f t="shared" si="102"/>
        <v>0</v>
      </c>
      <c r="FL32" s="135" t="str">
        <f t="shared" si="103"/>
        <v>-</v>
      </c>
      <c r="FM32" s="128">
        <v>4449.46</v>
      </c>
      <c r="FN32" s="136">
        <v>0</v>
      </c>
      <c r="FO32" s="134">
        <f t="shared" si="104"/>
        <v>-4449.46</v>
      </c>
      <c r="FP32" s="135">
        <f t="shared" si="105"/>
        <v>0</v>
      </c>
      <c r="FQ32" s="133">
        <f t="shared" si="106"/>
        <v>0</v>
      </c>
      <c r="FR32" s="133">
        <f t="shared" si="106"/>
        <v>0</v>
      </c>
      <c r="FS32" s="137">
        <v>0</v>
      </c>
      <c r="FT32" s="137">
        <v>0</v>
      </c>
      <c r="FU32" s="137">
        <v>0</v>
      </c>
      <c r="FV32" s="137">
        <v>0</v>
      </c>
      <c r="FW32" s="137">
        <v>0</v>
      </c>
      <c r="FX32" s="137">
        <v>-4449.46</v>
      </c>
      <c r="FY32" s="137">
        <v>0</v>
      </c>
      <c r="FZ32" s="137">
        <v>0</v>
      </c>
      <c r="GA32" s="137">
        <v>0</v>
      </c>
      <c r="GB32" s="137">
        <v>0</v>
      </c>
      <c r="GC32" s="137">
        <v>0</v>
      </c>
      <c r="GD32" s="137">
        <v>0</v>
      </c>
      <c r="GE32" s="137">
        <v>0</v>
      </c>
      <c r="GF32" s="137">
        <v>0</v>
      </c>
      <c r="GG32" s="138">
        <f t="shared" si="113"/>
        <v>0</v>
      </c>
      <c r="GH32" s="137">
        <v>0</v>
      </c>
      <c r="GI32" s="137">
        <v>0</v>
      </c>
      <c r="GJ32" s="137">
        <v>0</v>
      </c>
      <c r="GK32" s="137">
        <v>0</v>
      </c>
      <c r="GL32" s="133">
        <f t="shared" si="107"/>
        <v>0</v>
      </c>
      <c r="GM32" s="176" t="s">
        <v>107</v>
      </c>
      <c r="GN32" s="139" t="s">
        <v>184</v>
      </c>
      <c r="GO32" s="142"/>
      <c r="GP32" s="143"/>
      <c r="GQ32" s="144"/>
      <c r="GR32" s="144"/>
      <c r="GS32" s="144"/>
      <c r="GT32" s="144"/>
      <c r="GU32" s="144"/>
      <c r="GV32" s="144"/>
      <c r="GW32" s="144"/>
      <c r="GX32" s="144"/>
      <c r="GY32" s="144"/>
      <c r="GZ32" s="144"/>
      <c r="HA32" s="144"/>
      <c r="HB32" s="144"/>
      <c r="HC32" s="144"/>
      <c r="HD32" s="144"/>
      <c r="HE32" s="144"/>
      <c r="HF32" s="144"/>
      <c r="HG32" s="144"/>
      <c r="HH32" s="144"/>
      <c r="HI32" s="144"/>
      <c r="HJ32" s="143"/>
      <c r="HK32" s="145">
        <f t="shared" si="109"/>
        <v>0</v>
      </c>
      <c r="HL32" s="145">
        <f t="shared" si="109"/>
        <v>0</v>
      </c>
      <c r="HM32" s="145">
        <f t="shared" si="109"/>
        <v>0</v>
      </c>
      <c r="HN32" s="145">
        <f t="shared" si="109"/>
        <v>0</v>
      </c>
      <c r="HO32" s="145">
        <f t="shared" si="109"/>
        <v>0</v>
      </c>
      <c r="HP32" s="145">
        <f t="shared" si="109"/>
        <v>0</v>
      </c>
      <c r="HQ32" s="145">
        <f t="shared" si="109"/>
        <v>0</v>
      </c>
      <c r="HR32" s="145">
        <f t="shared" si="109"/>
        <v>0</v>
      </c>
      <c r="HS32" s="146">
        <v>0</v>
      </c>
      <c r="HT32" s="146">
        <v>0</v>
      </c>
      <c r="HU32" s="146">
        <v>0</v>
      </c>
      <c r="HV32" s="146">
        <v>0</v>
      </c>
      <c r="HW32" s="146">
        <v>0</v>
      </c>
      <c r="HX32" s="146">
        <v>0</v>
      </c>
      <c r="HY32" s="146">
        <v>0</v>
      </c>
      <c r="HZ32" s="146">
        <v>0</v>
      </c>
      <c r="IA32" s="146">
        <v>0</v>
      </c>
      <c r="IB32" s="146">
        <v>0</v>
      </c>
      <c r="IC32" s="146">
        <v>0</v>
      </c>
      <c r="ID32" s="146">
        <v>0</v>
      </c>
      <c r="IE32" s="146">
        <v>0</v>
      </c>
      <c r="IF32" s="146">
        <v>0</v>
      </c>
      <c r="IG32" s="146">
        <v>0</v>
      </c>
      <c r="IH32" s="146">
        <v>0</v>
      </c>
      <c r="II32" s="146">
        <v>0</v>
      </c>
      <c r="IJ32" s="146">
        <v>0</v>
      </c>
      <c r="IK32" s="146">
        <v>0</v>
      </c>
      <c r="IL32" s="146">
        <v>0</v>
      </c>
      <c r="IM32" s="146">
        <v>0</v>
      </c>
      <c r="IN32" s="146">
        <v>0</v>
      </c>
      <c r="IO32" s="146">
        <v>0</v>
      </c>
      <c r="IP32" s="146">
        <v>0</v>
      </c>
      <c r="IQ32" s="146">
        <v>0</v>
      </c>
      <c r="IR32" s="146">
        <v>0</v>
      </c>
      <c r="IS32" s="146">
        <v>0</v>
      </c>
      <c r="IT32" s="146">
        <v>0</v>
      </c>
      <c r="IU32" s="146">
        <v>0</v>
      </c>
      <c r="IV32" s="146">
        <v>0</v>
      </c>
      <c r="IW32" s="146">
        <v>0</v>
      </c>
      <c r="IX32" s="146">
        <v>0</v>
      </c>
      <c r="IY32" s="145">
        <f t="shared" si="110"/>
        <v>0</v>
      </c>
      <c r="IZ32" s="145">
        <f t="shared" si="110"/>
        <v>0</v>
      </c>
      <c r="JA32" s="145">
        <f t="shared" si="110"/>
        <v>0</v>
      </c>
      <c r="JB32" s="145">
        <f t="shared" si="110"/>
        <v>0</v>
      </c>
      <c r="JC32" s="145">
        <f t="shared" si="110"/>
        <v>0</v>
      </c>
      <c r="JD32" s="145">
        <f t="shared" si="110"/>
        <v>0</v>
      </c>
      <c r="JE32" s="145">
        <f t="shared" si="110"/>
        <v>0</v>
      </c>
      <c r="JF32" s="145">
        <f t="shared" si="110"/>
        <v>0</v>
      </c>
      <c r="JG32" s="146">
        <v>0</v>
      </c>
      <c r="JH32" s="146">
        <v>0</v>
      </c>
      <c r="JI32" s="146">
        <v>0</v>
      </c>
      <c r="JJ32" s="146">
        <v>0</v>
      </c>
      <c r="JK32" s="146">
        <v>0</v>
      </c>
      <c r="JL32" s="146">
        <v>0</v>
      </c>
      <c r="JM32" s="146">
        <v>0</v>
      </c>
      <c r="JN32" s="146">
        <v>0</v>
      </c>
      <c r="JO32" s="146">
        <v>0</v>
      </c>
      <c r="JP32" s="146">
        <v>0</v>
      </c>
      <c r="JQ32" s="146">
        <v>0</v>
      </c>
      <c r="JR32" s="146">
        <v>0</v>
      </c>
      <c r="JS32" s="146">
        <v>0</v>
      </c>
      <c r="JT32" s="146">
        <v>0</v>
      </c>
      <c r="JU32" s="146">
        <v>0</v>
      </c>
      <c r="JV32" s="146">
        <v>0</v>
      </c>
      <c r="JW32" s="146">
        <v>0</v>
      </c>
      <c r="JX32" s="146">
        <v>0</v>
      </c>
      <c r="JY32" s="146">
        <v>0</v>
      </c>
      <c r="JZ32" s="146">
        <v>0</v>
      </c>
      <c r="KA32" s="146">
        <v>0</v>
      </c>
      <c r="KB32" s="146">
        <v>0</v>
      </c>
      <c r="KC32" s="146">
        <v>0</v>
      </c>
      <c r="KD32" s="146">
        <v>0</v>
      </c>
      <c r="KE32" s="146">
        <v>0</v>
      </c>
      <c r="KF32" s="146">
        <v>0</v>
      </c>
      <c r="KG32" s="146">
        <v>0</v>
      </c>
      <c r="KH32" s="146">
        <v>0</v>
      </c>
      <c r="KI32" s="146">
        <v>0</v>
      </c>
      <c r="KJ32" s="146">
        <v>0</v>
      </c>
      <c r="KK32" s="146">
        <v>0</v>
      </c>
      <c r="KL32" s="146">
        <v>0</v>
      </c>
      <c r="KM32" s="2"/>
      <c r="KN32" s="146" t="s">
        <v>97</v>
      </c>
      <c r="KO32" s="116"/>
      <c r="KP32" s="116"/>
      <c r="KQ32" s="116"/>
      <c r="KR32" s="146">
        <v>0</v>
      </c>
      <c r="KS32" s="146">
        <v>0</v>
      </c>
      <c r="KT32" s="146">
        <v>0</v>
      </c>
      <c r="KU32" s="146">
        <v>0</v>
      </c>
      <c r="KV32" s="146">
        <v>0</v>
      </c>
      <c r="KW32" s="146">
        <v>0</v>
      </c>
      <c r="KX32" s="146">
        <v>0</v>
      </c>
      <c r="KY32" s="146">
        <v>0</v>
      </c>
      <c r="KZ32" s="146">
        <v>0</v>
      </c>
      <c r="LA32" s="146">
        <v>0</v>
      </c>
      <c r="LB32" s="146">
        <v>0</v>
      </c>
      <c r="LC32" s="146">
        <v>0</v>
      </c>
      <c r="LD32" s="146">
        <v>0</v>
      </c>
      <c r="LE32" s="146">
        <v>0</v>
      </c>
      <c r="LF32" s="146">
        <v>0</v>
      </c>
      <c r="LG32" s="146">
        <v>0</v>
      </c>
      <c r="LH32" s="146">
        <v>0</v>
      </c>
      <c r="LI32" s="146">
        <v>0</v>
      </c>
      <c r="LJ32" s="147"/>
      <c r="LK32" s="147"/>
      <c r="LL32" s="147"/>
      <c r="LM32" s="147"/>
      <c r="LN32" s="147"/>
      <c r="LO32" s="147"/>
      <c r="LP32" s="148"/>
      <c r="LQ32" s="148"/>
      <c r="LR32" s="148"/>
      <c r="LS32" s="148"/>
      <c r="LT32" s="148"/>
      <c r="LU32" s="149"/>
      <c r="LV32" s="148"/>
      <c r="LW32" s="148"/>
      <c r="LX32" s="149"/>
    </row>
    <row r="33" spans="1:336" s="56" customFormat="1" ht="23.45" customHeight="1" outlineLevel="1" x14ac:dyDescent="0.2">
      <c r="A33" s="177" t="s">
        <v>185</v>
      </c>
      <c r="B33" s="178" t="s">
        <v>186</v>
      </c>
      <c r="C33" s="127" t="s">
        <v>103</v>
      </c>
      <c r="D33" s="127" t="s">
        <v>104</v>
      </c>
      <c r="E33" s="126" t="s">
        <v>120</v>
      </c>
      <c r="F33" s="128">
        <v>4029.1680000000001</v>
      </c>
      <c r="G33" s="128">
        <v>0</v>
      </c>
      <c r="H33" s="128">
        <v>3357.64</v>
      </c>
      <c r="I33" s="128">
        <v>0</v>
      </c>
      <c r="J33" s="129">
        <v>42020</v>
      </c>
      <c r="K33" s="171" t="s">
        <v>147</v>
      </c>
      <c r="L33" s="129">
        <v>42020</v>
      </c>
      <c r="M33" s="171" t="s">
        <v>147</v>
      </c>
      <c r="N33" s="130" t="s">
        <v>104</v>
      </c>
      <c r="O33" s="130" t="s">
        <v>104</v>
      </c>
      <c r="P33" s="130" t="s">
        <v>104</v>
      </c>
      <c r="Q33" s="130" t="s">
        <v>104</v>
      </c>
      <c r="R33" s="130" t="s">
        <v>104</v>
      </c>
      <c r="S33" s="130" t="s">
        <v>104</v>
      </c>
      <c r="T33" s="130" t="s">
        <v>104</v>
      </c>
      <c r="U33" s="130" t="s">
        <v>104</v>
      </c>
      <c r="V33" s="128">
        <v>0</v>
      </c>
      <c r="W33" s="128">
        <v>0</v>
      </c>
      <c r="X33" s="130">
        <v>0</v>
      </c>
      <c r="Y33" s="128">
        <v>0</v>
      </c>
      <c r="Z33" s="130">
        <v>0</v>
      </c>
      <c r="AA33" s="130">
        <v>0</v>
      </c>
      <c r="AB33" s="131">
        <v>0</v>
      </c>
      <c r="AC33" s="131">
        <v>0</v>
      </c>
      <c r="AD33" s="132" t="s">
        <v>114</v>
      </c>
      <c r="AE33" s="132" t="s">
        <v>114</v>
      </c>
      <c r="AF33" s="133">
        <f>AG33+BZ33+CA33+CB33+CC33</f>
        <v>4029.1680000000001</v>
      </c>
      <c r="AG33" s="134">
        <f t="shared" si="49"/>
        <v>4029.1680000000001</v>
      </c>
      <c r="AH33" s="134">
        <f t="shared" si="49"/>
        <v>0</v>
      </c>
      <c r="AI33" s="174">
        <f>AH33-AG33</f>
        <v>-4029.1680000000001</v>
      </c>
      <c r="AJ33" s="135">
        <f>IF(AG33=0,"-",AH33/AG33)</f>
        <v>0</v>
      </c>
      <c r="AK33" s="136">
        <v>0</v>
      </c>
      <c r="AL33" s="136">
        <v>0</v>
      </c>
      <c r="AM33" s="134">
        <f>AL33-AK33</f>
        <v>0</v>
      </c>
      <c r="AN33" s="135" t="str">
        <f>IF(AK33=0,"-",AL33/AK33)</f>
        <v>-</v>
      </c>
      <c r="AO33" s="136">
        <v>0</v>
      </c>
      <c r="AP33" s="136">
        <v>0</v>
      </c>
      <c r="AQ33" s="134">
        <f>AP33-AO33</f>
        <v>0</v>
      </c>
      <c r="AR33" s="135" t="str">
        <f>IF(AO33=0,"-",AP33/AO33)</f>
        <v>-</v>
      </c>
      <c r="AS33" s="134">
        <f t="shared" si="56"/>
        <v>0</v>
      </c>
      <c r="AT33" s="134">
        <f t="shared" si="56"/>
        <v>0</v>
      </c>
      <c r="AU33" s="134">
        <f>AT33-AS33</f>
        <v>0</v>
      </c>
      <c r="AV33" s="135" t="str">
        <f>IF(AS33=0,"-",AT33/AS33)</f>
        <v>-</v>
      </c>
      <c r="AW33" s="136">
        <v>0</v>
      </c>
      <c r="AX33" s="136">
        <v>0</v>
      </c>
      <c r="AY33" s="134">
        <f>AX33-AW33</f>
        <v>0</v>
      </c>
      <c r="AZ33" s="135" t="str">
        <f>IF(AW33=0,"-",AX33/AW33)</f>
        <v>-</v>
      </c>
      <c r="BA33" s="134">
        <f t="shared" si="61"/>
        <v>0</v>
      </c>
      <c r="BB33" s="134">
        <f t="shared" si="61"/>
        <v>0</v>
      </c>
      <c r="BC33" s="134">
        <f>BB33-BA33</f>
        <v>0</v>
      </c>
      <c r="BD33" s="135" t="str">
        <f>IF(BA33=0,"-",BB33/BA33)</f>
        <v>-</v>
      </c>
      <c r="BE33" s="128">
        <v>4029.1680000000001</v>
      </c>
      <c r="BF33" s="136">
        <v>0</v>
      </c>
      <c r="BG33" s="134">
        <f>BF33-BE33</f>
        <v>-4029.1680000000001</v>
      </c>
      <c r="BH33" s="135">
        <f>IF(BE33=0,"-",BF33/BE33)</f>
        <v>0</v>
      </c>
      <c r="BI33" s="133">
        <f t="shared" si="66"/>
        <v>0</v>
      </c>
      <c r="BJ33" s="133">
        <f t="shared" si="66"/>
        <v>0</v>
      </c>
      <c r="BK33" s="137">
        <v>0</v>
      </c>
      <c r="BL33" s="137">
        <v>0</v>
      </c>
      <c r="BM33" s="137">
        <v>0</v>
      </c>
      <c r="BN33" s="137">
        <v>0</v>
      </c>
      <c r="BO33" s="137">
        <v>0</v>
      </c>
      <c r="BP33" s="137">
        <v>-4029.1680000000001</v>
      </c>
      <c r="BQ33" s="137">
        <v>0</v>
      </c>
      <c r="BR33" s="137">
        <v>0</v>
      </c>
      <c r="BS33" s="137">
        <v>0</v>
      </c>
      <c r="BT33" s="137">
        <v>0</v>
      </c>
      <c r="BU33" s="137">
        <v>0</v>
      </c>
      <c r="BV33" s="137">
        <v>0</v>
      </c>
      <c r="BW33" s="137">
        <v>0</v>
      </c>
      <c r="BX33" s="137">
        <v>0</v>
      </c>
      <c r="BY33" s="138">
        <f t="shared" si="111"/>
        <v>0</v>
      </c>
      <c r="BZ33" s="137">
        <v>0</v>
      </c>
      <c r="CA33" s="137">
        <v>0</v>
      </c>
      <c r="CB33" s="137">
        <v>0</v>
      </c>
      <c r="CC33" s="137">
        <v>0</v>
      </c>
      <c r="CD33" s="133">
        <f>F33-AB33-AF33</f>
        <v>0</v>
      </c>
      <c r="CE33" s="139" t="s">
        <v>107</v>
      </c>
      <c r="CF33" s="172" t="s">
        <v>187</v>
      </c>
      <c r="CG33" s="136">
        <v>0</v>
      </c>
      <c r="CH33" s="136">
        <v>0</v>
      </c>
      <c r="CI33" s="132" t="s">
        <v>114</v>
      </c>
      <c r="CJ33" s="132" t="s">
        <v>114</v>
      </c>
      <c r="CK33" s="134">
        <f>CL33+EE33+EF33+EG33+EH33</f>
        <v>3357.64</v>
      </c>
      <c r="CL33" s="134">
        <f t="shared" si="69"/>
        <v>3357.64</v>
      </c>
      <c r="CM33" s="134">
        <f t="shared" si="69"/>
        <v>0</v>
      </c>
      <c r="CN33" s="174">
        <f>CM33-CL33</f>
        <v>-3357.64</v>
      </c>
      <c r="CO33" s="135">
        <f>IF(CL33=0,"-",CM33/CL33)</f>
        <v>0</v>
      </c>
      <c r="CP33" s="136">
        <v>0</v>
      </c>
      <c r="CQ33" s="136">
        <v>0</v>
      </c>
      <c r="CR33" s="134">
        <f>CQ33-CP33</f>
        <v>0</v>
      </c>
      <c r="CS33" s="135" t="str">
        <f>IF(CP33=0,"-",CQ33/CP33)</f>
        <v>-</v>
      </c>
      <c r="CT33" s="136">
        <v>0</v>
      </c>
      <c r="CU33" s="136">
        <v>0</v>
      </c>
      <c r="CV33" s="134">
        <f>CU33-CT33</f>
        <v>0</v>
      </c>
      <c r="CW33" s="135" t="str">
        <f>IF(CT33=0,"-",CU33/CT33)</f>
        <v>-</v>
      </c>
      <c r="CX33" s="134">
        <f t="shared" si="76"/>
        <v>0</v>
      </c>
      <c r="CY33" s="134">
        <f t="shared" si="76"/>
        <v>0</v>
      </c>
      <c r="CZ33" s="134">
        <f>CY33-CX33</f>
        <v>0</v>
      </c>
      <c r="DA33" s="135" t="str">
        <f>IF(CX33=0,"-",CY33/CX33)</f>
        <v>-</v>
      </c>
      <c r="DB33" s="136">
        <v>0</v>
      </c>
      <c r="DC33" s="136">
        <v>0</v>
      </c>
      <c r="DD33" s="134">
        <f>DC33-DB33</f>
        <v>0</v>
      </c>
      <c r="DE33" s="135" t="str">
        <f>IF(DB33=0,"-",DC33/DB33)</f>
        <v>-</v>
      </c>
      <c r="DF33" s="134">
        <f t="shared" si="81"/>
        <v>0</v>
      </c>
      <c r="DG33" s="134">
        <f t="shared" si="81"/>
        <v>0</v>
      </c>
      <c r="DH33" s="134">
        <f>DG33-DF33</f>
        <v>0</v>
      </c>
      <c r="DI33" s="135" t="str">
        <f>IF(DF33=0,"-",DG33/DF33)</f>
        <v>-</v>
      </c>
      <c r="DJ33" s="128">
        <v>3357.64</v>
      </c>
      <c r="DK33" s="136">
        <v>0</v>
      </c>
      <c r="DL33" s="134">
        <f>DK33-DJ33</f>
        <v>-3357.64</v>
      </c>
      <c r="DM33" s="135">
        <f>IF(DJ33=0,"-",DK33/DJ33)</f>
        <v>0</v>
      </c>
      <c r="DN33" s="133">
        <f t="shared" si="86"/>
        <v>0</v>
      </c>
      <c r="DO33" s="133">
        <f t="shared" si="86"/>
        <v>0</v>
      </c>
      <c r="DP33" s="137">
        <v>0</v>
      </c>
      <c r="DQ33" s="137">
        <v>0</v>
      </c>
      <c r="DR33" s="137">
        <v>0</v>
      </c>
      <c r="DS33" s="137">
        <v>0</v>
      </c>
      <c r="DT33" s="137">
        <v>0</v>
      </c>
      <c r="DU33" s="137">
        <v>-3357.64</v>
      </c>
      <c r="DV33" s="137">
        <v>0</v>
      </c>
      <c r="DW33" s="137">
        <v>0</v>
      </c>
      <c r="DX33" s="137">
        <v>0</v>
      </c>
      <c r="DY33" s="137">
        <v>0</v>
      </c>
      <c r="DZ33" s="137">
        <v>0</v>
      </c>
      <c r="EA33" s="137">
        <v>0</v>
      </c>
      <c r="EB33" s="137">
        <v>0</v>
      </c>
      <c r="EC33" s="137">
        <v>0</v>
      </c>
      <c r="ED33" s="134">
        <f t="shared" si="87"/>
        <v>0</v>
      </c>
      <c r="EE33" s="137">
        <v>0</v>
      </c>
      <c r="EF33" s="137">
        <v>0</v>
      </c>
      <c r="EG33" s="137">
        <v>0</v>
      </c>
      <c r="EH33" s="137">
        <v>0</v>
      </c>
      <c r="EI33" s="133">
        <f>H33-CG33-CK33</f>
        <v>0</v>
      </c>
      <c r="EJ33" s="139" t="s">
        <v>107</v>
      </c>
      <c r="EK33" s="139" t="s">
        <v>188</v>
      </c>
      <c r="EL33" s="136">
        <v>0</v>
      </c>
      <c r="EM33" s="136">
        <v>0</v>
      </c>
      <c r="EN33" s="134">
        <f>EO33+GH33+GI33+GJ33+GK33</f>
        <v>3357.64</v>
      </c>
      <c r="EO33" s="134">
        <f t="shared" si="90"/>
        <v>3357.64</v>
      </c>
      <c r="EP33" s="134">
        <f t="shared" si="90"/>
        <v>0</v>
      </c>
      <c r="EQ33" s="134">
        <f>EP33-EO33</f>
        <v>-3357.64</v>
      </c>
      <c r="ER33" s="135">
        <f>IF(EO33=0,"-",EP33/EO33)</f>
        <v>0</v>
      </c>
      <c r="ES33" s="136">
        <v>0</v>
      </c>
      <c r="ET33" s="136">
        <v>0</v>
      </c>
      <c r="EU33" s="134">
        <f>ET33-ES33</f>
        <v>0</v>
      </c>
      <c r="EV33" s="135" t="str">
        <f>IF(ES33=0,"-",ET33/ES33)</f>
        <v>-</v>
      </c>
      <c r="EW33" s="136">
        <v>0</v>
      </c>
      <c r="EX33" s="136">
        <v>0</v>
      </c>
      <c r="EY33" s="134">
        <f>EX33-EW33</f>
        <v>0</v>
      </c>
      <c r="EZ33" s="135" t="str">
        <f>IF(EW33=0,"-",EX33/EW33)</f>
        <v>-</v>
      </c>
      <c r="FA33" s="134">
        <f t="shared" si="97"/>
        <v>0</v>
      </c>
      <c r="FB33" s="134">
        <f t="shared" si="97"/>
        <v>0</v>
      </c>
      <c r="FC33" s="134">
        <f>FB33-FA33</f>
        <v>0</v>
      </c>
      <c r="FD33" s="135" t="str">
        <f>IF(FA33=0,"-",FB33/FA33)</f>
        <v>-</v>
      </c>
      <c r="FE33" s="136">
        <v>0</v>
      </c>
      <c r="FF33" s="136">
        <v>0</v>
      </c>
      <c r="FG33" s="134">
        <f>FF33-FE33</f>
        <v>0</v>
      </c>
      <c r="FH33" s="135" t="str">
        <f>IF(FE33=0,"-",FF33/FE33)</f>
        <v>-</v>
      </c>
      <c r="FI33" s="134">
        <f t="shared" si="112"/>
        <v>0</v>
      </c>
      <c r="FJ33" s="134">
        <f t="shared" si="112"/>
        <v>0</v>
      </c>
      <c r="FK33" s="134">
        <f>FJ33-FI33</f>
        <v>0</v>
      </c>
      <c r="FL33" s="135" t="str">
        <f>IF(FI33=0,"-",FJ33/FI33)</f>
        <v>-</v>
      </c>
      <c r="FM33" s="128">
        <v>3357.64</v>
      </c>
      <c r="FN33" s="136">
        <v>0</v>
      </c>
      <c r="FO33" s="134">
        <f>FN33-FM33</f>
        <v>-3357.64</v>
      </c>
      <c r="FP33" s="135">
        <f>IF(FM33=0,"-",FN33/FM33)</f>
        <v>0</v>
      </c>
      <c r="FQ33" s="133">
        <f t="shared" si="106"/>
        <v>0</v>
      </c>
      <c r="FR33" s="133">
        <f t="shared" si="106"/>
        <v>0</v>
      </c>
      <c r="FS33" s="137">
        <v>0</v>
      </c>
      <c r="FT33" s="137">
        <v>0</v>
      </c>
      <c r="FU33" s="137">
        <v>0</v>
      </c>
      <c r="FV33" s="137">
        <v>0</v>
      </c>
      <c r="FW33" s="137">
        <v>0</v>
      </c>
      <c r="FX33" s="137">
        <v>-3357.64</v>
      </c>
      <c r="FY33" s="137">
        <v>0</v>
      </c>
      <c r="FZ33" s="137">
        <v>0</v>
      </c>
      <c r="GA33" s="137">
        <v>0</v>
      </c>
      <c r="GB33" s="137">
        <v>0</v>
      </c>
      <c r="GC33" s="137">
        <v>0</v>
      </c>
      <c r="GD33" s="137">
        <v>0</v>
      </c>
      <c r="GE33" s="137">
        <v>0</v>
      </c>
      <c r="GF33" s="137">
        <v>0</v>
      </c>
      <c r="GG33" s="138">
        <f t="shared" si="113"/>
        <v>0</v>
      </c>
      <c r="GH33" s="137">
        <v>0</v>
      </c>
      <c r="GI33" s="137">
        <v>0</v>
      </c>
      <c r="GJ33" s="137">
        <v>0</v>
      </c>
      <c r="GK33" s="137">
        <v>0</v>
      </c>
      <c r="GL33" s="133">
        <f>H33-EL33-EN33</f>
        <v>0</v>
      </c>
      <c r="GM33" s="176" t="s">
        <v>107</v>
      </c>
      <c r="GN33" s="139" t="s">
        <v>188</v>
      </c>
      <c r="GO33" s="142"/>
      <c r="GP33" s="143"/>
      <c r="GQ33" s="144"/>
      <c r="GR33" s="144"/>
      <c r="GS33" s="144"/>
      <c r="GT33" s="144"/>
      <c r="GU33" s="144"/>
      <c r="GV33" s="144"/>
      <c r="GW33" s="144"/>
      <c r="GX33" s="144"/>
      <c r="GY33" s="144"/>
      <c r="GZ33" s="144"/>
      <c r="HA33" s="144"/>
      <c r="HB33" s="144"/>
      <c r="HC33" s="144"/>
      <c r="HD33" s="144"/>
      <c r="HE33" s="144"/>
      <c r="HF33" s="144"/>
      <c r="HG33" s="144"/>
      <c r="HH33" s="144"/>
      <c r="HI33" s="144"/>
      <c r="HJ33" s="143"/>
      <c r="HK33" s="145">
        <f t="shared" si="109"/>
        <v>0</v>
      </c>
      <c r="HL33" s="145">
        <f t="shared" si="109"/>
        <v>0</v>
      </c>
      <c r="HM33" s="145">
        <f t="shared" si="109"/>
        <v>0</v>
      </c>
      <c r="HN33" s="145">
        <f t="shared" si="109"/>
        <v>0</v>
      </c>
      <c r="HO33" s="145">
        <f t="shared" si="109"/>
        <v>0</v>
      </c>
      <c r="HP33" s="145">
        <f t="shared" si="109"/>
        <v>0</v>
      </c>
      <c r="HQ33" s="145">
        <f t="shared" si="109"/>
        <v>0</v>
      </c>
      <c r="HR33" s="145">
        <f t="shared" si="109"/>
        <v>0</v>
      </c>
      <c r="HS33" s="146">
        <v>0</v>
      </c>
      <c r="HT33" s="146">
        <v>0</v>
      </c>
      <c r="HU33" s="146">
        <v>0</v>
      </c>
      <c r="HV33" s="146">
        <v>0</v>
      </c>
      <c r="HW33" s="146">
        <v>0</v>
      </c>
      <c r="HX33" s="146">
        <v>0</v>
      </c>
      <c r="HY33" s="146">
        <v>0</v>
      </c>
      <c r="HZ33" s="146">
        <v>0</v>
      </c>
      <c r="IA33" s="146">
        <v>0</v>
      </c>
      <c r="IB33" s="146">
        <v>0</v>
      </c>
      <c r="IC33" s="146">
        <v>0</v>
      </c>
      <c r="ID33" s="146">
        <v>0</v>
      </c>
      <c r="IE33" s="146">
        <v>0</v>
      </c>
      <c r="IF33" s="146">
        <v>0</v>
      </c>
      <c r="IG33" s="146">
        <v>0</v>
      </c>
      <c r="IH33" s="146">
        <v>0</v>
      </c>
      <c r="II33" s="146">
        <v>0</v>
      </c>
      <c r="IJ33" s="146">
        <v>0</v>
      </c>
      <c r="IK33" s="146">
        <v>0</v>
      </c>
      <c r="IL33" s="146">
        <v>0</v>
      </c>
      <c r="IM33" s="146">
        <v>0</v>
      </c>
      <c r="IN33" s="146">
        <v>0</v>
      </c>
      <c r="IO33" s="146">
        <v>0</v>
      </c>
      <c r="IP33" s="146">
        <v>0</v>
      </c>
      <c r="IQ33" s="146">
        <v>0</v>
      </c>
      <c r="IR33" s="146">
        <v>0</v>
      </c>
      <c r="IS33" s="146">
        <v>0</v>
      </c>
      <c r="IT33" s="146">
        <v>0</v>
      </c>
      <c r="IU33" s="146">
        <v>0</v>
      </c>
      <c r="IV33" s="146">
        <v>0</v>
      </c>
      <c r="IW33" s="146">
        <v>0</v>
      </c>
      <c r="IX33" s="146">
        <v>0</v>
      </c>
      <c r="IY33" s="145">
        <f t="shared" si="110"/>
        <v>0</v>
      </c>
      <c r="IZ33" s="145">
        <f t="shared" si="110"/>
        <v>0</v>
      </c>
      <c r="JA33" s="145">
        <f t="shared" si="110"/>
        <v>0</v>
      </c>
      <c r="JB33" s="145">
        <f t="shared" si="110"/>
        <v>0</v>
      </c>
      <c r="JC33" s="145">
        <f t="shared" si="110"/>
        <v>0</v>
      </c>
      <c r="JD33" s="145">
        <f t="shared" si="110"/>
        <v>0</v>
      </c>
      <c r="JE33" s="145">
        <f t="shared" si="110"/>
        <v>0</v>
      </c>
      <c r="JF33" s="145">
        <f t="shared" si="110"/>
        <v>0</v>
      </c>
      <c r="JG33" s="146">
        <v>0</v>
      </c>
      <c r="JH33" s="146">
        <v>0</v>
      </c>
      <c r="JI33" s="146">
        <v>0</v>
      </c>
      <c r="JJ33" s="146">
        <v>0</v>
      </c>
      <c r="JK33" s="146">
        <v>0</v>
      </c>
      <c r="JL33" s="146">
        <v>0</v>
      </c>
      <c r="JM33" s="146">
        <v>0</v>
      </c>
      <c r="JN33" s="146">
        <v>0</v>
      </c>
      <c r="JO33" s="146">
        <v>0</v>
      </c>
      <c r="JP33" s="146">
        <v>0</v>
      </c>
      <c r="JQ33" s="146">
        <v>0</v>
      </c>
      <c r="JR33" s="146">
        <v>0</v>
      </c>
      <c r="JS33" s="146">
        <v>0</v>
      </c>
      <c r="JT33" s="146">
        <v>0</v>
      </c>
      <c r="JU33" s="146">
        <v>0</v>
      </c>
      <c r="JV33" s="146">
        <v>0</v>
      </c>
      <c r="JW33" s="146">
        <v>0</v>
      </c>
      <c r="JX33" s="146">
        <v>0</v>
      </c>
      <c r="JY33" s="146">
        <v>0</v>
      </c>
      <c r="JZ33" s="146">
        <v>0</v>
      </c>
      <c r="KA33" s="146">
        <v>0</v>
      </c>
      <c r="KB33" s="146">
        <v>0</v>
      </c>
      <c r="KC33" s="146">
        <v>0</v>
      </c>
      <c r="KD33" s="146">
        <v>0</v>
      </c>
      <c r="KE33" s="146">
        <v>0</v>
      </c>
      <c r="KF33" s="146">
        <v>0</v>
      </c>
      <c r="KG33" s="146">
        <v>0</v>
      </c>
      <c r="KH33" s="146">
        <v>0</v>
      </c>
      <c r="KI33" s="146">
        <v>0</v>
      </c>
      <c r="KJ33" s="146">
        <v>0</v>
      </c>
      <c r="KK33" s="146">
        <v>0</v>
      </c>
      <c r="KL33" s="146">
        <v>0</v>
      </c>
      <c r="KM33" s="2"/>
      <c r="KN33" s="146" t="s">
        <v>97</v>
      </c>
      <c r="KO33" s="116"/>
      <c r="KP33" s="116"/>
      <c r="KQ33" s="116"/>
      <c r="KR33" s="146">
        <v>0</v>
      </c>
      <c r="KS33" s="146">
        <v>0</v>
      </c>
      <c r="KT33" s="146">
        <v>0</v>
      </c>
      <c r="KU33" s="146">
        <v>0</v>
      </c>
      <c r="KV33" s="146">
        <v>0</v>
      </c>
      <c r="KW33" s="146">
        <v>0</v>
      </c>
      <c r="KX33" s="146">
        <v>0</v>
      </c>
      <c r="KY33" s="146">
        <v>0</v>
      </c>
      <c r="KZ33" s="146">
        <v>0</v>
      </c>
      <c r="LA33" s="146">
        <v>0</v>
      </c>
      <c r="LB33" s="146">
        <v>0</v>
      </c>
      <c r="LC33" s="146">
        <v>0</v>
      </c>
      <c r="LD33" s="146">
        <v>0</v>
      </c>
      <c r="LE33" s="146">
        <v>0</v>
      </c>
      <c r="LF33" s="146">
        <v>0</v>
      </c>
      <c r="LG33" s="146">
        <v>0</v>
      </c>
      <c r="LH33" s="146">
        <v>0</v>
      </c>
      <c r="LI33" s="146">
        <v>0</v>
      </c>
      <c r="LJ33" s="147"/>
      <c r="LK33" s="147"/>
      <c r="LL33" s="147"/>
      <c r="LM33" s="147"/>
      <c r="LN33" s="147"/>
      <c r="LO33" s="147"/>
      <c r="LP33" s="148"/>
      <c r="LQ33" s="148"/>
      <c r="LR33" s="148"/>
      <c r="LS33" s="148"/>
      <c r="LT33" s="148"/>
      <c r="LU33" s="149"/>
      <c r="LV33" s="148"/>
      <c r="LW33" s="148"/>
      <c r="LX33" s="149"/>
    </row>
    <row r="34" spans="1:336" s="56" customFormat="1" ht="15.6" customHeight="1" outlineLevel="1" x14ac:dyDescent="0.2">
      <c r="A34" s="124" t="s">
        <v>189</v>
      </c>
      <c r="B34" s="125" t="s">
        <v>190</v>
      </c>
      <c r="C34" s="127" t="s">
        <v>103</v>
      </c>
      <c r="D34" s="127" t="s">
        <v>104</v>
      </c>
      <c r="E34" s="126" t="s">
        <v>120</v>
      </c>
      <c r="F34" s="128">
        <v>5896.4975999999997</v>
      </c>
      <c r="G34" s="128">
        <v>5896.4975999999997</v>
      </c>
      <c r="H34" s="128">
        <v>4913.7479999999996</v>
      </c>
      <c r="I34" s="128">
        <v>4913.7479999999996</v>
      </c>
      <c r="J34" s="129">
        <v>42020</v>
      </c>
      <c r="K34" s="129">
        <v>42020</v>
      </c>
      <c r="L34" s="129">
        <v>42020</v>
      </c>
      <c r="M34" s="129">
        <v>42020</v>
      </c>
      <c r="N34" s="130" t="s">
        <v>104</v>
      </c>
      <c r="O34" s="130" t="s">
        <v>104</v>
      </c>
      <c r="P34" s="130" t="s">
        <v>104</v>
      </c>
      <c r="Q34" s="130" t="s">
        <v>104</v>
      </c>
      <c r="R34" s="130" t="s">
        <v>104</v>
      </c>
      <c r="S34" s="130" t="s">
        <v>104</v>
      </c>
      <c r="T34" s="130" t="s">
        <v>104</v>
      </c>
      <c r="U34" s="130" t="s">
        <v>104</v>
      </c>
      <c r="V34" s="128">
        <v>0</v>
      </c>
      <c r="W34" s="128">
        <v>0</v>
      </c>
      <c r="X34" s="130">
        <v>0</v>
      </c>
      <c r="Y34" s="128">
        <v>0</v>
      </c>
      <c r="Z34" s="130">
        <v>0</v>
      </c>
      <c r="AA34" s="130">
        <v>0</v>
      </c>
      <c r="AB34" s="131">
        <v>0</v>
      </c>
      <c r="AC34" s="131">
        <v>0</v>
      </c>
      <c r="AD34" s="132" t="s">
        <v>114</v>
      </c>
      <c r="AE34" s="132" t="s">
        <v>114</v>
      </c>
      <c r="AF34" s="133">
        <f t="shared" si="48"/>
        <v>5896.4975999999997</v>
      </c>
      <c r="AG34" s="134">
        <f t="shared" si="49"/>
        <v>5896.4975999999997</v>
      </c>
      <c r="AH34" s="134">
        <f t="shared" si="49"/>
        <v>5896.4975999999997</v>
      </c>
      <c r="AI34" s="134">
        <f t="shared" si="50"/>
        <v>0</v>
      </c>
      <c r="AJ34" s="135">
        <f t="shared" si="51"/>
        <v>1</v>
      </c>
      <c r="AK34" s="136">
        <v>0</v>
      </c>
      <c r="AL34" s="136">
        <v>0</v>
      </c>
      <c r="AM34" s="134">
        <f t="shared" si="52"/>
        <v>0</v>
      </c>
      <c r="AN34" s="135" t="str">
        <f t="shared" si="53"/>
        <v>-</v>
      </c>
      <c r="AO34" s="136">
        <v>0</v>
      </c>
      <c r="AP34" s="136">
        <v>0</v>
      </c>
      <c r="AQ34" s="134">
        <f t="shared" si="54"/>
        <v>0</v>
      </c>
      <c r="AR34" s="135" t="str">
        <f t="shared" si="55"/>
        <v>-</v>
      </c>
      <c r="AS34" s="134">
        <f t="shared" si="56"/>
        <v>0</v>
      </c>
      <c r="AT34" s="134">
        <f t="shared" si="56"/>
        <v>0</v>
      </c>
      <c r="AU34" s="134">
        <f t="shared" si="57"/>
        <v>0</v>
      </c>
      <c r="AV34" s="135" t="str">
        <f t="shared" si="58"/>
        <v>-</v>
      </c>
      <c r="AW34" s="136">
        <v>0</v>
      </c>
      <c r="AX34" s="136">
        <v>0</v>
      </c>
      <c r="AY34" s="134">
        <f t="shared" si="59"/>
        <v>0</v>
      </c>
      <c r="AZ34" s="135" t="str">
        <f t="shared" si="60"/>
        <v>-</v>
      </c>
      <c r="BA34" s="134">
        <f t="shared" si="61"/>
        <v>0</v>
      </c>
      <c r="BB34" s="134">
        <f t="shared" si="61"/>
        <v>0</v>
      </c>
      <c r="BC34" s="134">
        <f t="shared" si="62"/>
        <v>0</v>
      </c>
      <c r="BD34" s="135" t="str">
        <f t="shared" si="115"/>
        <v>-</v>
      </c>
      <c r="BE34" s="128">
        <v>5896.4975999999997</v>
      </c>
      <c r="BF34" s="136">
        <v>5896.4975999999997</v>
      </c>
      <c r="BG34" s="134">
        <f t="shared" si="64"/>
        <v>0</v>
      </c>
      <c r="BH34" s="135">
        <f t="shared" si="116"/>
        <v>1</v>
      </c>
      <c r="BI34" s="133">
        <f t="shared" si="66"/>
        <v>0</v>
      </c>
      <c r="BJ34" s="133">
        <f t="shared" si="66"/>
        <v>0</v>
      </c>
      <c r="BK34" s="137">
        <v>0</v>
      </c>
      <c r="BL34" s="137">
        <v>0</v>
      </c>
      <c r="BM34" s="137">
        <v>0</v>
      </c>
      <c r="BN34" s="137">
        <v>0</v>
      </c>
      <c r="BO34" s="137">
        <v>0</v>
      </c>
      <c r="BP34" s="137">
        <v>0</v>
      </c>
      <c r="BQ34" s="137">
        <v>0</v>
      </c>
      <c r="BR34" s="137">
        <v>0</v>
      </c>
      <c r="BS34" s="137">
        <v>0</v>
      </c>
      <c r="BT34" s="137">
        <v>0</v>
      </c>
      <c r="BU34" s="137">
        <v>0</v>
      </c>
      <c r="BV34" s="137">
        <v>0</v>
      </c>
      <c r="BW34" s="137">
        <v>0</v>
      </c>
      <c r="BX34" s="137">
        <v>0</v>
      </c>
      <c r="BY34" s="138">
        <f t="shared" si="111"/>
        <v>0</v>
      </c>
      <c r="BZ34" s="137">
        <v>0</v>
      </c>
      <c r="CA34" s="137">
        <v>0</v>
      </c>
      <c r="CB34" s="137">
        <v>0</v>
      </c>
      <c r="CC34" s="137">
        <v>0</v>
      </c>
      <c r="CD34" s="133">
        <f t="shared" si="67"/>
        <v>0</v>
      </c>
      <c r="CE34" s="139" t="s">
        <v>107</v>
      </c>
      <c r="CF34" s="139" t="s">
        <v>191</v>
      </c>
      <c r="CG34" s="136">
        <v>0</v>
      </c>
      <c r="CH34" s="136">
        <v>0</v>
      </c>
      <c r="CI34" s="132" t="s">
        <v>114</v>
      </c>
      <c r="CJ34" s="132" t="s">
        <v>114</v>
      </c>
      <c r="CK34" s="134">
        <f t="shared" si="68"/>
        <v>4913.7479999999996</v>
      </c>
      <c r="CL34" s="134">
        <f t="shared" si="69"/>
        <v>4913.7479999999996</v>
      </c>
      <c r="CM34" s="134">
        <f t="shared" si="69"/>
        <v>4913.7479999999996</v>
      </c>
      <c r="CN34" s="134">
        <f t="shared" si="70"/>
        <v>0</v>
      </c>
      <c r="CO34" s="135">
        <f t="shared" si="71"/>
        <v>1</v>
      </c>
      <c r="CP34" s="136">
        <v>0</v>
      </c>
      <c r="CQ34" s="136">
        <v>0</v>
      </c>
      <c r="CR34" s="134">
        <f t="shared" si="72"/>
        <v>0</v>
      </c>
      <c r="CS34" s="135" t="str">
        <f t="shared" si="73"/>
        <v>-</v>
      </c>
      <c r="CT34" s="136">
        <v>0</v>
      </c>
      <c r="CU34" s="136">
        <v>0</v>
      </c>
      <c r="CV34" s="134">
        <f t="shared" si="74"/>
        <v>0</v>
      </c>
      <c r="CW34" s="135" t="str">
        <f t="shared" si="75"/>
        <v>-</v>
      </c>
      <c r="CX34" s="134">
        <f t="shared" si="76"/>
        <v>0</v>
      </c>
      <c r="CY34" s="134">
        <f t="shared" si="76"/>
        <v>0</v>
      </c>
      <c r="CZ34" s="134">
        <f t="shared" si="77"/>
        <v>0</v>
      </c>
      <c r="DA34" s="135" t="str">
        <f t="shared" si="78"/>
        <v>-</v>
      </c>
      <c r="DB34" s="136">
        <v>0</v>
      </c>
      <c r="DC34" s="136">
        <v>0</v>
      </c>
      <c r="DD34" s="134">
        <f t="shared" si="79"/>
        <v>0</v>
      </c>
      <c r="DE34" s="135" t="str">
        <f t="shared" si="80"/>
        <v>-</v>
      </c>
      <c r="DF34" s="134">
        <f t="shared" si="81"/>
        <v>0</v>
      </c>
      <c r="DG34" s="134">
        <f t="shared" si="81"/>
        <v>0</v>
      </c>
      <c r="DH34" s="134">
        <f t="shared" si="82"/>
        <v>0</v>
      </c>
      <c r="DI34" s="135" t="str">
        <f t="shared" si="83"/>
        <v>-</v>
      </c>
      <c r="DJ34" s="128">
        <v>4913.7479999999996</v>
      </c>
      <c r="DK34" s="136">
        <v>4913.7479999999996</v>
      </c>
      <c r="DL34" s="134">
        <f t="shared" si="84"/>
        <v>0</v>
      </c>
      <c r="DM34" s="135">
        <f t="shared" si="85"/>
        <v>1</v>
      </c>
      <c r="DN34" s="133">
        <f t="shared" si="86"/>
        <v>0</v>
      </c>
      <c r="DO34" s="133">
        <f t="shared" si="86"/>
        <v>0</v>
      </c>
      <c r="DP34" s="137">
        <v>0</v>
      </c>
      <c r="DQ34" s="137">
        <v>0</v>
      </c>
      <c r="DR34" s="137">
        <v>0</v>
      </c>
      <c r="DS34" s="137">
        <v>0</v>
      </c>
      <c r="DT34" s="137">
        <v>0</v>
      </c>
      <c r="DU34" s="137">
        <v>0</v>
      </c>
      <c r="DV34" s="137">
        <v>0</v>
      </c>
      <c r="DW34" s="137">
        <v>0</v>
      </c>
      <c r="DX34" s="137">
        <v>0</v>
      </c>
      <c r="DY34" s="137">
        <v>0</v>
      </c>
      <c r="DZ34" s="137">
        <v>0</v>
      </c>
      <c r="EA34" s="137">
        <v>0</v>
      </c>
      <c r="EB34" s="137">
        <v>0</v>
      </c>
      <c r="EC34" s="137">
        <v>0</v>
      </c>
      <c r="ED34" s="134">
        <f t="shared" si="87"/>
        <v>0</v>
      </c>
      <c r="EE34" s="137">
        <v>0</v>
      </c>
      <c r="EF34" s="137">
        <v>0</v>
      </c>
      <c r="EG34" s="137">
        <v>0</v>
      </c>
      <c r="EH34" s="137">
        <v>0</v>
      </c>
      <c r="EI34" s="133">
        <f t="shared" si="88"/>
        <v>0</v>
      </c>
      <c r="EJ34" s="139" t="s">
        <v>107</v>
      </c>
      <c r="EK34" s="139" t="s">
        <v>191</v>
      </c>
      <c r="EL34" s="136">
        <v>0</v>
      </c>
      <c r="EM34" s="136">
        <v>0</v>
      </c>
      <c r="EN34" s="134">
        <f t="shared" si="89"/>
        <v>4913.7479999999996</v>
      </c>
      <c r="EO34" s="134">
        <f t="shared" si="90"/>
        <v>4913.7479999999996</v>
      </c>
      <c r="EP34" s="134">
        <f t="shared" si="90"/>
        <v>4913.7479999999996</v>
      </c>
      <c r="EQ34" s="134">
        <f t="shared" si="91"/>
        <v>0</v>
      </c>
      <c r="ER34" s="135">
        <f t="shared" si="92"/>
        <v>1</v>
      </c>
      <c r="ES34" s="136">
        <v>0</v>
      </c>
      <c r="ET34" s="136">
        <v>0</v>
      </c>
      <c r="EU34" s="134">
        <f t="shared" si="93"/>
        <v>0</v>
      </c>
      <c r="EV34" s="135" t="str">
        <f t="shared" si="94"/>
        <v>-</v>
      </c>
      <c r="EW34" s="136">
        <v>0</v>
      </c>
      <c r="EX34" s="136">
        <v>0</v>
      </c>
      <c r="EY34" s="134">
        <f t="shared" si="95"/>
        <v>0</v>
      </c>
      <c r="EZ34" s="135" t="str">
        <f t="shared" si="96"/>
        <v>-</v>
      </c>
      <c r="FA34" s="134">
        <f t="shared" si="97"/>
        <v>0</v>
      </c>
      <c r="FB34" s="134">
        <f t="shared" si="97"/>
        <v>0</v>
      </c>
      <c r="FC34" s="134">
        <f t="shared" si="98"/>
        <v>0</v>
      </c>
      <c r="FD34" s="135" t="str">
        <f t="shared" si="99"/>
        <v>-</v>
      </c>
      <c r="FE34" s="136">
        <v>0</v>
      </c>
      <c r="FF34" s="136">
        <v>0</v>
      </c>
      <c r="FG34" s="134">
        <f t="shared" si="100"/>
        <v>0</v>
      </c>
      <c r="FH34" s="135" t="str">
        <f t="shared" si="101"/>
        <v>-</v>
      </c>
      <c r="FI34" s="134">
        <f t="shared" si="112"/>
        <v>0</v>
      </c>
      <c r="FJ34" s="134">
        <f t="shared" si="112"/>
        <v>0</v>
      </c>
      <c r="FK34" s="134">
        <f t="shared" si="102"/>
        <v>0</v>
      </c>
      <c r="FL34" s="135" t="str">
        <f t="shared" si="103"/>
        <v>-</v>
      </c>
      <c r="FM34" s="128">
        <v>4913.7479999999996</v>
      </c>
      <c r="FN34" s="136">
        <v>4913.7479999999996</v>
      </c>
      <c r="FO34" s="134">
        <f t="shared" si="104"/>
        <v>0</v>
      </c>
      <c r="FP34" s="135">
        <f t="shared" si="105"/>
        <v>1</v>
      </c>
      <c r="FQ34" s="133">
        <f t="shared" si="106"/>
        <v>0</v>
      </c>
      <c r="FR34" s="133">
        <f t="shared" si="106"/>
        <v>0</v>
      </c>
      <c r="FS34" s="137">
        <v>0</v>
      </c>
      <c r="FT34" s="137">
        <v>0</v>
      </c>
      <c r="FU34" s="137">
        <v>0</v>
      </c>
      <c r="FV34" s="137">
        <v>0</v>
      </c>
      <c r="FW34" s="137">
        <v>0</v>
      </c>
      <c r="FX34" s="137">
        <v>0</v>
      </c>
      <c r="FY34" s="137">
        <v>0</v>
      </c>
      <c r="FZ34" s="137">
        <v>0</v>
      </c>
      <c r="GA34" s="137">
        <v>0</v>
      </c>
      <c r="GB34" s="137">
        <v>0</v>
      </c>
      <c r="GC34" s="137">
        <v>0</v>
      </c>
      <c r="GD34" s="137">
        <v>0</v>
      </c>
      <c r="GE34" s="137">
        <v>0</v>
      </c>
      <c r="GF34" s="137">
        <v>0</v>
      </c>
      <c r="GG34" s="138">
        <f t="shared" si="113"/>
        <v>0</v>
      </c>
      <c r="GH34" s="137">
        <v>0</v>
      </c>
      <c r="GI34" s="137">
        <v>0</v>
      </c>
      <c r="GJ34" s="137">
        <v>0</v>
      </c>
      <c r="GK34" s="137">
        <v>0</v>
      </c>
      <c r="GL34" s="133">
        <f t="shared" si="107"/>
        <v>0</v>
      </c>
      <c r="GM34" s="176" t="s">
        <v>107</v>
      </c>
      <c r="GN34" s="139" t="str">
        <f t="shared" si="117"/>
        <v>Проект завершен в 4 кв. 2020 года
Заключен договор № 05.115.144.20 от 27.02.2020 с единственным поставщиком ООО «СИГМА» (на сумму 5 896 тыс. руб. с НДС, 4 914 тыс. руб. без НДС) 
Акт от 30.11.2020 (на сумму 5 896 тыс. руб. с НДС, 4 914 тыс. руб. без НДС).</v>
      </c>
      <c r="GO34" s="142"/>
      <c r="GP34" s="143"/>
      <c r="GQ34" s="144"/>
      <c r="GR34" s="144"/>
      <c r="GS34" s="144"/>
      <c r="GT34" s="144"/>
      <c r="GU34" s="144"/>
      <c r="GV34" s="144"/>
      <c r="GW34" s="144"/>
      <c r="GX34" s="144"/>
      <c r="GY34" s="144"/>
      <c r="GZ34" s="144"/>
      <c r="HA34" s="144"/>
      <c r="HB34" s="144"/>
      <c r="HC34" s="144"/>
      <c r="HD34" s="144"/>
      <c r="HE34" s="144"/>
      <c r="HF34" s="144"/>
      <c r="HG34" s="144"/>
      <c r="HH34" s="144"/>
      <c r="HI34" s="144"/>
      <c r="HJ34" s="143"/>
      <c r="HK34" s="145">
        <f t="shared" ref="HK34:HR38" si="118">HS34+IA34+II34+IQ34</f>
        <v>0</v>
      </c>
      <c r="HL34" s="145">
        <f t="shared" si="118"/>
        <v>0</v>
      </c>
      <c r="HM34" s="145">
        <f t="shared" si="118"/>
        <v>0</v>
      </c>
      <c r="HN34" s="145">
        <f t="shared" si="118"/>
        <v>0</v>
      </c>
      <c r="HO34" s="145">
        <f t="shared" si="118"/>
        <v>0</v>
      </c>
      <c r="HP34" s="145">
        <f t="shared" si="118"/>
        <v>0</v>
      </c>
      <c r="HQ34" s="145">
        <f t="shared" si="118"/>
        <v>0</v>
      </c>
      <c r="HR34" s="145">
        <f t="shared" si="118"/>
        <v>0</v>
      </c>
      <c r="HS34" s="146">
        <v>0</v>
      </c>
      <c r="HT34" s="146">
        <v>0</v>
      </c>
      <c r="HU34" s="146">
        <v>0</v>
      </c>
      <c r="HV34" s="146">
        <v>0</v>
      </c>
      <c r="HW34" s="146">
        <v>0</v>
      </c>
      <c r="HX34" s="146">
        <v>0</v>
      </c>
      <c r="HY34" s="146">
        <v>0</v>
      </c>
      <c r="HZ34" s="146">
        <v>0</v>
      </c>
      <c r="IA34" s="146">
        <v>0</v>
      </c>
      <c r="IB34" s="146">
        <v>0</v>
      </c>
      <c r="IC34" s="146">
        <v>0</v>
      </c>
      <c r="ID34" s="146">
        <v>0</v>
      </c>
      <c r="IE34" s="146">
        <v>0</v>
      </c>
      <c r="IF34" s="146">
        <v>0</v>
      </c>
      <c r="IG34" s="146">
        <v>0</v>
      </c>
      <c r="IH34" s="146">
        <v>0</v>
      </c>
      <c r="II34" s="146">
        <v>0</v>
      </c>
      <c r="IJ34" s="146">
        <v>0</v>
      </c>
      <c r="IK34" s="146">
        <v>0</v>
      </c>
      <c r="IL34" s="146">
        <v>0</v>
      </c>
      <c r="IM34" s="146">
        <v>0</v>
      </c>
      <c r="IN34" s="146">
        <v>0</v>
      </c>
      <c r="IO34" s="146">
        <v>0</v>
      </c>
      <c r="IP34" s="146">
        <v>0</v>
      </c>
      <c r="IQ34" s="146">
        <v>0</v>
      </c>
      <c r="IR34" s="146">
        <v>0</v>
      </c>
      <c r="IS34" s="146">
        <v>0</v>
      </c>
      <c r="IT34" s="146">
        <v>0</v>
      </c>
      <c r="IU34" s="146">
        <v>0</v>
      </c>
      <c r="IV34" s="146">
        <v>0</v>
      </c>
      <c r="IW34" s="146">
        <v>0</v>
      </c>
      <c r="IX34" s="146">
        <v>0</v>
      </c>
      <c r="IY34" s="145">
        <f t="shared" ref="IY34:JF38" si="119">JG34+JO34+JW34+KE34</f>
        <v>0</v>
      </c>
      <c r="IZ34" s="145">
        <f t="shared" si="119"/>
        <v>0</v>
      </c>
      <c r="JA34" s="145">
        <f t="shared" si="119"/>
        <v>0</v>
      </c>
      <c r="JB34" s="145">
        <f t="shared" si="119"/>
        <v>0</v>
      </c>
      <c r="JC34" s="145">
        <f t="shared" si="119"/>
        <v>0</v>
      </c>
      <c r="JD34" s="145">
        <f t="shared" si="119"/>
        <v>0</v>
      </c>
      <c r="JE34" s="145">
        <f t="shared" si="119"/>
        <v>0</v>
      </c>
      <c r="JF34" s="145">
        <f t="shared" si="119"/>
        <v>0</v>
      </c>
      <c r="JG34" s="146">
        <v>0</v>
      </c>
      <c r="JH34" s="146">
        <v>0</v>
      </c>
      <c r="JI34" s="146">
        <v>0</v>
      </c>
      <c r="JJ34" s="146">
        <v>0</v>
      </c>
      <c r="JK34" s="146">
        <v>0</v>
      </c>
      <c r="JL34" s="146">
        <v>0</v>
      </c>
      <c r="JM34" s="146">
        <v>0</v>
      </c>
      <c r="JN34" s="146">
        <v>0</v>
      </c>
      <c r="JO34" s="146">
        <v>0</v>
      </c>
      <c r="JP34" s="146">
        <v>0</v>
      </c>
      <c r="JQ34" s="146">
        <v>0</v>
      </c>
      <c r="JR34" s="146">
        <v>0</v>
      </c>
      <c r="JS34" s="146">
        <v>0</v>
      </c>
      <c r="JT34" s="146">
        <v>0</v>
      </c>
      <c r="JU34" s="146">
        <v>0</v>
      </c>
      <c r="JV34" s="146">
        <v>0</v>
      </c>
      <c r="JW34" s="146">
        <v>0</v>
      </c>
      <c r="JX34" s="146">
        <v>0</v>
      </c>
      <c r="JY34" s="146">
        <v>0</v>
      </c>
      <c r="JZ34" s="146">
        <v>0</v>
      </c>
      <c r="KA34" s="146">
        <v>0</v>
      </c>
      <c r="KB34" s="146">
        <v>0</v>
      </c>
      <c r="KC34" s="146">
        <v>0</v>
      </c>
      <c r="KD34" s="146">
        <v>0</v>
      </c>
      <c r="KE34" s="146">
        <v>0</v>
      </c>
      <c r="KF34" s="146">
        <v>0</v>
      </c>
      <c r="KG34" s="146">
        <v>0</v>
      </c>
      <c r="KH34" s="146">
        <v>0</v>
      </c>
      <c r="KI34" s="146">
        <v>0</v>
      </c>
      <c r="KJ34" s="146">
        <v>0</v>
      </c>
      <c r="KK34" s="146">
        <v>0</v>
      </c>
      <c r="KL34" s="146">
        <v>0</v>
      </c>
      <c r="KM34" s="2"/>
      <c r="KN34" s="146" t="s">
        <v>97</v>
      </c>
      <c r="KO34" s="116"/>
      <c r="KP34" s="116"/>
      <c r="KQ34" s="116"/>
      <c r="KR34" s="146">
        <v>0</v>
      </c>
      <c r="KS34" s="146">
        <v>0</v>
      </c>
      <c r="KT34" s="146">
        <v>0</v>
      </c>
      <c r="KU34" s="146">
        <v>0</v>
      </c>
      <c r="KV34" s="146">
        <v>0</v>
      </c>
      <c r="KW34" s="146">
        <v>0</v>
      </c>
      <c r="KX34" s="146">
        <v>0</v>
      </c>
      <c r="KY34" s="146">
        <v>0</v>
      </c>
      <c r="KZ34" s="146">
        <v>0</v>
      </c>
      <c r="LA34" s="146">
        <v>0</v>
      </c>
      <c r="LB34" s="146">
        <v>0</v>
      </c>
      <c r="LC34" s="146">
        <v>0</v>
      </c>
      <c r="LD34" s="146">
        <v>0</v>
      </c>
      <c r="LE34" s="146">
        <v>0</v>
      </c>
      <c r="LF34" s="146">
        <v>0</v>
      </c>
      <c r="LG34" s="146">
        <v>0</v>
      </c>
      <c r="LH34" s="146">
        <v>0</v>
      </c>
      <c r="LI34" s="146">
        <v>0</v>
      </c>
      <c r="LJ34" s="147"/>
      <c r="LK34" s="147"/>
      <c r="LL34" s="147"/>
      <c r="LM34" s="147"/>
      <c r="LN34" s="147"/>
      <c r="LO34" s="147"/>
      <c r="LP34" s="148"/>
      <c r="LQ34" s="148"/>
      <c r="LR34" s="148"/>
      <c r="LS34" s="148"/>
      <c r="LT34" s="148"/>
      <c r="LU34" s="149"/>
      <c r="LV34" s="148"/>
      <c r="LW34" s="148"/>
      <c r="LX34" s="149"/>
    </row>
    <row r="35" spans="1:336" s="199" customFormat="1" ht="38.450000000000003" customHeight="1" outlineLevel="1" x14ac:dyDescent="0.2">
      <c r="A35" s="179" t="s">
        <v>192</v>
      </c>
      <c r="B35" s="180" t="s">
        <v>193</v>
      </c>
      <c r="C35" s="181" t="s">
        <v>103</v>
      </c>
      <c r="D35" s="181" t="s">
        <v>104</v>
      </c>
      <c r="E35" s="181" t="s">
        <v>120</v>
      </c>
      <c r="F35" s="182">
        <v>0</v>
      </c>
      <c r="G35" s="182">
        <v>2456.0684000000001</v>
      </c>
      <c r="H35" s="182">
        <v>0</v>
      </c>
      <c r="I35" s="182">
        <v>2163.857</v>
      </c>
      <c r="J35" s="183" t="s">
        <v>147</v>
      </c>
      <c r="K35" s="184">
        <v>22020</v>
      </c>
      <c r="L35" s="183" t="s">
        <v>147</v>
      </c>
      <c r="M35" s="184">
        <v>32020</v>
      </c>
      <c r="N35" s="185" t="s">
        <v>104</v>
      </c>
      <c r="O35" s="185" t="s">
        <v>104</v>
      </c>
      <c r="P35" s="185" t="s">
        <v>104</v>
      </c>
      <c r="Q35" s="185" t="s">
        <v>104</v>
      </c>
      <c r="R35" s="185" t="s">
        <v>104</v>
      </c>
      <c r="S35" s="185" t="s">
        <v>104</v>
      </c>
      <c r="T35" s="185" t="s">
        <v>104</v>
      </c>
      <c r="U35" s="185" t="s">
        <v>104</v>
      </c>
      <c r="V35" s="182">
        <v>0</v>
      </c>
      <c r="W35" s="182">
        <v>0</v>
      </c>
      <c r="X35" s="130">
        <v>0</v>
      </c>
      <c r="Y35" s="128">
        <v>0</v>
      </c>
      <c r="Z35" s="130">
        <v>0</v>
      </c>
      <c r="AA35" s="130">
        <v>0</v>
      </c>
      <c r="AB35" s="186">
        <v>0</v>
      </c>
      <c r="AC35" s="186">
        <v>0</v>
      </c>
      <c r="AD35" s="183" t="s">
        <v>104</v>
      </c>
      <c r="AE35" s="187" t="s">
        <v>106</v>
      </c>
      <c r="AF35" s="188">
        <f t="shared" si="48"/>
        <v>0</v>
      </c>
      <c r="AG35" s="186">
        <f>AK35+AO35+AW35+BE35</f>
        <v>0</v>
      </c>
      <c r="AH35" s="186">
        <f>AL35+AP35+AX35+BF35</f>
        <v>2456.0684000000001</v>
      </c>
      <c r="AI35" s="186">
        <f>AH35-AG35</f>
        <v>2456.0684000000001</v>
      </c>
      <c r="AJ35" s="189" t="str">
        <f>IF(AG35=0,"-",AH35/AG35)</f>
        <v>-</v>
      </c>
      <c r="AK35" s="186">
        <v>0</v>
      </c>
      <c r="AL35" s="186">
        <v>0</v>
      </c>
      <c r="AM35" s="186">
        <f>AL35-AK35</f>
        <v>0</v>
      </c>
      <c r="AN35" s="189" t="str">
        <f>IF(AK35=0,"-",AL35/AK35)</f>
        <v>-</v>
      </c>
      <c r="AO35" s="186">
        <v>0</v>
      </c>
      <c r="AP35" s="186">
        <v>0</v>
      </c>
      <c r="AQ35" s="186">
        <f t="shared" si="54"/>
        <v>0</v>
      </c>
      <c r="AR35" s="189" t="str">
        <f t="shared" si="55"/>
        <v>-</v>
      </c>
      <c r="AS35" s="186">
        <f>AK35+AO35</f>
        <v>0</v>
      </c>
      <c r="AT35" s="186">
        <f>AL35+AP35</f>
        <v>0</v>
      </c>
      <c r="AU35" s="186">
        <f>AT35-AS35</f>
        <v>0</v>
      </c>
      <c r="AV35" s="189" t="str">
        <f>IF(AS35=0,"-",AT35/AS35)</f>
        <v>-</v>
      </c>
      <c r="AW35" s="186">
        <v>0</v>
      </c>
      <c r="AX35" s="186">
        <v>2456.0684000000001</v>
      </c>
      <c r="AY35" s="186">
        <f>AX35-AW35</f>
        <v>2456.0684000000001</v>
      </c>
      <c r="AZ35" s="189" t="str">
        <f>IF(AW35=0,"-",AX35/AW35)</f>
        <v>-</v>
      </c>
      <c r="BA35" s="186">
        <f>AS35+AW35</f>
        <v>0</v>
      </c>
      <c r="BB35" s="186">
        <f>AT35+AX35</f>
        <v>2456.0684000000001</v>
      </c>
      <c r="BC35" s="186">
        <f>BB35-BA35</f>
        <v>2456.0684000000001</v>
      </c>
      <c r="BD35" s="189" t="str">
        <f>IF(BA35=0,"-",BB35/BA35)</f>
        <v>-</v>
      </c>
      <c r="BE35" s="182">
        <v>0</v>
      </c>
      <c r="BF35" s="186">
        <v>0</v>
      </c>
      <c r="BG35" s="186">
        <f>BF35-BE35</f>
        <v>0</v>
      </c>
      <c r="BH35" s="189" t="str">
        <f>IF(BE35=0,"-",BF35/BE35)</f>
        <v>-</v>
      </c>
      <c r="BI35" s="188">
        <f>F35-AB35-AG35</f>
        <v>0</v>
      </c>
      <c r="BJ35" s="188">
        <f>G35-AC35-AH35</f>
        <v>0</v>
      </c>
      <c r="BK35" s="188">
        <v>0</v>
      </c>
      <c r="BL35" s="188">
        <v>0</v>
      </c>
      <c r="BM35" s="188">
        <v>0</v>
      </c>
      <c r="BN35" s="188">
        <v>0</v>
      </c>
      <c r="BO35" s="188">
        <v>0</v>
      </c>
      <c r="BP35" s="188">
        <v>0</v>
      </c>
      <c r="BQ35" s="188">
        <v>0</v>
      </c>
      <c r="BR35" s="188">
        <v>0</v>
      </c>
      <c r="BS35" s="188">
        <v>0</v>
      </c>
      <c r="BT35" s="188">
        <v>2456.0684000000001</v>
      </c>
      <c r="BU35" s="188">
        <v>0</v>
      </c>
      <c r="BV35" s="188">
        <v>0</v>
      </c>
      <c r="BW35" s="188">
        <v>0</v>
      </c>
      <c r="BX35" s="188">
        <v>0</v>
      </c>
      <c r="BY35" s="182">
        <f t="shared" si="111"/>
        <v>0</v>
      </c>
      <c r="BZ35" s="188">
        <v>0</v>
      </c>
      <c r="CA35" s="188">
        <v>0</v>
      </c>
      <c r="CB35" s="188">
        <v>0</v>
      </c>
      <c r="CC35" s="188">
        <v>0</v>
      </c>
      <c r="CD35" s="188">
        <f>F35-AB35-AF35</f>
        <v>0</v>
      </c>
      <c r="CE35" s="190"/>
      <c r="CF35" s="190" t="s">
        <v>194</v>
      </c>
      <c r="CG35" s="186">
        <v>0</v>
      </c>
      <c r="CH35" s="186">
        <v>0</v>
      </c>
      <c r="CI35" s="189" t="s">
        <v>97</v>
      </c>
      <c r="CJ35" s="187" t="s">
        <v>106</v>
      </c>
      <c r="CK35" s="186">
        <f>CL35+EE35+EF35+EG35+EH35</f>
        <v>0</v>
      </c>
      <c r="CL35" s="186">
        <f>CP35+CT35+DB35+DJ35</f>
        <v>0</v>
      </c>
      <c r="CM35" s="186">
        <f>CQ35+CU35+DC35+DK35</f>
        <v>2163.857</v>
      </c>
      <c r="CN35" s="186">
        <f>CM35-CL35</f>
        <v>2163.857</v>
      </c>
      <c r="CO35" s="189" t="str">
        <f t="shared" si="71"/>
        <v>-</v>
      </c>
      <c r="CP35" s="186">
        <v>0</v>
      </c>
      <c r="CQ35" s="186">
        <v>0</v>
      </c>
      <c r="CR35" s="186">
        <f t="shared" si="72"/>
        <v>0</v>
      </c>
      <c r="CS35" s="189" t="str">
        <f>IF(CP35=0,"-",CQ35/CP35)</f>
        <v>-</v>
      </c>
      <c r="CT35" s="186">
        <v>0</v>
      </c>
      <c r="CU35" s="186">
        <v>2163.857</v>
      </c>
      <c r="CV35" s="186">
        <f t="shared" si="74"/>
        <v>2163.857</v>
      </c>
      <c r="CW35" s="189" t="str">
        <f>IF(CT35=0,"-",CU35/CT35)</f>
        <v>-</v>
      </c>
      <c r="CX35" s="186">
        <v>0</v>
      </c>
      <c r="CY35" s="186">
        <f>CQ35+CU35</f>
        <v>2163.857</v>
      </c>
      <c r="CZ35" s="186">
        <f>CY35-CX35</f>
        <v>2163.857</v>
      </c>
      <c r="DA35" s="189" t="str">
        <f>IF(CX35=0,"-",CY35/CX35)</f>
        <v>-</v>
      </c>
      <c r="DB35" s="186">
        <v>0</v>
      </c>
      <c r="DC35" s="186">
        <v>0</v>
      </c>
      <c r="DD35" s="186">
        <f t="shared" si="79"/>
        <v>0</v>
      </c>
      <c r="DE35" s="189" t="str">
        <f>IF(DB35=0,"-",DC35/DB35)</f>
        <v>-</v>
      </c>
      <c r="DF35" s="186">
        <f>CX35+DB35</f>
        <v>0</v>
      </c>
      <c r="DG35" s="186">
        <f>CY35+DC35</f>
        <v>2163.857</v>
      </c>
      <c r="DH35" s="186">
        <f>DG35-DF35</f>
        <v>2163.857</v>
      </c>
      <c r="DI35" s="189" t="str">
        <f>IF(DF35=0,"-",DG35/DF35)</f>
        <v>-</v>
      </c>
      <c r="DJ35" s="182">
        <v>0</v>
      </c>
      <c r="DK35" s="186">
        <v>0</v>
      </c>
      <c r="DL35" s="186">
        <f t="shared" si="84"/>
        <v>0</v>
      </c>
      <c r="DM35" s="189" t="str">
        <f>IF(DJ35=0,"-",DK35/DJ35)</f>
        <v>-</v>
      </c>
      <c r="DN35" s="188">
        <f>H35-CG35-CL35</f>
        <v>0</v>
      </c>
      <c r="DO35" s="188">
        <f>I35-CH35-CM35</f>
        <v>0</v>
      </c>
      <c r="DP35" s="188">
        <v>0</v>
      </c>
      <c r="DQ35" s="188">
        <v>0</v>
      </c>
      <c r="DR35" s="188">
        <v>0</v>
      </c>
      <c r="DS35" s="188">
        <v>0</v>
      </c>
      <c r="DT35" s="188">
        <v>0</v>
      </c>
      <c r="DU35" s="188">
        <v>0</v>
      </c>
      <c r="DV35" s="188">
        <v>0</v>
      </c>
      <c r="DW35" s="188">
        <v>0</v>
      </c>
      <c r="DX35" s="188">
        <v>0</v>
      </c>
      <c r="DY35" s="188">
        <v>2163.857</v>
      </c>
      <c r="DZ35" s="188">
        <v>0</v>
      </c>
      <c r="EA35" s="188">
        <v>0</v>
      </c>
      <c r="EB35" s="188">
        <v>0</v>
      </c>
      <c r="EC35" s="188">
        <v>0</v>
      </c>
      <c r="ED35" s="186">
        <f t="shared" si="87"/>
        <v>0</v>
      </c>
      <c r="EE35" s="188">
        <v>0</v>
      </c>
      <c r="EF35" s="188">
        <v>0</v>
      </c>
      <c r="EG35" s="188">
        <v>0</v>
      </c>
      <c r="EH35" s="188">
        <v>0</v>
      </c>
      <c r="EI35" s="188">
        <f>H35-CG35-CK35</f>
        <v>0</v>
      </c>
      <c r="EJ35" s="190"/>
      <c r="EK35" s="190" t="s">
        <v>195</v>
      </c>
      <c r="EL35" s="186">
        <v>0</v>
      </c>
      <c r="EM35" s="186">
        <v>0</v>
      </c>
      <c r="EN35" s="186">
        <f t="shared" si="89"/>
        <v>0</v>
      </c>
      <c r="EO35" s="186">
        <f>ES35+EW35+FE35+FM35</f>
        <v>0</v>
      </c>
      <c r="EP35" s="186">
        <f>ET35+EX35+FF35+FN35</f>
        <v>2163.857</v>
      </c>
      <c r="EQ35" s="186">
        <f t="shared" si="91"/>
        <v>2163.857</v>
      </c>
      <c r="ER35" s="189" t="str">
        <f t="shared" si="92"/>
        <v>-</v>
      </c>
      <c r="ES35" s="186">
        <v>0</v>
      </c>
      <c r="ET35" s="186">
        <v>0</v>
      </c>
      <c r="EU35" s="186">
        <f>ET35-ES35</f>
        <v>0</v>
      </c>
      <c r="EV35" s="189" t="str">
        <f>IF(ES35=0,"-",ET35/ES35)</f>
        <v>-</v>
      </c>
      <c r="EW35" s="186">
        <v>0</v>
      </c>
      <c r="EX35" s="186">
        <v>2163.857</v>
      </c>
      <c r="EY35" s="186">
        <f>EX35-EW35</f>
        <v>2163.857</v>
      </c>
      <c r="EZ35" s="189" t="str">
        <f>IF(EW35=0,"-",EX35/EW35)</f>
        <v>-</v>
      </c>
      <c r="FA35" s="186">
        <f>ES35+EW35</f>
        <v>0</v>
      </c>
      <c r="FB35" s="186">
        <f>ET35+EX35</f>
        <v>2163.857</v>
      </c>
      <c r="FC35" s="186">
        <f>FB35-FA35</f>
        <v>2163.857</v>
      </c>
      <c r="FD35" s="189" t="str">
        <f>IF(FA35=0,"-",FB35/FA35)</f>
        <v>-</v>
      </c>
      <c r="FE35" s="186">
        <v>0</v>
      </c>
      <c r="FF35" s="186">
        <v>0</v>
      </c>
      <c r="FG35" s="186">
        <f>FF35-FE35</f>
        <v>0</v>
      </c>
      <c r="FH35" s="189" t="str">
        <f>IF(FE35=0,"-",FF35/FE35)</f>
        <v>-</v>
      </c>
      <c r="FI35" s="186">
        <f t="shared" si="112"/>
        <v>0</v>
      </c>
      <c r="FJ35" s="191">
        <f t="shared" si="112"/>
        <v>2163.857</v>
      </c>
      <c r="FK35" s="186">
        <f>FJ35-FI35</f>
        <v>2163.857</v>
      </c>
      <c r="FL35" s="189" t="str">
        <f>IF(FI35=0,"-",FJ35/FI35)</f>
        <v>-</v>
      </c>
      <c r="FM35" s="182">
        <v>0</v>
      </c>
      <c r="FN35" s="186">
        <v>0</v>
      </c>
      <c r="FO35" s="186">
        <v>0</v>
      </c>
      <c r="FP35" s="189" t="str">
        <f>IF(FM35=0,"-",FN35/FM35)</f>
        <v>-</v>
      </c>
      <c r="FQ35" s="188">
        <f>H35-EL35-EO35</f>
        <v>0</v>
      </c>
      <c r="FR35" s="188">
        <f>I35-EM35-EP35</f>
        <v>0</v>
      </c>
      <c r="FS35" s="188">
        <v>0</v>
      </c>
      <c r="FT35" s="188">
        <v>0</v>
      </c>
      <c r="FU35" s="188">
        <v>0</v>
      </c>
      <c r="FV35" s="188">
        <v>0</v>
      </c>
      <c r="FW35" s="188">
        <v>0</v>
      </c>
      <c r="FX35" s="188">
        <v>0</v>
      </c>
      <c r="FY35" s="188">
        <v>0</v>
      </c>
      <c r="FZ35" s="188">
        <v>0</v>
      </c>
      <c r="GA35" s="188">
        <v>0</v>
      </c>
      <c r="GB35" s="188">
        <v>2163.857</v>
      </c>
      <c r="GC35" s="188">
        <v>0</v>
      </c>
      <c r="GD35" s="188">
        <v>0</v>
      </c>
      <c r="GE35" s="188">
        <v>0</v>
      </c>
      <c r="GF35" s="188">
        <v>0</v>
      </c>
      <c r="GG35" s="182">
        <f t="shared" si="113"/>
        <v>0</v>
      </c>
      <c r="GH35" s="188">
        <v>0</v>
      </c>
      <c r="GI35" s="188">
        <v>0</v>
      </c>
      <c r="GJ35" s="188">
        <v>0</v>
      </c>
      <c r="GK35" s="188">
        <v>0</v>
      </c>
      <c r="GL35" s="188">
        <f>H35-EL35-EN35</f>
        <v>0</v>
      </c>
      <c r="GM35" s="192"/>
      <c r="GN35" s="190" t="s">
        <v>195</v>
      </c>
      <c r="GO35" s="193"/>
      <c r="GP35" s="194"/>
      <c r="GQ35" s="114"/>
      <c r="GR35" s="114"/>
      <c r="GS35" s="114"/>
      <c r="GT35" s="114"/>
      <c r="GU35" s="114"/>
      <c r="GV35" s="114"/>
      <c r="GW35" s="114"/>
      <c r="GX35" s="114"/>
      <c r="GY35" s="114"/>
      <c r="GZ35" s="114"/>
      <c r="HA35" s="114"/>
      <c r="HB35" s="114"/>
      <c r="HC35" s="114"/>
      <c r="HD35" s="114"/>
      <c r="HE35" s="114"/>
      <c r="HF35" s="114"/>
      <c r="HG35" s="114"/>
      <c r="HH35" s="114"/>
      <c r="HI35" s="114"/>
      <c r="HJ35" s="194"/>
      <c r="HK35" s="145">
        <f t="shared" si="118"/>
        <v>0</v>
      </c>
      <c r="HL35" s="145">
        <f t="shared" si="118"/>
        <v>0</v>
      </c>
      <c r="HM35" s="145">
        <f t="shared" si="118"/>
        <v>0</v>
      </c>
      <c r="HN35" s="145">
        <f t="shared" si="118"/>
        <v>0</v>
      </c>
      <c r="HO35" s="145">
        <f t="shared" si="118"/>
        <v>0</v>
      </c>
      <c r="HP35" s="145">
        <f t="shared" si="118"/>
        <v>0</v>
      </c>
      <c r="HQ35" s="145">
        <f t="shared" si="118"/>
        <v>0</v>
      </c>
      <c r="HR35" s="145">
        <f t="shared" si="118"/>
        <v>0</v>
      </c>
      <c r="HS35" s="146">
        <v>0</v>
      </c>
      <c r="HT35" s="146">
        <v>0</v>
      </c>
      <c r="HU35" s="146">
        <v>0</v>
      </c>
      <c r="HV35" s="146">
        <v>0</v>
      </c>
      <c r="HW35" s="146">
        <v>0</v>
      </c>
      <c r="HX35" s="146">
        <v>0</v>
      </c>
      <c r="HY35" s="146">
        <v>0</v>
      </c>
      <c r="HZ35" s="146">
        <v>0</v>
      </c>
      <c r="IA35" s="146">
        <v>0</v>
      </c>
      <c r="IB35" s="146">
        <v>0</v>
      </c>
      <c r="IC35" s="146">
        <v>0</v>
      </c>
      <c r="ID35" s="146">
        <v>0</v>
      </c>
      <c r="IE35" s="146">
        <v>0</v>
      </c>
      <c r="IF35" s="146">
        <v>0</v>
      </c>
      <c r="IG35" s="146">
        <v>0</v>
      </c>
      <c r="IH35" s="146">
        <v>0</v>
      </c>
      <c r="II35" s="146">
        <v>0</v>
      </c>
      <c r="IJ35" s="146">
        <v>0</v>
      </c>
      <c r="IK35" s="146">
        <v>0</v>
      </c>
      <c r="IL35" s="146">
        <v>0</v>
      </c>
      <c r="IM35" s="146">
        <v>0</v>
      </c>
      <c r="IN35" s="146">
        <v>0</v>
      </c>
      <c r="IO35" s="146">
        <v>0</v>
      </c>
      <c r="IP35" s="146">
        <v>0</v>
      </c>
      <c r="IQ35" s="146">
        <v>0</v>
      </c>
      <c r="IR35" s="146">
        <v>0</v>
      </c>
      <c r="IS35" s="146">
        <v>0</v>
      </c>
      <c r="IT35" s="146">
        <v>0</v>
      </c>
      <c r="IU35" s="146">
        <v>0</v>
      </c>
      <c r="IV35" s="146">
        <v>0</v>
      </c>
      <c r="IW35" s="146">
        <v>0</v>
      </c>
      <c r="IX35" s="146">
        <v>0</v>
      </c>
      <c r="IY35" s="145">
        <f t="shared" si="119"/>
        <v>0</v>
      </c>
      <c r="IZ35" s="145">
        <f t="shared" si="119"/>
        <v>0</v>
      </c>
      <c r="JA35" s="145">
        <f t="shared" si="119"/>
        <v>0</v>
      </c>
      <c r="JB35" s="145">
        <f t="shared" si="119"/>
        <v>0</v>
      </c>
      <c r="JC35" s="145">
        <f t="shared" si="119"/>
        <v>0</v>
      </c>
      <c r="JD35" s="145">
        <f t="shared" si="119"/>
        <v>0</v>
      </c>
      <c r="JE35" s="145">
        <f t="shared" si="119"/>
        <v>0</v>
      </c>
      <c r="JF35" s="145">
        <f t="shared" si="119"/>
        <v>0</v>
      </c>
      <c r="JG35" s="146">
        <v>0</v>
      </c>
      <c r="JH35" s="146">
        <v>0</v>
      </c>
      <c r="JI35" s="146">
        <v>0</v>
      </c>
      <c r="JJ35" s="146">
        <v>0</v>
      </c>
      <c r="JK35" s="146">
        <v>0</v>
      </c>
      <c r="JL35" s="146">
        <v>0</v>
      </c>
      <c r="JM35" s="146">
        <v>0</v>
      </c>
      <c r="JN35" s="146">
        <v>0</v>
      </c>
      <c r="JO35" s="146">
        <v>0</v>
      </c>
      <c r="JP35" s="146">
        <v>0</v>
      </c>
      <c r="JQ35" s="146">
        <v>0</v>
      </c>
      <c r="JR35" s="146">
        <v>0</v>
      </c>
      <c r="JS35" s="146">
        <v>0</v>
      </c>
      <c r="JT35" s="146">
        <v>0</v>
      </c>
      <c r="JU35" s="146">
        <v>0</v>
      </c>
      <c r="JV35" s="146">
        <v>0</v>
      </c>
      <c r="JW35" s="146">
        <v>0</v>
      </c>
      <c r="JX35" s="146">
        <v>0</v>
      </c>
      <c r="JY35" s="146">
        <v>0</v>
      </c>
      <c r="JZ35" s="146">
        <v>0</v>
      </c>
      <c r="KA35" s="146">
        <v>0</v>
      </c>
      <c r="KB35" s="146">
        <v>0</v>
      </c>
      <c r="KC35" s="146">
        <v>0</v>
      </c>
      <c r="KD35" s="146">
        <v>0</v>
      </c>
      <c r="KE35" s="146">
        <v>0</v>
      </c>
      <c r="KF35" s="146">
        <v>0</v>
      </c>
      <c r="KG35" s="146">
        <v>0</v>
      </c>
      <c r="KH35" s="146">
        <v>0</v>
      </c>
      <c r="KI35" s="146">
        <v>0</v>
      </c>
      <c r="KJ35" s="146">
        <v>0</v>
      </c>
      <c r="KK35" s="146">
        <v>0</v>
      </c>
      <c r="KL35" s="146">
        <v>0</v>
      </c>
      <c r="KM35" s="195"/>
      <c r="KN35" s="196"/>
      <c r="KO35" s="197"/>
      <c r="KP35" s="197"/>
      <c r="KQ35" s="197"/>
      <c r="KR35" s="146">
        <v>0</v>
      </c>
      <c r="KS35" s="146">
        <v>0</v>
      </c>
      <c r="KT35" s="146">
        <v>0</v>
      </c>
      <c r="KU35" s="146">
        <v>0</v>
      </c>
      <c r="KV35" s="146">
        <v>0</v>
      </c>
      <c r="KW35" s="146">
        <v>0</v>
      </c>
      <c r="KX35" s="146">
        <v>0</v>
      </c>
      <c r="KY35" s="146">
        <v>0</v>
      </c>
      <c r="KZ35" s="146">
        <v>0</v>
      </c>
      <c r="LA35" s="146">
        <v>0</v>
      </c>
      <c r="LB35" s="146">
        <v>0</v>
      </c>
      <c r="LC35" s="146">
        <v>0</v>
      </c>
      <c r="LD35" s="146">
        <v>0</v>
      </c>
      <c r="LE35" s="146">
        <v>0</v>
      </c>
      <c r="LF35" s="146">
        <v>0</v>
      </c>
      <c r="LG35" s="146">
        <v>0</v>
      </c>
      <c r="LH35" s="146">
        <v>0</v>
      </c>
      <c r="LI35" s="146">
        <v>0</v>
      </c>
      <c r="LJ35" s="198"/>
      <c r="LK35" s="198"/>
      <c r="LL35" s="198"/>
      <c r="LM35" s="198"/>
      <c r="LN35" s="198"/>
      <c r="LO35" s="198"/>
      <c r="LP35" s="148"/>
      <c r="LQ35" s="148"/>
      <c r="LR35" s="148"/>
      <c r="LS35" s="148"/>
      <c r="LT35" s="148"/>
      <c r="LU35" s="149"/>
      <c r="LV35" s="148"/>
      <c r="LW35" s="148"/>
      <c r="LX35" s="149"/>
    </row>
    <row r="36" spans="1:336" s="199" customFormat="1" ht="38.450000000000003" customHeight="1" outlineLevel="1" x14ac:dyDescent="0.2">
      <c r="A36" s="179" t="s">
        <v>196</v>
      </c>
      <c r="B36" s="180" t="s">
        <v>197</v>
      </c>
      <c r="C36" s="181" t="s">
        <v>103</v>
      </c>
      <c r="D36" s="181" t="s">
        <v>104</v>
      </c>
      <c r="E36" s="181" t="s">
        <v>120</v>
      </c>
      <c r="F36" s="182">
        <v>0</v>
      </c>
      <c r="G36" s="182">
        <v>2225.2764000000002</v>
      </c>
      <c r="H36" s="182">
        <v>0</v>
      </c>
      <c r="I36" s="182">
        <v>2116.3969999999999</v>
      </c>
      <c r="J36" s="183" t="s">
        <v>147</v>
      </c>
      <c r="K36" s="184">
        <v>22020</v>
      </c>
      <c r="L36" s="183" t="s">
        <v>147</v>
      </c>
      <c r="M36" s="184">
        <v>32020</v>
      </c>
      <c r="N36" s="185" t="s">
        <v>104</v>
      </c>
      <c r="O36" s="185" t="s">
        <v>104</v>
      </c>
      <c r="P36" s="185" t="s">
        <v>104</v>
      </c>
      <c r="Q36" s="185" t="s">
        <v>104</v>
      </c>
      <c r="R36" s="185" t="s">
        <v>104</v>
      </c>
      <c r="S36" s="185" t="s">
        <v>104</v>
      </c>
      <c r="T36" s="185" t="s">
        <v>104</v>
      </c>
      <c r="U36" s="185" t="s">
        <v>104</v>
      </c>
      <c r="V36" s="182">
        <v>0</v>
      </c>
      <c r="W36" s="182">
        <v>0</v>
      </c>
      <c r="X36" s="130">
        <v>0</v>
      </c>
      <c r="Y36" s="128">
        <v>0</v>
      </c>
      <c r="Z36" s="130">
        <v>0</v>
      </c>
      <c r="AA36" s="130">
        <v>0</v>
      </c>
      <c r="AB36" s="186">
        <v>0</v>
      </c>
      <c r="AC36" s="186">
        <v>0</v>
      </c>
      <c r="AD36" s="183" t="s">
        <v>104</v>
      </c>
      <c r="AE36" s="187" t="s">
        <v>106</v>
      </c>
      <c r="AF36" s="188">
        <f>AG36+BZ36+CA36+CB36+CC36</f>
        <v>0</v>
      </c>
      <c r="AG36" s="186">
        <f t="shared" ref="AG36:AH38" si="120">AK36+AO36+AW36+BE36</f>
        <v>0</v>
      </c>
      <c r="AH36" s="186">
        <f t="shared" si="120"/>
        <v>2225.2763999999997</v>
      </c>
      <c r="AI36" s="186">
        <f>AH36-AG36</f>
        <v>2225.2763999999997</v>
      </c>
      <c r="AJ36" s="189" t="str">
        <f>IF(AG36=0,"-",AH36/AG36)</f>
        <v>-</v>
      </c>
      <c r="AK36" s="186">
        <v>0</v>
      </c>
      <c r="AL36" s="186">
        <v>0</v>
      </c>
      <c r="AM36" s="186">
        <f>AL36-AK36</f>
        <v>0</v>
      </c>
      <c r="AN36" s="189" t="str">
        <f>IF(AK36=0,"-",AL36/AK36)</f>
        <v>-</v>
      </c>
      <c r="AO36" s="186">
        <v>0</v>
      </c>
      <c r="AP36" s="186">
        <v>0</v>
      </c>
      <c r="AQ36" s="186">
        <f>AP36-AO36</f>
        <v>0</v>
      </c>
      <c r="AR36" s="189" t="str">
        <f>IF(AO36=0,"-",AP36/AO36)</f>
        <v>-</v>
      </c>
      <c r="AS36" s="186">
        <f t="shared" ref="AS36:AT38" si="121">AK36+AO36</f>
        <v>0</v>
      </c>
      <c r="AT36" s="186">
        <f t="shared" si="121"/>
        <v>0</v>
      </c>
      <c r="AU36" s="186">
        <f>AT36-AS36</f>
        <v>0</v>
      </c>
      <c r="AV36" s="189" t="str">
        <f>IF(AS36=0,"-",AT36/AS36)</f>
        <v>-</v>
      </c>
      <c r="AW36" s="186">
        <v>0</v>
      </c>
      <c r="AX36" s="186">
        <v>2225.2763999999997</v>
      </c>
      <c r="AY36" s="186">
        <f>AX36-AW36</f>
        <v>2225.2763999999997</v>
      </c>
      <c r="AZ36" s="189" t="str">
        <f>IF(AW36=0,"-",AX36/AW36)</f>
        <v>-</v>
      </c>
      <c r="BA36" s="186">
        <f t="shared" ref="BA36:BB38" si="122">AS36+AW36</f>
        <v>0</v>
      </c>
      <c r="BB36" s="186">
        <f t="shared" si="122"/>
        <v>2225.2763999999997</v>
      </c>
      <c r="BC36" s="186">
        <f>BB36-BA36</f>
        <v>2225.2763999999997</v>
      </c>
      <c r="BD36" s="189" t="str">
        <f>IF(BA36=0,"-",BB36/BA36)</f>
        <v>-</v>
      </c>
      <c r="BE36" s="182">
        <v>0</v>
      </c>
      <c r="BF36" s="186">
        <v>0</v>
      </c>
      <c r="BG36" s="186">
        <f>BF36-BE36</f>
        <v>0</v>
      </c>
      <c r="BH36" s="189" t="str">
        <f>IF(BE36=0,"-",BF36/BE36)</f>
        <v>-</v>
      </c>
      <c r="BI36" s="188">
        <f t="shared" ref="BI36:BJ38" si="123">F36-AB36-AG36</f>
        <v>0</v>
      </c>
      <c r="BJ36" s="188">
        <f t="shared" si="123"/>
        <v>0</v>
      </c>
      <c r="BK36" s="188">
        <v>0</v>
      </c>
      <c r="BL36" s="188">
        <v>0</v>
      </c>
      <c r="BM36" s="188">
        <v>0</v>
      </c>
      <c r="BN36" s="188">
        <v>0</v>
      </c>
      <c r="BO36" s="188">
        <v>0</v>
      </c>
      <c r="BP36" s="188">
        <v>0</v>
      </c>
      <c r="BQ36" s="188">
        <v>0</v>
      </c>
      <c r="BR36" s="188">
        <v>0</v>
      </c>
      <c r="BS36" s="188">
        <v>0</v>
      </c>
      <c r="BT36" s="188">
        <v>0</v>
      </c>
      <c r="BU36" s="188">
        <v>2225.2764000000002</v>
      </c>
      <c r="BV36" s="188">
        <v>0</v>
      </c>
      <c r="BW36" s="188">
        <v>0</v>
      </c>
      <c r="BX36" s="188">
        <v>0</v>
      </c>
      <c r="BY36" s="182">
        <f t="shared" si="111"/>
        <v>0</v>
      </c>
      <c r="BZ36" s="188">
        <v>0</v>
      </c>
      <c r="CA36" s="188">
        <v>0</v>
      </c>
      <c r="CB36" s="188">
        <v>0</v>
      </c>
      <c r="CC36" s="188">
        <v>0</v>
      </c>
      <c r="CD36" s="188">
        <f>F36-AB36-AF36</f>
        <v>0</v>
      </c>
      <c r="CE36" s="190"/>
      <c r="CF36" s="190" t="s">
        <v>198</v>
      </c>
      <c r="CG36" s="186">
        <v>0</v>
      </c>
      <c r="CH36" s="186">
        <v>0</v>
      </c>
      <c r="CI36" s="189" t="s">
        <v>97</v>
      </c>
      <c r="CJ36" s="187" t="s">
        <v>106</v>
      </c>
      <c r="CK36" s="186">
        <f>CL36+EE36+EF36+EG36+EH36</f>
        <v>0</v>
      </c>
      <c r="CL36" s="186">
        <f t="shared" ref="CL36:CM38" si="124">CP36+CT36+DB36+DJ36</f>
        <v>0</v>
      </c>
      <c r="CM36" s="186">
        <f t="shared" si="124"/>
        <v>2116.3969999999999</v>
      </c>
      <c r="CN36" s="186">
        <f>CM36-CL36</f>
        <v>2116.3969999999999</v>
      </c>
      <c r="CO36" s="189" t="str">
        <f>IF(CL36=0,"-",CM36/CL36)</f>
        <v>-</v>
      </c>
      <c r="CP36" s="186">
        <v>0</v>
      </c>
      <c r="CQ36" s="186">
        <v>0</v>
      </c>
      <c r="CR36" s="186">
        <f>CQ36-CP36</f>
        <v>0</v>
      </c>
      <c r="CS36" s="189" t="str">
        <f>IF(CP36=0,"-",CQ36/CP36)</f>
        <v>-</v>
      </c>
      <c r="CT36" s="186">
        <v>0</v>
      </c>
      <c r="CU36" s="186">
        <v>0</v>
      </c>
      <c r="CV36" s="186">
        <f>CU36-CT36</f>
        <v>0</v>
      </c>
      <c r="CW36" s="189" t="str">
        <f>IF(CT36=0,"-",CU36/CT36)</f>
        <v>-</v>
      </c>
      <c r="CX36" s="186">
        <v>0</v>
      </c>
      <c r="CY36" s="186">
        <f>CQ36+CU36</f>
        <v>0</v>
      </c>
      <c r="CZ36" s="186">
        <f>CY36-CX36</f>
        <v>0</v>
      </c>
      <c r="DA36" s="189" t="str">
        <f>IF(CX36=0,"-",CY36/CX36)</f>
        <v>-</v>
      </c>
      <c r="DB36" s="186">
        <v>0</v>
      </c>
      <c r="DC36" s="186">
        <v>2116.3969999999999</v>
      </c>
      <c r="DD36" s="186">
        <f>DC36-DB36</f>
        <v>2116.3969999999999</v>
      </c>
      <c r="DE36" s="189" t="str">
        <f>IF(DB36=0,"-",DC36/DB36)</f>
        <v>-</v>
      </c>
      <c r="DF36" s="186">
        <f t="shared" ref="DF36:DG38" si="125">CX36+DB36</f>
        <v>0</v>
      </c>
      <c r="DG36" s="186">
        <f t="shared" si="125"/>
        <v>2116.3969999999999</v>
      </c>
      <c r="DH36" s="186">
        <f>DG36-DF36</f>
        <v>2116.3969999999999</v>
      </c>
      <c r="DI36" s="189" t="str">
        <f>IF(DF36=0,"-",DG36/DF36)</f>
        <v>-</v>
      </c>
      <c r="DJ36" s="182">
        <v>0</v>
      </c>
      <c r="DK36" s="186">
        <v>0</v>
      </c>
      <c r="DL36" s="186">
        <f>DK36-DJ36</f>
        <v>0</v>
      </c>
      <c r="DM36" s="189" t="str">
        <f>IF(DJ36=0,"-",DK36/DJ36)</f>
        <v>-</v>
      </c>
      <c r="DN36" s="188">
        <f t="shared" ref="DN36:DO38" si="126">H36-CG36-CL36</f>
        <v>0</v>
      </c>
      <c r="DO36" s="188">
        <f t="shared" si="126"/>
        <v>0</v>
      </c>
      <c r="DP36" s="188">
        <v>0</v>
      </c>
      <c r="DQ36" s="188">
        <v>0</v>
      </c>
      <c r="DR36" s="188">
        <v>0</v>
      </c>
      <c r="DS36" s="188">
        <v>0</v>
      </c>
      <c r="DT36" s="188">
        <v>0</v>
      </c>
      <c r="DU36" s="188">
        <v>0</v>
      </c>
      <c r="DV36" s="188">
        <v>0</v>
      </c>
      <c r="DW36" s="188">
        <v>0</v>
      </c>
      <c r="DX36" s="188">
        <v>0</v>
      </c>
      <c r="DY36" s="188">
        <v>0</v>
      </c>
      <c r="DZ36" s="188">
        <v>2116.3969999999999</v>
      </c>
      <c r="EA36" s="188">
        <v>0</v>
      </c>
      <c r="EB36" s="188">
        <v>0</v>
      </c>
      <c r="EC36" s="188">
        <v>0</v>
      </c>
      <c r="ED36" s="186">
        <f>CN36-SUM(DP36:EC36)</f>
        <v>0</v>
      </c>
      <c r="EE36" s="188">
        <v>0</v>
      </c>
      <c r="EF36" s="188">
        <v>0</v>
      </c>
      <c r="EG36" s="188">
        <v>0</v>
      </c>
      <c r="EH36" s="188">
        <v>0</v>
      </c>
      <c r="EI36" s="188">
        <f>H36-CG36-CK36</f>
        <v>0</v>
      </c>
      <c r="EJ36" s="190"/>
      <c r="EK36" s="190" t="s">
        <v>199</v>
      </c>
      <c r="EL36" s="186">
        <v>0</v>
      </c>
      <c r="EM36" s="186">
        <v>0</v>
      </c>
      <c r="EN36" s="186">
        <f>EO36+GH36+GI36+GJ36+GK36</f>
        <v>0</v>
      </c>
      <c r="EO36" s="186">
        <f t="shared" ref="EO36:EP38" si="127">ES36+EW36+FE36+FM36</f>
        <v>0</v>
      </c>
      <c r="EP36" s="186">
        <f t="shared" si="127"/>
        <v>2116.3969999999999</v>
      </c>
      <c r="EQ36" s="186">
        <f>EP36-EO36</f>
        <v>2116.3969999999999</v>
      </c>
      <c r="ER36" s="189" t="str">
        <f>IF(EO36=0,"-",EP36/EO36)</f>
        <v>-</v>
      </c>
      <c r="ES36" s="186">
        <v>0</v>
      </c>
      <c r="ET36" s="186">
        <v>0</v>
      </c>
      <c r="EU36" s="186">
        <f>ET36-ES36</f>
        <v>0</v>
      </c>
      <c r="EV36" s="189" t="str">
        <f>IF(ES36=0,"-",ET36/ES36)</f>
        <v>-</v>
      </c>
      <c r="EW36" s="186">
        <v>0</v>
      </c>
      <c r="EX36" s="186">
        <v>0</v>
      </c>
      <c r="EY36" s="186">
        <f>EX36-EW36</f>
        <v>0</v>
      </c>
      <c r="EZ36" s="189" t="str">
        <f>IF(EW36=0,"-",EX36/EW36)</f>
        <v>-</v>
      </c>
      <c r="FA36" s="186">
        <f t="shared" ref="FA36:FB38" si="128">ES36+EW36</f>
        <v>0</v>
      </c>
      <c r="FB36" s="186">
        <f t="shared" si="128"/>
        <v>0</v>
      </c>
      <c r="FC36" s="186">
        <f>FB36-FA36</f>
        <v>0</v>
      </c>
      <c r="FD36" s="189" t="str">
        <f>IF(FA36=0,"-",FB36/FA36)</f>
        <v>-</v>
      </c>
      <c r="FE36" s="186">
        <v>0</v>
      </c>
      <c r="FF36" s="186">
        <v>2116.3969999999999</v>
      </c>
      <c r="FG36" s="186">
        <f>FF36-FE36</f>
        <v>2116.3969999999999</v>
      </c>
      <c r="FH36" s="189" t="str">
        <f>IF(FE36=0,"-",FF36/FE36)</f>
        <v>-</v>
      </c>
      <c r="FI36" s="186">
        <f>FA36+FE36</f>
        <v>0</v>
      </c>
      <c r="FJ36" s="191">
        <f t="shared" ref="FJ36:FJ58" si="129">FB36+FF36</f>
        <v>2116.3969999999999</v>
      </c>
      <c r="FK36" s="186">
        <f>FJ36-FI36</f>
        <v>2116.3969999999999</v>
      </c>
      <c r="FL36" s="189" t="str">
        <f>IF(FI36=0,"-",FJ36/FI36)</f>
        <v>-</v>
      </c>
      <c r="FM36" s="182">
        <v>0</v>
      </c>
      <c r="FN36" s="186">
        <v>0</v>
      </c>
      <c r="FO36" s="186">
        <f>FN36-FM36</f>
        <v>0</v>
      </c>
      <c r="FP36" s="189" t="str">
        <f>IF(FM36=0,"-",FN36/FM36)</f>
        <v>-</v>
      </c>
      <c r="FQ36" s="188">
        <f t="shared" ref="FQ36:FR38" si="130">H36-EL36-EO36</f>
        <v>0</v>
      </c>
      <c r="FR36" s="188">
        <f t="shared" si="130"/>
        <v>0</v>
      </c>
      <c r="FS36" s="188">
        <v>0</v>
      </c>
      <c r="FT36" s="188">
        <v>0</v>
      </c>
      <c r="FU36" s="188">
        <v>0</v>
      </c>
      <c r="FV36" s="188">
        <v>0</v>
      </c>
      <c r="FW36" s="188">
        <v>0</v>
      </c>
      <c r="FX36" s="188">
        <v>0</v>
      </c>
      <c r="FY36" s="188">
        <v>0</v>
      </c>
      <c r="FZ36" s="188">
        <v>0</v>
      </c>
      <c r="GA36" s="188">
        <v>0</v>
      </c>
      <c r="GB36" s="188">
        <v>0</v>
      </c>
      <c r="GC36" s="188">
        <v>2116.3969999999999</v>
      </c>
      <c r="GD36" s="188">
        <v>0</v>
      </c>
      <c r="GE36" s="188">
        <v>0</v>
      </c>
      <c r="GF36" s="188">
        <v>0</v>
      </c>
      <c r="GG36" s="182">
        <f t="shared" si="113"/>
        <v>0</v>
      </c>
      <c r="GH36" s="188">
        <v>0</v>
      </c>
      <c r="GI36" s="188">
        <v>0</v>
      </c>
      <c r="GJ36" s="188">
        <v>0</v>
      </c>
      <c r="GK36" s="188">
        <v>0</v>
      </c>
      <c r="GL36" s="188">
        <f>H36-EL36-EN36</f>
        <v>0</v>
      </c>
      <c r="GM36" s="192"/>
      <c r="GN36" s="190" t="s">
        <v>200</v>
      </c>
      <c r="GO36" s="193"/>
      <c r="GP36" s="194"/>
      <c r="GQ36" s="114"/>
      <c r="GR36" s="114"/>
      <c r="GS36" s="114"/>
      <c r="GT36" s="114"/>
      <c r="GU36" s="114"/>
      <c r="GV36" s="114"/>
      <c r="GW36" s="114"/>
      <c r="GX36" s="114"/>
      <c r="GY36" s="114"/>
      <c r="GZ36" s="114"/>
      <c r="HA36" s="114"/>
      <c r="HB36" s="114"/>
      <c r="HC36" s="114"/>
      <c r="HD36" s="114"/>
      <c r="HE36" s="114"/>
      <c r="HF36" s="114"/>
      <c r="HG36" s="114"/>
      <c r="HH36" s="114"/>
      <c r="HI36" s="114"/>
      <c r="HJ36" s="194"/>
      <c r="HK36" s="145">
        <f t="shared" si="118"/>
        <v>0</v>
      </c>
      <c r="HL36" s="145">
        <f t="shared" si="118"/>
        <v>0</v>
      </c>
      <c r="HM36" s="145">
        <f t="shared" si="118"/>
        <v>0</v>
      </c>
      <c r="HN36" s="145">
        <f t="shared" si="118"/>
        <v>0</v>
      </c>
      <c r="HO36" s="145">
        <f t="shared" si="118"/>
        <v>0</v>
      </c>
      <c r="HP36" s="145">
        <f t="shared" si="118"/>
        <v>0</v>
      </c>
      <c r="HQ36" s="145">
        <f t="shared" si="118"/>
        <v>0</v>
      </c>
      <c r="HR36" s="145">
        <f t="shared" si="118"/>
        <v>0</v>
      </c>
      <c r="HS36" s="146">
        <v>0</v>
      </c>
      <c r="HT36" s="146">
        <v>0</v>
      </c>
      <c r="HU36" s="146">
        <v>0</v>
      </c>
      <c r="HV36" s="146">
        <v>0</v>
      </c>
      <c r="HW36" s="146">
        <v>0</v>
      </c>
      <c r="HX36" s="146">
        <v>0</v>
      </c>
      <c r="HY36" s="146">
        <v>0</v>
      </c>
      <c r="HZ36" s="146">
        <v>0</v>
      </c>
      <c r="IA36" s="146">
        <v>0</v>
      </c>
      <c r="IB36" s="146">
        <v>0</v>
      </c>
      <c r="IC36" s="146">
        <v>0</v>
      </c>
      <c r="ID36" s="146">
        <v>0</v>
      </c>
      <c r="IE36" s="146">
        <v>0</v>
      </c>
      <c r="IF36" s="146">
        <v>0</v>
      </c>
      <c r="IG36" s="146">
        <v>0</v>
      </c>
      <c r="IH36" s="146">
        <v>0</v>
      </c>
      <c r="II36" s="146">
        <v>0</v>
      </c>
      <c r="IJ36" s="146">
        <v>0</v>
      </c>
      <c r="IK36" s="146">
        <v>0</v>
      </c>
      <c r="IL36" s="146">
        <v>0</v>
      </c>
      <c r="IM36" s="146">
        <v>0</v>
      </c>
      <c r="IN36" s="146">
        <v>0</v>
      </c>
      <c r="IO36" s="146">
        <v>0</v>
      </c>
      <c r="IP36" s="146">
        <v>0</v>
      </c>
      <c r="IQ36" s="146">
        <v>0</v>
      </c>
      <c r="IR36" s="146">
        <v>0</v>
      </c>
      <c r="IS36" s="146">
        <v>0</v>
      </c>
      <c r="IT36" s="146">
        <v>0</v>
      </c>
      <c r="IU36" s="146">
        <v>0</v>
      </c>
      <c r="IV36" s="146">
        <v>0</v>
      </c>
      <c r="IW36" s="146">
        <v>0</v>
      </c>
      <c r="IX36" s="146">
        <v>0</v>
      </c>
      <c r="IY36" s="145">
        <f t="shared" si="119"/>
        <v>0</v>
      </c>
      <c r="IZ36" s="145">
        <f t="shared" si="119"/>
        <v>0</v>
      </c>
      <c r="JA36" s="145">
        <f t="shared" si="119"/>
        <v>0</v>
      </c>
      <c r="JB36" s="145">
        <f t="shared" si="119"/>
        <v>0</v>
      </c>
      <c r="JC36" s="145">
        <f t="shared" si="119"/>
        <v>0</v>
      </c>
      <c r="JD36" s="145">
        <f t="shared" si="119"/>
        <v>0</v>
      </c>
      <c r="JE36" s="145">
        <f t="shared" si="119"/>
        <v>0</v>
      </c>
      <c r="JF36" s="145">
        <f t="shared" si="119"/>
        <v>0</v>
      </c>
      <c r="JG36" s="146">
        <v>0</v>
      </c>
      <c r="JH36" s="146">
        <v>0</v>
      </c>
      <c r="JI36" s="146">
        <v>0</v>
      </c>
      <c r="JJ36" s="146">
        <v>0</v>
      </c>
      <c r="JK36" s="146">
        <v>0</v>
      </c>
      <c r="JL36" s="146">
        <v>0</v>
      </c>
      <c r="JM36" s="146">
        <v>0</v>
      </c>
      <c r="JN36" s="146">
        <v>0</v>
      </c>
      <c r="JO36" s="146">
        <v>0</v>
      </c>
      <c r="JP36" s="146">
        <v>0</v>
      </c>
      <c r="JQ36" s="146">
        <v>0</v>
      </c>
      <c r="JR36" s="146">
        <v>0</v>
      </c>
      <c r="JS36" s="146">
        <v>0</v>
      </c>
      <c r="JT36" s="146">
        <v>0</v>
      </c>
      <c r="JU36" s="146">
        <v>0</v>
      </c>
      <c r="JV36" s="146">
        <v>0</v>
      </c>
      <c r="JW36" s="146">
        <v>0</v>
      </c>
      <c r="JX36" s="146">
        <v>0</v>
      </c>
      <c r="JY36" s="146">
        <v>0</v>
      </c>
      <c r="JZ36" s="146">
        <v>0</v>
      </c>
      <c r="KA36" s="146">
        <v>0</v>
      </c>
      <c r="KB36" s="146">
        <v>0</v>
      </c>
      <c r="KC36" s="146">
        <v>0</v>
      </c>
      <c r="KD36" s="146">
        <v>0</v>
      </c>
      <c r="KE36" s="146">
        <v>0</v>
      </c>
      <c r="KF36" s="146">
        <v>0</v>
      </c>
      <c r="KG36" s="146">
        <v>0</v>
      </c>
      <c r="KH36" s="146">
        <v>0</v>
      </c>
      <c r="KI36" s="146">
        <v>0</v>
      </c>
      <c r="KJ36" s="146">
        <v>0</v>
      </c>
      <c r="KK36" s="146">
        <v>0</v>
      </c>
      <c r="KL36" s="146">
        <v>0</v>
      </c>
      <c r="KM36" s="146">
        <v>0</v>
      </c>
      <c r="KN36" s="146">
        <v>0</v>
      </c>
      <c r="KO36" s="116">
        <v>0</v>
      </c>
      <c r="KP36" s="116">
        <v>0</v>
      </c>
      <c r="KQ36" s="116">
        <v>0</v>
      </c>
      <c r="KR36" s="146">
        <v>0</v>
      </c>
      <c r="KS36" s="146">
        <v>0</v>
      </c>
      <c r="KT36" s="146">
        <v>0</v>
      </c>
      <c r="KU36" s="146">
        <v>0</v>
      </c>
      <c r="KV36" s="146">
        <v>0</v>
      </c>
      <c r="KW36" s="146">
        <v>0</v>
      </c>
      <c r="KX36" s="146">
        <v>0</v>
      </c>
      <c r="KY36" s="146">
        <v>0</v>
      </c>
      <c r="KZ36" s="146">
        <v>0</v>
      </c>
      <c r="LA36" s="146">
        <v>0</v>
      </c>
      <c r="LB36" s="146">
        <v>0</v>
      </c>
      <c r="LC36" s="146">
        <v>0</v>
      </c>
      <c r="LD36" s="146">
        <v>0</v>
      </c>
      <c r="LE36" s="146">
        <v>0</v>
      </c>
      <c r="LF36" s="146">
        <v>0</v>
      </c>
      <c r="LG36" s="146">
        <v>0</v>
      </c>
      <c r="LH36" s="146">
        <v>0</v>
      </c>
      <c r="LI36" s="146">
        <v>0</v>
      </c>
      <c r="LJ36" s="146">
        <v>0</v>
      </c>
      <c r="LK36" s="146">
        <v>0</v>
      </c>
      <c r="LL36" s="146">
        <v>0</v>
      </c>
      <c r="LM36" s="146">
        <v>0</v>
      </c>
      <c r="LN36" s="146">
        <v>0</v>
      </c>
      <c r="LO36" s="146">
        <v>0</v>
      </c>
      <c r="LP36" s="117">
        <v>0</v>
      </c>
      <c r="LQ36" s="117">
        <v>0</v>
      </c>
      <c r="LR36" s="117">
        <v>0</v>
      </c>
      <c r="LS36" s="117">
        <v>0</v>
      </c>
      <c r="LT36" s="117">
        <v>0</v>
      </c>
      <c r="LU36" s="118">
        <v>0</v>
      </c>
      <c r="LV36" s="148"/>
      <c r="LW36" s="148"/>
      <c r="LX36" s="149"/>
    </row>
    <row r="37" spans="1:336" s="199" customFormat="1" ht="36.6" customHeight="1" outlineLevel="1" x14ac:dyDescent="0.2">
      <c r="A37" s="179" t="s">
        <v>201</v>
      </c>
      <c r="B37" s="180" t="s">
        <v>202</v>
      </c>
      <c r="C37" s="181" t="s">
        <v>103</v>
      </c>
      <c r="D37" s="181" t="s">
        <v>104</v>
      </c>
      <c r="E37" s="181" t="s">
        <v>120</v>
      </c>
      <c r="F37" s="182">
        <v>0</v>
      </c>
      <c r="G37" s="182">
        <v>15435.550999999999</v>
      </c>
      <c r="H37" s="182">
        <v>0</v>
      </c>
      <c r="I37" s="182">
        <v>14612.004999999999</v>
      </c>
      <c r="J37" s="183" t="s">
        <v>147</v>
      </c>
      <c r="K37" s="184">
        <v>42020</v>
      </c>
      <c r="L37" s="183" t="s">
        <v>147</v>
      </c>
      <c r="M37" s="184">
        <v>42025</v>
      </c>
      <c r="N37" s="185" t="s">
        <v>104</v>
      </c>
      <c r="O37" s="185" t="s">
        <v>104</v>
      </c>
      <c r="P37" s="185" t="s">
        <v>104</v>
      </c>
      <c r="Q37" s="185" t="s">
        <v>104</v>
      </c>
      <c r="R37" s="185" t="s">
        <v>104</v>
      </c>
      <c r="S37" s="185" t="s">
        <v>104</v>
      </c>
      <c r="T37" s="185" t="s">
        <v>104</v>
      </c>
      <c r="U37" s="185" t="s">
        <v>104</v>
      </c>
      <c r="V37" s="182">
        <v>0</v>
      </c>
      <c r="W37" s="182">
        <v>0</v>
      </c>
      <c r="X37" s="130">
        <v>0</v>
      </c>
      <c r="Y37" s="128">
        <v>0</v>
      </c>
      <c r="Z37" s="130">
        <v>0</v>
      </c>
      <c r="AA37" s="130">
        <v>0</v>
      </c>
      <c r="AB37" s="186">
        <v>0</v>
      </c>
      <c r="AC37" s="186">
        <v>0</v>
      </c>
      <c r="AD37" s="183" t="s">
        <v>104</v>
      </c>
      <c r="AE37" s="187" t="s">
        <v>114</v>
      </c>
      <c r="AF37" s="188">
        <f>AG37+BZ37+CA37+CB37+CC37</f>
        <v>0</v>
      </c>
      <c r="AG37" s="186">
        <f t="shared" si="120"/>
        <v>0</v>
      </c>
      <c r="AH37" s="186">
        <f t="shared" si="120"/>
        <v>4941.2759999999998</v>
      </c>
      <c r="AI37" s="186">
        <f>AH37-AG37</f>
        <v>4941.2759999999998</v>
      </c>
      <c r="AJ37" s="189" t="str">
        <f>IF(AG37=0,"-",AH37/AG37)</f>
        <v>-</v>
      </c>
      <c r="AK37" s="186">
        <v>0</v>
      </c>
      <c r="AL37" s="186">
        <v>0</v>
      </c>
      <c r="AM37" s="186">
        <f>AL37-AK37</f>
        <v>0</v>
      </c>
      <c r="AN37" s="189" t="str">
        <f>IF(AK37=0,"-",AL37/AK37)</f>
        <v>-</v>
      </c>
      <c r="AO37" s="186">
        <v>0</v>
      </c>
      <c r="AP37" s="186">
        <v>0</v>
      </c>
      <c r="AQ37" s="186">
        <f>AP37-AO37</f>
        <v>0</v>
      </c>
      <c r="AR37" s="189" t="str">
        <f>IF(AO37=0,"-",AP37/AO37)</f>
        <v>-</v>
      </c>
      <c r="AS37" s="186">
        <f t="shared" si="121"/>
        <v>0</v>
      </c>
      <c r="AT37" s="186">
        <f t="shared" si="121"/>
        <v>0</v>
      </c>
      <c r="AU37" s="186">
        <f>AT37-AS37</f>
        <v>0</v>
      </c>
      <c r="AV37" s="189" t="str">
        <f>IF(AS37=0,"-",AT37/AS37)</f>
        <v>-</v>
      </c>
      <c r="AW37" s="186">
        <v>0</v>
      </c>
      <c r="AX37" s="186">
        <v>0</v>
      </c>
      <c r="AY37" s="186">
        <f>AX37-AW37</f>
        <v>0</v>
      </c>
      <c r="AZ37" s="189" t="str">
        <f>IF(AW37=0,"-",AX37/AW37)</f>
        <v>-</v>
      </c>
      <c r="BA37" s="186">
        <f t="shared" si="122"/>
        <v>0</v>
      </c>
      <c r="BB37" s="186">
        <f t="shared" si="122"/>
        <v>0</v>
      </c>
      <c r="BC37" s="186">
        <f>BB37-BA37</f>
        <v>0</v>
      </c>
      <c r="BD37" s="189" t="str">
        <f>IF(BA37=0,"-",BB37/BA37)</f>
        <v>-</v>
      </c>
      <c r="BE37" s="182">
        <v>0</v>
      </c>
      <c r="BF37" s="186">
        <v>4941.2759999999998</v>
      </c>
      <c r="BG37" s="186">
        <f>BF37-BE37</f>
        <v>4941.2759999999998</v>
      </c>
      <c r="BH37" s="189" t="str">
        <f>IF(BE37=0,"-",BF37/BE37)</f>
        <v>-</v>
      </c>
      <c r="BI37" s="188">
        <f t="shared" si="123"/>
        <v>0</v>
      </c>
      <c r="BJ37" s="188">
        <f t="shared" si="123"/>
        <v>10494.275</v>
      </c>
      <c r="BK37" s="188">
        <v>0</v>
      </c>
      <c r="BL37" s="188">
        <v>0</v>
      </c>
      <c r="BM37" s="188">
        <v>0</v>
      </c>
      <c r="BN37" s="188">
        <v>0</v>
      </c>
      <c r="BO37" s="188">
        <v>0</v>
      </c>
      <c r="BP37" s="188">
        <v>0</v>
      </c>
      <c r="BQ37" s="188">
        <v>0</v>
      </c>
      <c r="BR37" s="188">
        <v>0</v>
      </c>
      <c r="BS37" s="188">
        <v>4941.2759999999998</v>
      </c>
      <c r="BT37" s="188">
        <v>0</v>
      </c>
      <c r="BU37" s="188">
        <v>0</v>
      </c>
      <c r="BV37" s="188">
        <v>0</v>
      </c>
      <c r="BW37" s="188">
        <v>0</v>
      </c>
      <c r="BX37" s="188">
        <v>0</v>
      </c>
      <c r="BY37" s="182">
        <f t="shared" si="111"/>
        <v>0</v>
      </c>
      <c r="BZ37" s="188">
        <v>0</v>
      </c>
      <c r="CA37" s="188">
        <v>0</v>
      </c>
      <c r="CB37" s="188">
        <v>0</v>
      </c>
      <c r="CC37" s="188">
        <v>0</v>
      </c>
      <c r="CD37" s="188">
        <f>F37-AB37-AF37</f>
        <v>0</v>
      </c>
      <c r="CE37" s="190"/>
      <c r="CF37" s="190" t="s">
        <v>203</v>
      </c>
      <c r="CG37" s="186">
        <v>0</v>
      </c>
      <c r="CH37" s="186">
        <v>0</v>
      </c>
      <c r="CI37" s="189" t="s">
        <v>97</v>
      </c>
      <c r="CJ37" s="187" t="s">
        <v>114</v>
      </c>
      <c r="CK37" s="186">
        <f>CL37+EE37+EF37+EG37+EH37</f>
        <v>0</v>
      </c>
      <c r="CL37" s="186">
        <f t="shared" si="124"/>
        <v>0</v>
      </c>
      <c r="CM37" s="186">
        <f t="shared" si="124"/>
        <v>14612.004999999999</v>
      </c>
      <c r="CN37" s="186">
        <f>CM37-CL37</f>
        <v>14612.004999999999</v>
      </c>
      <c r="CO37" s="189" t="str">
        <f>IF(CL37=0,"-",CM37/CL37)</f>
        <v>-</v>
      </c>
      <c r="CP37" s="186">
        <v>0</v>
      </c>
      <c r="CQ37" s="186">
        <v>0</v>
      </c>
      <c r="CR37" s="186">
        <f>CQ37-CP37</f>
        <v>0</v>
      </c>
      <c r="CS37" s="189" t="str">
        <f>IF(CP37=0,"-",CQ37/CP37)</f>
        <v>-</v>
      </c>
      <c r="CT37" s="186">
        <v>0</v>
      </c>
      <c r="CU37" s="186">
        <v>0</v>
      </c>
      <c r="CV37" s="186">
        <f>CU37-CT37</f>
        <v>0</v>
      </c>
      <c r="CW37" s="189" t="str">
        <f>IF(CT37=0,"-",CU37/CT37)</f>
        <v>-</v>
      </c>
      <c r="CX37" s="186">
        <v>0</v>
      </c>
      <c r="CY37" s="186">
        <f>CQ37+CU37</f>
        <v>0</v>
      </c>
      <c r="CZ37" s="186">
        <f>CY37-CX37</f>
        <v>0</v>
      </c>
      <c r="DA37" s="189" t="str">
        <f>IF(CX37=0,"-",CY37/CX37)</f>
        <v>-</v>
      </c>
      <c r="DB37" s="186">
        <v>0</v>
      </c>
      <c r="DC37" s="186">
        <v>0</v>
      </c>
      <c r="DD37" s="186">
        <f>DC37-DB37</f>
        <v>0</v>
      </c>
      <c r="DE37" s="189" t="str">
        <f>IF(DB37=0,"-",DC37/DB37)</f>
        <v>-</v>
      </c>
      <c r="DF37" s="186">
        <f t="shared" si="125"/>
        <v>0</v>
      </c>
      <c r="DG37" s="186">
        <f t="shared" si="125"/>
        <v>0</v>
      </c>
      <c r="DH37" s="186">
        <f>DG37-DF37</f>
        <v>0</v>
      </c>
      <c r="DI37" s="189" t="str">
        <f>IF(DF37=0,"-",DG37/DF37)</f>
        <v>-</v>
      </c>
      <c r="DJ37" s="182">
        <v>0</v>
      </c>
      <c r="DK37" s="186">
        <v>14612.004999999999</v>
      </c>
      <c r="DL37" s="186">
        <f>DK37-DJ37</f>
        <v>14612.004999999999</v>
      </c>
      <c r="DM37" s="189" t="str">
        <f>IF(DJ37=0,"-",DK37/DJ37)</f>
        <v>-</v>
      </c>
      <c r="DN37" s="188">
        <f t="shared" si="126"/>
        <v>0</v>
      </c>
      <c r="DO37" s="188">
        <f t="shared" si="126"/>
        <v>0</v>
      </c>
      <c r="DP37" s="188">
        <v>0</v>
      </c>
      <c r="DQ37" s="188">
        <v>0</v>
      </c>
      <c r="DR37" s="188">
        <v>0</v>
      </c>
      <c r="DS37" s="188">
        <v>0</v>
      </c>
      <c r="DT37" s="188">
        <v>0</v>
      </c>
      <c r="DU37" s="188">
        <v>0</v>
      </c>
      <c r="DV37" s="188">
        <v>0</v>
      </c>
      <c r="DW37" s="188">
        <v>0</v>
      </c>
      <c r="DX37" s="188">
        <v>14612.004999999999</v>
      </c>
      <c r="DY37" s="188">
        <v>0</v>
      </c>
      <c r="DZ37" s="188">
        <v>0</v>
      </c>
      <c r="EA37" s="188">
        <v>0</v>
      </c>
      <c r="EB37" s="188">
        <v>0</v>
      </c>
      <c r="EC37" s="188">
        <v>0</v>
      </c>
      <c r="ED37" s="186">
        <f t="shared" si="87"/>
        <v>0</v>
      </c>
      <c r="EE37" s="188">
        <v>0</v>
      </c>
      <c r="EF37" s="188">
        <v>0</v>
      </c>
      <c r="EG37" s="188">
        <v>0</v>
      </c>
      <c r="EH37" s="188">
        <v>0</v>
      </c>
      <c r="EI37" s="188">
        <f>H37-CG37-CK37</f>
        <v>0</v>
      </c>
      <c r="EJ37" s="190"/>
      <c r="EK37" s="190" t="s">
        <v>204</v>
      </c>
      <c r="EL37" s="186">
        <v>0</v>
      </c>
      <c r="EM37" s="186">
        <v>0</v>
      </c>
      <c r="EN37" s="186">
        <f>EO37+GH37+GI37+GJ37+GK37</f>
        <v>0</v>
      </c>
      <c r="EO37" s="186">
        <f t="shared" si="127"/>
        <v>0</v>
      </c>
      <c r="EP37" s="186">
        <f t="shared" si="127"/>
        <v>14612.004999999999</v>
      </c>
      <c r="EQ37" s="186">
        <f>EP37-EO37</f>
        <v>14612.004999999999</v>
      </c>
      <c r="ER37" s="189" t="str">
        <f>IF(EO37=0,"-",EP37/EO37)</f>
        <v>-</v>
      </c>
      <c r="ES37" s="186">
        <v>0</v>
      </c>
      <c r="ET37" s="186">
        <v>0</v>
      </c>
      <c r="EU37" s="186">
        <f>ET37-ES37</f>
        <v>0</v>
      </c>
      <c r="EV37" s="189" t="str">
        <f>IF(ES37=0,"-",ET37/ES37)</f>
        <v>-</v>
      </c>
      <c r="EW37" s="186">
        <v>0</v>
      </c>
      <c r="EX37" s="186">
        <v>0</v>
      </c>
      <c r="EY37" s="186">
        <f>EX37-EW37</f>
        <v>0</v>
      </c>
      <c r="EZ37" s="189" t="str">
        <f>IF(EW37=0,"-",EX37/EW37)</f>
        <v>-</v>
      </c>
      <c r="FA37" s="186">
        <f t="shared" si="128"/>
        <v>0</v>
      </c>
      <c r="FB37" s="186">
        <f t="shared" si="128"/>
        <v>0</v>
      </c>
      <c r="FC37" s="186">
        <f>FB37-FA37</f>
        <v>0</v>
      </c>
      <c r="FD37" s="189" t="str">
        <f>IF(FA37=0,"-",FB37/FA37)</f>
        <v>-</v>
      </c>
      <c r="FE37" s="186">
        <v>0</v>
      </c>
      <c r="FF37" s="186">
        <v>0</v>
      </c>
      <c r="FG37" s="186">
        <f>FF37-FE37</f>
        <v>0</v>
      </c>
      <c r="FH37" s="189" t="str">
        <f>IF(FE37=0,"-",FF37/FE37)</f>
        <v>-</v>
      </c>
      <c r="FI37" s="186">
        <f>FA37+FE37</f>
        <v>0</v>
      </c>
      <c r="FJ37" s="191">
        <f t="shared" si="129"/>
        <v>0</v>
      </c>
      <c r="FK37" s="186">
        <f>FJ37-FI37</f>
        <v>0</v>
      </c>
      <c r="FL37" s="189" t="str">
        <f>IF(FI37=0,"-",FJ37/FI37)</f>
        <v>-</v>
      </c>
      <c r="FM37" s="182">
        <v>0</v>
      </c>
      <c r="FN37" s="186">
        <v>14612.004999999999</v>
      </c>
      <c r="FO37" s="186">
        <f>FN37-FM37</f>
        <v>14612.004999999999</v>
      </c>
      <c r="FP37" s="189" t="str">
        <f>IF(FM37=0,"-",FN37/FM37)</f>
        <v>-</v>
      </c>
      <c r="FQ37" s="188">
        <f t="shared" si="130"/>
        <v>0</v>
      </c>
      <c r="FR37" s="188">
        <f t="shared" si="130"/>
        <v>0</v>
      </c>
      <c r="FS37" s="188">
        <v>0</v>
      </c>
      <c r="FT37" s="188">
        <v>0</v>
      </c>
      <c r="FU37" s="188">
        <v>0</v>
      </c>
      <c r="FV37" s="188">
        <v>0</v>
      </c>
      <c r="FW37" s="188">
        <v>0</v>
      </c>
      <c r="FX37" s="188">
        <v>0</v>
      </c>
      <c r="FY37" s="188">
        <v>0</v>
      </c>
      <c r="FZ37" s="188">
        <v>0</v>
      </c>
      <c r="GA37" s="188">
        <v>14612.004999999999</v>
      </c>
      <c r="GB37" s="188">
        <v>0</v>
      </c>
      <c r="GC37" s="188">
        <v>0</v>
      </c>
      <c r="GD37" s="188">
        <v>0</v>
      </c>
      <c r="GE37" s="188">
        <v>0</v>
      </c>
      <c r="GF37" s="188">
        <v>0</v>
      </c>
      <c r="GG37" s="182">
        <f t="shared" si="113"/>
        <v>0</v>
      </c>
      <c r="GH37" s="188">
        <v>0</v>
      </c>
      <c r="GI37" s="188">
        <v>0</v>
      </c>
      <c r="GJ37" s="188">
        <v>0</v>
      </c>
      <c r="GK37" s="188">
        <v>0</v>
      </c>
      <c r="GL37" s="188">
        <f>H37-EL37-EN37</f>
        <v>0</v>
      </c>
      <c r="GM37" s="192"/>
      <c r="GN37" s="190" t="s">
        <v>204</v>
      </c>
      <c r="GO37" s="193"/>
      <c r="GP37" s="194"/>
      <c r="GQ37" s="114"/>
      <c r="GR37" s="114"/>
      <c r="GS37" s="114"/>
      <c r="GT37" s="114"/>
      <c r="GU37" s="114"/>
      <c r="GV37" s="114"/>
      <c r="GW37" s="114"/>
      <c r="GX37" s="114"/>
      <c r="GY37" s="114"/>
      <c r="GZ37" s="114"/>
      <c r="HA37" s="114"/>
      <c r="HB37" s="114"/>
      <c r="HC37" s="114"/>
      <c r="HD37" s="114"/>
      <c r="HE37" s="114"/>
      <c r="HF37" s="114"/>
      <c r="HG37" s="114"/>
      <c r="HH37" s="114"/>
      <c r="HI37" s="114"/>
      <c r="HJ37" s="194"/>
      <c r="HK37" s="145">
        <f t="shared" si="118"/>
        <v>0</v>
      </c>
      <c r="HL37" s="145">
        <f t="shared" si="118"/>
        <v>0</v>
      </c>
      <c r="HM37" s="145">
        <f t="shared" si="118"/>
        <v>0</v>
      </c>
      <c r="HN37" s="145">
        <f t="shared" si="118"/>
        <v>0</v>
      </c>
      <c r="HO37" s="145">
        <f t="shared" si="118"/>
        <v>0</v>
      </c>
      <c r="HP37" s="145">
        <f t="shared" si="118"/>
        <v>0</v>
      </c>
      <c r="HQ37" s="145">
        <f t="shared" si="118"/>
        <v>0</v>
      </c>
      <c r="HR37" s="145">
        <f t="shared" si="118"/>
        <v>0</v>
      </c>
      <c r="HS37" s="146">
        <v>0</v>
      </c>
      <c r="HT37" s="146">
        <v>0</v>
      </c>
      <c r="HU37" s="146">
        <v>0</v>
      </c>
      <c r="HV37" s="146">
        <v>0</v>
      </c>
      <c r="HW37" s="146">
        <v>0</v>
      </c>
      <c r="HX37" s="146">
        <v>0</v>
      </c>
      <c r="HY37" s="146">
        <v>0</v>
      </c>
      <c r="HZ37" s="146">
        <v>0</v>
      </c>
      <c r="IA37" s="146">
        <v>0</v>
      </c>
      <c r="IB37" s="146">
        <v>0</v>
      </c>
      <c r="IC37" s="146">
        <v>0</v>
      </c>
      <c r="ID37" s="146">
        <v>0</v>
      </c>
      <c r="IE37" s="146">
        <v>0</v>
      </c>
      <c r="IF37" s="146">
        <v>0</v>
      </c>
      <c r="IG37" s="146">
        <v>0</v>
      </c>
      <c r="IH37" s="146">
        <v>0</v>
      </c>
      <c r="II37" s="146">
        <v>0</v>
      </c>
      <c r="IJ37" s="146">
        <v>0</v>
      </c>
      <c r="IK37" s="146">
        <v>0</v>
      </c>
      <c r="IL37" s="146">
        <v>0</v>
      </c>
      <c r="IM37" s="146">
        <v>0</v>
      </c>
      <c r="IN37" s="146">
        <v>0</v>
      </c>
      <c r="IO37" s="146">
        <v>0</v>
      </c>
      <c r="IP37" s="146">
        <v>0</v>
      </c>
      <c r="IQ37" s="146">
        <v>0</v>
      </c>
      <c r="IR37" s="146">
        <v>0</v>
      </c>
      <c r="IS37" s="146">
        <v>0</v>
      </c>
      <c r="IT37" s="146">
        <v>0</v>
      </c>
      <c r="IU37" s="146">
        <v>0</v>
      </c>
      <c r="IV37" s="146">
        <v>0</v>
      </c>
      <c r="IW37" s="146">
        <v>0</v>
      </c>
      <c r="IX37" s="146">
        <v>0</v>
      </c>
      <c r="IY37" s="145">
        <f t="shared" si="119"/>
        <v>0</v>
      </c>
      <c r="IZ37" s="145">
        <f t="shared" si="119"/>
        <v>0</v>
      </c>
      <c r="JA37" s="145">
        <f t="shared" si="119"/>
        <v>0</v>
      </c>
      <c r="JB37" s="145">
        <f t="shared" si="119"/>
        <v>0</v>
      </c>
      <c r="JC37" s="145">
        <f t="shared" si="119"/>
        <v>0</v>
      </c>
      <c r="JD37" s="145">
        <f t="shared" si="119"/>
        <v>0</v>
      </c>
      <c r="JE37" s="145">
        <f t="shared" si="119"/>
        <v>0</v>
      </c>
      <c r="JF37" s="145">
        <f t="shared" si="119"/>
        <v>0</v>
      </c>
      <c r="JG37" s="146">
        <v>0</v>
      </c>
      <c r="JH37" s="146">
        <v>0</v>
      </c>
      <c r="JI37" s="146">
        <v>0</v>
      </c>
      <c r="JJ37" s="146">
        <v>0</v>
      </c>
      <c r="JK37" s="146">
        <v>0</v>
      </c>
      <c r="JL37" s="146">
        <v>0</v>
      </c>
      <c r="JM37" s="146">
        <v>0</v>
      </c>
      <c r="JN37" s="146">
        <v>0</v>
      </c>
      <c r="JO37" s="146">
        <v>0</v>
      </c>
      <c r="JP37" s="146">
        <v>0</v>
      </c>
      <c r="JQ37" s="146">
        <v>0</v>
      </c>
      <c r="JR37" s="146">
        <v>0</v>
      </c>
      <c r="JS37" s="146">
        <v>0</v>
      </c>
      <c r="JT37" s="146">
        <v>0</v>
      </c>
      <c r="JU37" s="146">
        <v>0</v>
      </c>
      <c r="JV37" s="146">
        <v>0</v>
      </c>
      <c r="JW37" s="146">
        <v>0</v>
      </c>
      <c r="JX37" s="146">
        <v>0</v>
      </c>
      <c r="JY37" s="146">
        <v>0</v>
      </c>
      <c r="JZ37" s="146">
        <v>0</v>
      </c>
      <c r="KA37" s="146">
        <v>0</v>
      </c>
      <c r="KB37" s="146">
        <v>0</v>
      </c>
      <c r="KC37" s="146">
        <v>0</v>
      </c>
      <c r="KD37" s="146">
        <v>0</v>
      </c>
      <c r="KE37" s="146">
        <v>0</v>
      </c>
      <c r="KF37" s="146">
        <v>0</v>
      </c>
      <c r="KG37" s="146">
        <v>0</v>
      </c>
      <c r="KH37" s="146">
        <v>0</v>
      </c>
      <c r="KI37" s="146">
        <v>0</v>
      </c>
      <c r="KJ37" s="146">
        <v>0</v>
      </c>
      <c r="KK37" s="146">
        <v>0</v>
      </c>
      <c r="KL37" s="146">
        <v>0</v>
      </c>
      <c r="KM37" s="146">
        <v>0</v>
      </c>
      <c r="KN37" s="146">
        <v>0</v>
      </c>
      <c r="KO37" s="116">
        <v>0</v>
      </c>
      <c r="KP37" s="116">
        <v>0</v>
      </c>
      <c r="KQ37" s="116">
        <v>0</v>
      </c>
      <c r="KR37" s="146">
        <v>0</v>
      </c>
      <c r="KS37" s="146">
        <v>0</v>
      </c>
      <c r="KT37" s="146">
        <v>0</v>
      </c>
      <c r="KU37" s="146">
        <v>0</v>
      </c>
      <c r="KV37" s="146">
        <v>0</v>
      </c>
      <c r="KW37" s="146">
        <v>0</v>
      </c>
      <c r="KX37" s="146">
        <v>0</v>
      </c>
      <c r="KY37" s="146">
        <v>0</v>
      </c>
      <c r="KZ37" s="146">
        <v>0</v>
      </c>
      <c r="LA37" s="146">
        <v>0</v>
      </c>
      <c r="LB37" s="146">
        <v>0</v>
      </c>
      <c r="LC37" s="146">
        <v>0</v>
      </c>
      <c r="LD37" s="146">
        <v>0</v>
      </c>
      <c r="LE37" s="146">
        <v>0</v>
      </c>
      <c r="LF37" s="146">
        <v>0</v>
      </c>
      <c r="LG37" s="146">
        <v>0</v>
      </c>
      <c r="LH37" s="146">
        <v>0</v>
      </c>
      <c r="LI37" s="146">
        <v>0</v>
      </c>
      <c r="LJ37" s="146">
        <v>0</v>
      </c>
      <c r="LK37" s="146">
        <v>0</v>
      </c>
      <c r="LL37" s="146">
        <v>0</v>
      </c>
      <c r="LM37" s="146">
        <v>0</v>
      </c>
      <c r="LN37" s="146">
        <v>0</v>
      </c>
      <c r="LO37" s="146">
        <v>0</v>
      </c>
      <c r="LP37" s="117">
        <v>0</v>
      </c>
      <c r="LQ37" s="117">
        <v>0</v>
      </c>
      <c r="LR37" s="117">
        <v>0</v>
      </c>
      <c r="LS37" s="117">
        <v>0</v>
      </c>
      <c r="LT37" s="117">
        <v>0</v>
      </c>
      <c r="LU37" s="118">
        <v>0</v>
      </c>
      <c r="LV37" s="148"/>
      <c r="LW37" s="148"/>
      <c r="LX37" s="149"/>
    </row>
    <row r="38" spans="1:336" s="202" customFormat="1" ht="38.450000000000003" customHeight="1" outlineLevel="1" x14ac:dyDescent="0.2">
      <c r="A38" s="179" t="s">
        <v>205</v>
      </c>
      <c r="B38" s="180" t="s">
        <v>206</v>
      </c>
      <c r="C38" s="181" t="s">
        <v>103</v>
      </c>
      <c r="D38" s="181" t="s">
        <v>104</v>
      </c>
      <c r="E38" s="181" t="s">
        <v>105</v>
      </c>
      <c r="F38" s="182">
        <v>0</v>
      </c>
      <c r="G38" s="182">
        <v>1900</v>
      </c>
      <c r="H38" s="182">
        <v>0</v>
      </c>
      <c r="I38" s="182">
        <v>1900</v>
      </c>
      <c r="J38" s="183" t="s">
        <v>147</v>
      </c>
      <c r="K38" s="184">
        <v>32020</v>
      </c>
      <c r="L38" s="183" t="s">
        <v>147</v>
      </c>
      <c r="M38" s="184">
        <v>42020</v>
      </c>
      <c r="N38" s="185" t="s">
        <v>104</v>
      </c>
      <c r="O38" s="185" t="s">
        <v>104</v>
      </c>
      <c r="P38" s="185" t="s">
        <v>104</v>
      </c>
      <c r="Q38" s="185" t="s">
        <v>104</v>
      </c>
      <c r="R38" s="185" t="s">
        <v>104</v>
      </c>
      <c r="S38" s="185" t="s">
        <v>104</v>
      </c>
      <c r="T38" s="185" t="s">
        <v>104</v>
      </c>
      <c r="U38" s="185" t="s">
        <v>104</v>
      </c>
      <c r="V38" s="182">
        <v>0</v>
      </c>
      <c r="W38" s="182">
        <v>0</v>
      </c>
      <c r="X38" s="130">
        <v>0</v>
      </c>
      <c r="Y38" s="128">
        <v>0</v>
      </c>
      <c r="Z38" s="130">
        <v>0</v>
      </c>
      <c r="AA38" s="130">
        <v>0</v>
      </c>
      <c r="AB38" s="186">
        <v>0</v>
      </c>
      <c r="AC38" s="186">
        <v>0</v>
      </c>
      <c r="AD38" s="183" t="s">
        <v>104</v>
      </c>
      <c r="AE38" s="187" t="s">
        <v>114</v>
      </c>
      <c r="AF38" s="188">
        <f>AG38+BZ38+CA38+CB38+CC38</f>
        <v>0</v>
      </c>
      <c r="AG38" s="186">
        <f t="shared" si="120"/>
        <v>0</v>
      </c>
      <c r="AH38" s="186">
        <f t="shared" si="120"/>
        <v>1900</v>
      </c>
      <c r="AI38" s="186">
        <f>AH38-AG38</f>
        <v>1900</v>
      </c>
      <c r="AJ38" s="189" t="str">
        <f>IF(AG38=0,"-",AH38/AG38)</f>
        <v>-</v>
      </c>
      <c r="AK38" s="186">
        <v>0</v>
      </c>
      <c r="AL38" s="186">
        <v>0</v>
      </c>
      <c r="AM38" s="186">
        <f>AL38-AK38</f>
        <v>0</v>
      </c>
      <c r="AN38" s="189" t="str">
        <f>IF(AK38=0,"-",AL38/AK38)</f>
        <v>-</v>
      </c>
      <c r="AO38" s="186">
        <v>0</v>
      </c>
      <c r="AP38" s="186">
        <v>0</v>
      </c>
      <c r="AQ38" s="186">
        <f>AP38-AO38</f>
        <v>0</v>
      </c>
      <c r="AR38" s="189" t="str">
        <f>IF(AO38=0,"-",AP38/AO38)</f>
        <v>-</v>
      </c>
      <c r="AS38" s="186">
        <f t="shared" si="121"/>
        <v>0</v>
      </c>
      <c r="AT38" s="186">
        <f t="shared" si="121"/>
        <v>0</v>
      </c>
      <c r="AU38" s="186">
        <f>AT38-AS38</f>
        <v>0</v>
      </c>
      <c r="AV38" s="189" t="str">
        <f>IF(AS38=0,"-",AT38/AS38)</f>
        <v>-</v>
      </c>
      <c r="AW38" s="186">
        <v>0</v>
      </c>
      <c r="AX38" s="186">
        <v>0</v>
      </c>
      <c r="AY38" s="186">
        <f>AX38-AW38</f>
        <v>0</v>
      </c>
      <c r="AZ38" s="189" t="str">
        <f>IF(AW38=0,"-",AX38/AW38)</f>
        <v>-</v>
      </c>
      <c r="BA38" s="186">
        <f t="shared" si="122"/>
        <v>0</v>
      </c>
      <c r="BB38" s="186">
        <f t="shared" si="122"/>
        <v>0</v>
      </c>
      <c r="BC38" s="186">
        <f>BB38-BA38</f>
        <v>0</v>
      </c>
      <c r="BD38" s="189" t="str">
        <f>IF(BA38=0,"-",BB38/BA38)</f>
        <v>-</v>
      </c>
      <c r="BE38" s="182">
        <v>0</v>
      </c>
      <c r="BF38" s="186">
        <v>1900</v>
      </c>
      <c r="BG38" s="186">
        <f>BF38-BE38</f>
        <v>1900</v>
      </c>
      <c r="BH38" s="189" t="str">
        <f>IF(BE38=0,"-",BF38/BE38)</f>
        <v>-</v>
      </c>
      <c r="BI38" s="188">
        <f t="shared" si="123"/>
        <v>0</v>
      </c>
      <c r="BJ38" s="188">
        <f t="shared" si="123"/>
        <v>0</v>
      </c>
      <c r="BK38" s="188">
        <v>0</v>
      </c>
      <c r="BL38" s="188">
        <v>0</v>
      </c>
      <c r="BM38" s="188">
        <v>0</v>
      </c>
      <c r="BN38" s="188">
        <v>0</v>
      </c>
      <c r="BO38" s="188">
        <v>0</v>
      </c>
      <c r="BP38" s="188">
        <v>0</v>
      </c>
      <c r="BQ38" s="188">
        <v>0</v>
      </c>
      <c r="BR38" s="188">
        <v>0</v>
      </c>
      <c r="BS38" s="188">
        <v>0</v>
      </c>
      <c r="BT38" s="188">
        <v>0</v>
      </c>
      <c r="BU38" s="188">
        <v>1900</v>
      </c>
      <c r="BV38" s="188">
        <v>0</v>
      </c>
      <c r="BW38" s="188">
        <v>0</v>
      </c>
      <c r="BX38" s="188">
        <v>0</v>
      </c>
      <c r="BY38" s="182">
        <f t="shared" si="111"/>
        <v>0</v>
      </c>
      <c r="BZ38" s="188">
        <v>0</v>
      </c>
      <c r="CA38" s="188">
        <v>0</v>
      </c>
      <c r="CB38" s="188">
        <v>0</v>
      </c>
      <c r="CC38" s="188">
        <v>0</v>
      </c>
      <c r="CD38" s="188">
        <f>F38-AB38-AF38</f>
        <v>0</v>
      </c>
      <c r="CE38" s="190"/>
      <c r="CF38" s="200" t="s">
        <v>207</v>
      </c>
      <c r="CG38" s="186">
        <v>0</v>
      </c>
      <c r="CH38" s="186">
        <v>0</v>
      </c>
      <c r="CI38" s="189" t="s">
        <v>97</v>
      </c>
      <c r="CJ38" s="187" t="s">
        <v>114</v>
      </c>
      <c r="CK38" s="186">
        <f>CL38+EE38+EF38+EG38+EH38</f>
        <v>0</v>
      </c>
      <c r="CL38" s="186">
        <f t="shared" si="124"/>
        <v>0</v>
      </c>
      <c r="CM38" s="186">
        <f t="shared" si="124"/>
        <v>1900</v>
      </c>
      <c r="CN38" s="186">
        <f>CM38-CL38</f>
        <v>1900</v>
      </c>
      <c r="CO38" s="189" t="str">
        <f>IF(CL38=0,"-",CM38/CL38)</f>
        <v>-</v>
      </c>
      <c r="CP38" s="186">
        <v>0</v>
      </c>
      <c r="CQ38" s="186">
        <v>0</v>
      </c>
      <c r="CR38" s="186">
        <f>CQ38-CP38</f>
        <v>0</v>
      </c>
      <c r="CS38" s="189" t="str">
        <f>IF(CP38=0,"-",CQ38/CP38)</f>
        <v>-</v>
      </c>
      <c r="CT38" s="186">
        <v>0</v>
      </c>
      <c r="CU38" s="186">
        <v>0</v>
      </c>
      <c r="CV38" s="186">
        <f>CU38-CT38</f>
        <v>0</v>
      </c>
      <c r="CW38" s="189" t="str">
        <f>IF(CT38=0,"-",CU38/CT38)</f>
        <v>-</v>
      </c>
      <c r="CX38" s="186">
        <v>0</v>
      </c>
      <c r="CY38" s="186">
        <f>CQ38+CU38</f>
        <v>0</v>
      </c>
      <c r="CZ38" s="186">
        <f>CY38-CX38</f>
        <v>0</v>
      </c>
      <c r="DA38" s="189" t="str">
        <f>IF(CX38=0,"-",CY38/CX38)</f>
        <v>-</v>
      </c>
      <c r="DB38" s="186">
        <v>0</v>
      </c>
      <c r="DC38" s="186">
        <v>1900</v>
      </c>
      <c r="DD38" s="186">
        <f>DC38-DB38</f>
        <v>1900</v>
      </c>
      <c r="DE38" s="189" t="str">
        <f>IF(DB38=0,"-",DC38/DB38)</f>
        <v>-</v>
      </c>
      <c r="DF38" s="186">
        <f t="shared" si="125"/>
        <v>0</v>
      </c>
      <c r="DG38" s="186">
        <f t="shared" si="125"/>
        <v>1900</v>
      </c>
      <c r="DH38" s="186">
        <f>DG38-DF38</f>
        <v>1900</v>
      </c>
      <c r="DI38" s="189" t="str">
        <f>IF(DF38=0,"-",DG38/DF38)</f>
        <v>-</v>
      </c>
      <c r="DJ38" s="182">
        <v>0</v>
      </c>
      <c r="DK38" s="186">
        <v>0</v>
      </c>
      <c r="DL38" s="186">
        <f>DK38-DJ38</f>
        <v>0</v>
      </c>
      <c r="DM38" s="189" t="str">
        <f>IF(DJ38=0,"-",DK38/DJ38)</f>
        <v>-</v>
      </c>
      <c r="DN38" s="188">
        <f t="shared" si="126"/>
        <v>0</v>
      </c>
      <c r="DO38" s="188">
        <f t="shared" si="126"/>
        <v>0</v>
      </c>
      <c r="DP38" s="188">
        <v>0</v>
      </c>
      <c r="DQ38" s="188">
        <v>0</v>
      </c>
      <c r="DR38" s="188">
        <v>0</v>
      </c>
      <c r="DS38" s="188">
        <v>0</v>
      </c>
      <c r="DT38" s="188">
        <v>0</v>
      </c>
      <c r="DU38" s="188">
        <v>0</v>
      </c>
      <c r="DV38" s="188">
        <v>0</v>
      </c>
      <c r="DW38" s="188">
        <v>0</v>
      </c>
      <c r="DX38" s="188">
        <v>0</v>
      </c>
      <c r="DY38" s="188">
        <v>0</v>
      </c>
      <c r="DZ38" s="188">
        <v>1900</v>
      </c>
      <c r="EA38" s="188">
        <v>0</v>
      </c>
      <c r="EB38" s="188">
        <v>0</v>
      </c>
      <c r="EC38" s="188">
        <v>0</v>
      </c>
      <c r="ED38" s="186">
        <f t="shared" si="87"/>
        <v>0</v>
      </c>
      <c r="EE38" s="188">
        <v>0</v>
      </c>
      <c r="EF38" s="188">
        <v>0</v>
      </c>
      <c r="EG38" s="188">
        <v>0</v>
      </c>
      <c r="EH38" s="188">
        <v>0</v>
      </c>
      <c r="EI38" s="188">
        <f>H38-CG38-CK38</f>
        <v>0</v>
      </c>
      <c r="EJ38" s="190"/>
      <c r="EK38" s="200" t="s">
        <v>208</v>
      </c>
      <c r="EL38" s="186">
        <v>0</v>
      </c>
      <c r="EM38" s="186">
        <v>0</v>
      </c>
      <c r="EN38" s="186">
        <f>EO38+GH38+GI38+GJ38+GK38</f>
        <v>0</v>
      </c>
      <c r="EO38" s="186">
        <f t="shared" si="127"/>
        <v>0</v>
      </c>
      <c r="EP38" s="186">
        <f t="shared" si="127"/>
        <v>1900</v>
      </c>
      <c r="EQ38" s="186">
        <f>EP38-EO38</f>
        <v>1900</v>
      </c>
      <c r="ER38" s="189" t="str">
        <f>IF(EO38=0,"-",EP38/EO38)</f>
        <v>-</v>
      </c>
      <c r="ES38" s="186">
        <v>0</v>
      </c>
      <c r="ET38" s="186">
        <v>0</v>
      </c>
      <c r="EU38" s="186">
        <f>ET38-ES38</f>
        <v>0</v>
      </c>
      <c r="EV38" s="189" t="str">
        <f>IF(ES38=0,"-",ET38/ES38)</f>
        <v>-</v>
      </c>
      <c r="EW38" s="186">
        <v>0</v>
      </c>
      <c r="EX38" s="186">
        <v>0</v>
      </c>
      <c r="EY38" s="186">
        <f>EX38-EW38</f>
        <v>0</v>
      </c>
      <c r="EZ38" s="189" t="str">
        <f>IF(EW38=0,"-",EX38/EW38)</f>
        <v>-</v>
      </c>
      <c r="FA38" s="186">
        <f t="shared" si="128"/>
        <v>0</v>
      </c>
      <c r="FB38" s="186">
        <f t="shared" si="128"/>
        <v>0</v>
      </c>
      <c r="FC38" s="186">
        <f>FB38-FA38</f>
        <v>0</v>
      </c>
      <c r="FD38" s="189" t="str">
        <f>IF(FA38=0,"-",FB38/FA38)</f>
        <v>-</v>
      </c>
      <c r="FE38" s="186">
        <v>0</v>
      </c>
      <c r="FF38" s="186">
        <v>1900</v>
      </c>
      <c r="FG38" s="186">
        <f>FF38-FE38</f>
        <v>1900</v>
      </c>
      <c r="FH38" s="189" t="str">
        <f>IF(FE38=0,"-",FF38/FE38)</f>
        <v>-</v>
      </c>
      <c r="FI38" s="186">
        <f>FA38+FE38</f>
        <v>0</v>
      </c>
      <c r="FJ38" s="191">
        <f t="shared" si="129"/>
        <v>1900</v>
      </c>
      <c r="FK38" s="186">
        <f>FJ38-FI38</f>
        <v>1900</v>
      </c>
      <c r="FL38" s="189" t="str">
        <f>IF(FI38=0,"-",FJ38/FI38)</f>
        <v>-</v>
      </c>
      <c r="FM38" s="182">
        <v>0</v>
      </c>
      <c r="FN38" s="186">
        <v>0</v>
      </c>
      <c r="FO38" s="186">
        <f>FN38-FM38</f>
        <v>0</v>
      </c>
      <c r="FP38" s="189" t="str">
        <f>IF(FM38=0,"-",FN38/FM38)</f>
        <v>-</v>
      </c>
      <c r="FQ38" s="188">
        <f t="shared" si="130"/>
        <v>0</v>
      </c>
      <c r="FR38" s="188">
        <f t="shared" si="130"/>
        <v>0</v>
      </c>
      <c r="FS38" s="188">
        <v>0</v>
      </c>
      <c r="FT38" s="188">
        <v>0</v>
      </c>
      <c r="FU38" s="188">
        <v>0</v>
      </c>
      <c r="FV38" s="188">
        <v>0</v>
      </c>
      <c r="FW38" s="188">
        <v>0</v>
      </c>
      <c r="FX38" s="188">
        <v>0</v>
      </c>
      <c r="FY38" s="188">
        <v>0</v>
      </c>
      <c r="FZ38" s="188">
        <v>0</v>
      </c>
      <c r="GA38" s="188">
        <v>0</v>
      </c>
      <c r="GB38" s="188">
        <v>0</v>
      </c>
      <c r="GC38" s="188">
        <v>1900</v>
      </c>
      <c r="GD38" s="188">
        <v>0</v>
      </c>
      <c r="GE38" s="188">
        <v>0</v>
      </c>
      <c r="GF38" s="188">
        <v>0</v>
      </c>
      <c r="GG38" s="182">
        <f t="shared" si="113"/>
        <v>0</v>
      </c>
      <c r="GH38" s="188">
        <v>0</v>
      </c>
      <c r="GI38" s="188">
        <v>0</v>
      </c>
      <c r="GJ38" s="188">
        <v>0</v>
      </c>
      <c r="GK38" s="188">
        <v>0</v>
      </c>
      <c r="GL38" s="188">
        <f>H38-EL38-EN38</f>
        <v>0</v>
      </c>
      <c r="GM38" s="192"/>
      <c r="GN38" s="200" t="s">
        <v>207</v>
      </c>
      <c r="GO38" s="193"/>
      <c r="GP38" s="194"/>
      <c r="GQ38" s="114"/>
      <c r="GR38" s="114"/>
      <c r="GS38" s="114"/>
      <c r="GT38" s="114"/>
      <c r="GU38" s="114"/>
      <c r="GV38" s="114"/>
      <c r="GW38" s="114"/>
      <c r="GX38" s="114"/>
      <c r="GY38" s="114"/>
      <c r="GZ38" s="114"/>
      <c r="HA38" s="114"/>
      <c r="HB38" s="114"/>
      <c r="HC38" s="114"/>
      <c r="HD38" s="114"/>
      <c r="HE38" s="114"/>
      <c r="HF38" s="114"/>
      <c r="HG38" s="114"/>
      <c r="HH38" s="114"/>
      <c r="HI38" s="114"/>
      <c r="HJ38" s="194"/>
      <c r="HK38" s="145">
        <f t="shared" si="118"/>
        <v>0</v>
      </c>
      <c r="HL38" s="145">
        <f t="shared" si="118"/>
        <v>0</v>
      </c>
      <c r="HM38" s="145">
        <f t="shared" si="118"/>
        <v>0</v>
      </c>
      <c r="HN38" s="145">
        <f t="shared" si="118"/>
        <v>0</v>
      </c>
      <c r="HO38" s="145">
        <f t="shared" si="118"/>
        <v>0</v>
      </c>
      <c r="HP38" s="145">
        <f t="shared" si="118"/>
        <v>0</v>
      </c>
      <c r="HQ38" s="145">
        <f t="shared" si="118"/>
        <v>0</v>
      </c>
      <c r="HR38" s="145">
        <f t="shared" si="118"/>
        <v>0</v>
      </c>
      <c r="HS38" s="146">
        <v>0</v>
      </c>
      <c r="HT38" s="146">
        <v>0</v>
      </c>
      <c r="HU38" s="146">
        <v>0</v>
      </c>
      <c r="HV38" s="146">
        <v>0</v>
      </c>
      <c r="HW38" s="146">
        <v>0</v>
      </c>
      <c r="HX38" s="146">
        <v>0</v>
      </c>
      <c r="HY38" s="146">
        <v>0</v>
      </c>
      <c r="HZ38" s="146">
        <v>0</v>
      </c>
      <c r="IA38" s="146">
        <v>0</v>
      </c>
      <c r="IB38" s="146">
        <v>0</v>
      </c>
      <c r="IC38" s="146">
        <v>0</v>
      </c>
      <c r="ID38" s="146">
        <v>0</v>
      </c>
      <c r="IE38" s="146">
        <v>0</v>
      </c>
      <c r="IF38" s="146">
        <v>0</v>
      </c>
      <c r="IG38" s="146">
        <v>0</v>
      </c>
      <c r="IH38" s="146">
        <v>0</v>
      </c>
      <c r="II38" s="146">
        <v>0</v>
      </c>
      <c r="IJ38" s="146">
        <v>0</v>
      </c>
      <c r="IK38" s="146">
        <v>0</v>
      </c>
      <c r="IL38" s="146">
        <v>0</v>
      </c>
      <c r="IM38" s="146">
        <v>0</v>
      </c>
      <c r="IN38" s="146">
        <v>0</v>
      </c>
      <c r="IO38" s="146">
        <v>0</v>
      </c>
      <c r="IP38" s="146">
        <v>0</v>
      </c>
      <c r="IQ38" s="146">
        <v>0</v>
      </c>
      <c r="IR38" s="146">
        <v>0</v>
      </c>
      <c r="IS38" s="146">
        <v>0</v>
      </c>
      <c r="IT38" s="146">
        <v>0</v>
      </c>
      <c r="IU38" s="146">
        <v>0</v>
      </c>
      <c r="IV38" s="146">
        <v>0</v>
      </c>
      <c r="IW38" s="146">
        <v>0</v>
      </c>
      <c r="IX38" s="146">
        <v>0</v>
      </c>
      <c r="IY38" s="145">
        <f t="shared" si="119"/>
        <v>0</v>
      </c>
      <c r="IZ38" s="145">
        <f t="shared" si="119"/>
        <v>0</v>
      </c>
      <c r="JA38" s="145">
        <f t="shared" si="119"/>
        <v>0</v>
      </c>
      <c r="JB38" s="145">
        <f t="shared" si="119"/>
        <v>0</v>
      </c>
      <c r="JC38" s="145">
        <f t="shared" si="119"/>
        <v>0</v>
      </c>
      <c r="JD38" s="145">
        <f t="shared" si="119"/>
        <v>0</v>
      </c>
      <c r="JE38" s="145">
        <f t="shared" si="119"/>
        <v>0</v>
      </c>
      <c r="JF38" s="145">
        <f t="shared" si="119"/>
        <v>0</v>
      </c>
      <c r="JG38" s="146">
        <v>0</v>
      </c>
      <c r="JH38" s="146">
        <v>0</v>
      </c>
      <c r="JI38" s="146">
        <v>0</v>
      </c>
      <c r="JJ38" s="146">
        <v>0</v>
      </c>
      <c r="JK38" s="146">
        <v>0</v>
      </c>
      <c r="JL38" s="146">
        <v>0</v>
      </c>
      <c r="JM38" s="146">
        <v>0</v>
      </c>
      <c r="JN38" s="146">
        <v>0</v>
      </c>
      <c r="JO38" s="146">
        <v>0</v>
      </c>
      <c r="JP38" s="146">
        <v>0</v>
      </c>
      <c r="JQ38" s="146">
        <v>0</v>
      </c>
      <c r="JR38" s="146">
        <v>0</v>
      </c>
      <c r="JS38" s="146">
        <v>0</v>
      </c>
      <c r="JT38" s="146">
        <v>0</v>
      </c>
      <c r="JU38" s="146">
        <v>0</v>
      </c>
      <c r="JV38" s="146">
        <v>0</v>
      </c>
      <c r="JW38" s="146">
        <v>0</v>
      </c>
      <c r="JX38" s="146">
        <v>0</v>
      </c>
      <c r="JY38" s="146">
        <v>0</v>
      </c>
      <c r="JZ38" s="146">
        <v>0</v>
      </c>
      <c r="KA38" s="146">
        <v>0</v>
      </c>
      <c r="KB38" s="146">
        <v>0</v>
      </c>
      <c r="KC38" s="146">
        <v>0</v>
      </c>
      <c r="KD38" s="146">
        <v>0</v>
      </c>
      <c r="KE38" s="146">
        <v>0</v>
      </c>
      <c r="KF38" s="146">
        <v>0</v>
      </c>
      <c r="KG38" s="146">
        <v>0</v>
      </c>
      <c r="KH38" s="146">
        <v>0</v>
      </c>
      <c r="KI38" s="146">
        <v>0</v>
      </c>
      <c r="KJ38" s="146">
        <v>0</v>
      </c>
      <c r="KK38" s="146">
        <v>0</v>
      </c>
      <c r="KL38" s="146">
        <v>0</v>
      </c>
      <c r="KM38" s="146">
        <v>0</v>
      </c>
      <c r="KN38" s="146">
        <v>0</v>
      </c>
      <c r="KO38" s="116">
        <v>0</v>
      </c>
      <c r="KP38" s="116">
        <v>0</v>
      </c>
      <c r="KQ38" s="116">
        <v>0</v>
      </c>
      <c r="KR38" s="146">
        <v>0</v>
      </c>
      <c r="KS38" s="146">
        <v>0</v>
      </c>
      <c r="KT38" s="146">
        <v>0</v>
      </c>
      <c r="KU38" s="146">
        <v>0</v>
      </c>
      <c r="KV38" s="146">
        <v>0</v>
      </c>
      <c r="KW38" s="146">
        <v>0</v>
      </c>
      <c r="KX38" s="146">
        <v>0</v>
      </c>
      <c r="KY38" s="146">
        <v>0</v>
      </c>
      <c r="KZ38" s="146">
        <v>0</v>
      </c>
      <c r="LA38" s="146">
        <v>0</v>
      </c>
      <c r="LB38" s="146">
        <v>0</v>
      </c>
      <c r="LC38" s="146">
        <v>0</v>
      </c>
      <c r="LD38" s="146">
        <v>0</v>
      </c>
      <c r="LE38" s="146">
        <v>0</v>
      </c>
      <c r="LF38" s="146">
        <v>0</v>
      </c>
      <c r="LG38" s="146">
        <v>0</v>
      </c>
      <c r="LH38" s="146">
        <v>0</v>
      </c>
      <c r="LI38" s="146">
        <v>0</v>
      </c>
      <c r="LJ38" s="146">
        <v>0</v>
      </c>
      <c r="LK38" s="146">
        <v>0</v>
      </c>
      <c r="LL38" s="146">
        <v>0</v>
      </c>
      <c r="LM38" s="146">
        <v>0</v>
      </c>
      <c r="LN38" s="146">
        <v>0</v>
      </c>
      <c r="LO38" s="146">
        <v>0</v>
      </c>
      <c r="LP38" s="117">
        <v>0</v>
      </c>
      <c r="LQ38" s="117">
        <v>0</v>
      </c>
      <c r="LR38" s="117">
        <v>0</v>
      </c>
      <c r="LS38" s="117">
        <v>0</v>
      </c>
      <c r="LT38" s="117">
        <v>0</v>
      </c>
      <c r="LU38" s="118">
        <v>0</v>
      </c>
      <c r="LV38" s="201"/>
      <c r="LW38" s="201"/>
      <c r="LX38" s="201"/>
    </row>
    <row r="39" spans="1:336" s="56" customFormat="1" ht="14.1" customHeight="1" outlineLevel="1" x14ac:dyDescent="0.2">
      <c r="A39" s="151"/>
      <c r="B39" s="152" t="s">
        <v>209</v>
      </c>
      <c r="C39" s="153"/>
      <c r="D39" s="153"/>
      <c r="E39" s="153"/>
      <c r="F39" s="154"/>
      <c r="G39" s="154"/>
      <c r="H39" s="154"/>
      <c r="I39" s="154"/>
      <c r="J39" s="155"/>
      <c r="K39" s="155"/>
      <c r="L39" s="155"/>
      <c r="M39" s="155"/>
      <c r="N39" s="154"/>
      <c r="O39" s="154"/>
      <c r="P39" s="156"/>
      <c r="Q39" s="156"/>
      <c r="R39" s="157"/>
      <c r="S39" s="157"/>
      <c r="T39" s="157"/>
      <c r="U39" s="157"/>
      <c r="V39" s="154"/>
      <c r="W39" s="154"/>
      <c r="X39" s="157"/>
      <c r="Y39" s="154"/>
      <c r="Z39" s="157"/>
      <c r="AA39" s="157"/>
      <c r="AB39" s="158"/>
      <c r="AC39" s="158"/>
      <c r="AD39" s="159"/>
      <c r="AE39" s="159"/>
      <c r="AF39" s="160"/>
      <c r="AG39" s="158"/>
      <c r="AH39" s="158"/>
      <c r="AI39" s="158"/>
      <c r="AJ39" s="161"/>
      <c r="AK39" s="158"/>
      <c r="AL39" s="158"/>
      <c r="AM39" s="158"/>
      <c r="AN39" s="161"/>
      <c r="AO39" s="158"/>
      <c r="AP39" s="158"/>
      <c r="AQ39" s="158"/>
      <c r="AR39" s="161"/>
      <c r="AS39" s="158"/>
      <c r="AT39" s="158"/>
      <c r="AU39" s="158"/>
      <c r="AV39" s="161"/>
      <c r="AW39" s="158"/>
      <c r="AX39" s="158"/>
      <c r="AY39" s="158"/>
      <c r="AZ39" s="161"/>
      <c r="BA39" s="158"/>
      <c r="BB39" s="158"/>
      <c r="BC39" s="158"/>
      <c r="BD39" s="161"/>
      <c r="BE39" s="158"/>
      <c r="BF39" s="158"/>
      <c r="BG39" s="158"/>
      <c r="BH39" s="161"/>
      <c r="BI39" s="160"/>
      <c r="BJ39" s="160"/>
      <c r="BK39" s="160"/>
      <c r="BL39" s="160"/>
      <c r="BM39" s="160"/>
      <c r="BN39" s="160"/>
      <c r="BO39" s="160"/>
      <c r="BP39" s="160"/>
      <c r="BQ39" s="160"/>
      <c r="BR39" s="160"/>
      <c r="BS39" s="160"/>
      <c r="BT39" s="160"/>
      <c r="BU39" s="160"/>
      <c r="BV39" s="160"/>
      <c r="BW39" s="160"/>
      <c r="BX39" s="160"/>
      <c r="BY39" s="154"/>
      <c r="BZ39" s="160"/>
      <c r="CA39" s="160"/>
      <c r="CB39" s="160"/>
      <c r="CC39" s="160"/>
      <c r="CD39" s="160"/>
      <c r="CE39" s="160"/>
      <c r="CF39" s="160"/>
      <c r="CG39" s="158"/>
      <c r="CH39" s="158"/>
      <c r="CI39" s="159"/>
      <c r="CJ39" s="159"/>
      <c r="CK39" s="158"/>
      <c r="CL39" s="158"/>
      <c r="CM39" s="158"/>
      <c r="CN39" s="158"/>
      <c r="CO39" s="161"/>
      <c r="CP39" s="158"/>
      <c r="CQ39" s="158"/>
      <c r="CR39" s="158"/>
      <c r="CS39" s="161"/>
      <c r="CT39" s="158"/>
      <c r="CU39" s="158"/>
      <c r="CV39" s="158"/>
      <c r="CW39" s="161"/>
      <c r="CX39" s="158"/>
      <c r="CY39" s="158"/>
      <c r="CZ39" s="158"/>
      <c r="DA39" s="161"/>
      <c r="DB39" s="158"/>
      <c r="DC39" s="158"/>
      <c r="DD39" s="158"/>
      <c r="DE39" s="161"/>
      <c r="DF39" s="158"/>
      <c r="DG39" s="158"/>
      <c r="DH39" s="158"/>
      <c r="DI39" s="161"/>
      <c r="DJ39" s="158"/>
      <c r="DK39" s="158"/>
      <c r="DL39" s="158"/>
      <c r="DM39" s="161"/>
      <c r="DN39" s="160"/>
      <c r="DO39" s="160"/>
      <c r="DP39" s="160"/>
      <c r="DQ39" s="160"/>
      <c r="DR39" s="160"/>
      <c r="DS39" s="160"/>
      <c r="DT39" s="160"/>
      <c r="DU39" s="160"/>
      <c r="DV39" s="160"/>
      <c r="DW39" s="160"/>
      <c r="DX39" s="160"/>
      <c r="DY39" s="160"/>
      <c r="DZ39" s="160"/>
      <c r="EA39" s="160"/>
      <c r="EB39" s="160"/>
      <c r="EC39" s="160"/>
      <c r="ED39" s="158"/>
      <c r="EE39" s="160"/>
      <c r="EF39" s="160"/>
      <c r="EG39" s="160"/>
      <c r="EH39" s="160"/>
      <c r="EI39" s="160"/>
      <c r="EJ39" s="160"/>
      <c r="EK39" s="154"/>
      <c r="EL39" s="158"/>
      <c r="EM39" s="158"/>
      <c r="EN39" s="158"/>
      <c r="EO39" s="158"/>
      <c r="EP39" s="158"/>
      <c r="EQ39" s="158"/>
      <c r="ER39" s="161"/>
      <c r="ES39" s="158"/>
      <c r="ET39" s="158"/>
      <c r="EU39" s="158"/>
      <c r="EV39" s="161"/>
      <c r="EW39" s="158"/>
      <c r="EX39" s="158"/>
      <c r="EY39" s="158"/>
      <c r="EZ39" s="161"/>
      <c r="FA39" s="158"/>
      <c r="FB39" s="158"/>
      <c r="FC39" s="158"/>
      <c r="FD39" s="161"/>
      <c r="FE39" s="158"/>
      <c r="FF39" s="158"/>
      <c r="FG39" s="158"/>
      <c r="FH39" s="161"/>
      <c r="FI39" s="158"/>
      <c r="FJ39" s="158"/>
      <c r="FK39" s="158"/>
      <c r="FL39" s="161"/>
      <c r="FM39" s="158"/>
      <c r="FN39" s="158"/>
      <c r="FO39" s="158"/>
      <c r="FP39" s="161"/>
      <c r="FQ39" s="160"/>
      <c r="FR39" s="160"/>
      <c r="FS39" s="160"/>
      <c r="FT39" s="160"/>
      <c r="FU39" s="160"/>
      <c r="FV39" s="160"/>
      <c r="FW39" s="160"/>
      <c r="FX39" s="160"/>
      <c r="FY39" s="160"/>
      <c r="FZ39" s="160"/>
      <c r="GA39" s="160"/>
      <c r="GB39" s="160"/>
      <c r="GC39" s="160"/>
      <c r="GD39" s="160"/>
      <c r="GE39" s="160"/>
      <c r="GF39" s="160"/>
      <c r="GG39" s="154"/>
      <c r="GH39" s="160"/>
      <c r="GI39" s="160"/>
      <c r="GJ39" s="160"/>
      <c r="GK39" s="160"/>
      <c r="GL39" s="160"/>
      <c r="GM39" s="160"/>
      <c r="GN39" s="160"/>
      <c r="GO39" s="142"/>
      <c r="GP39" s="143"/>
      <c r="GQ39" s="144"/>
      <c r="GR39" s="144"/>
      <c r="GS39" s="144"/>
      <c r="GT39" s="144"/>
      <c r="GU39" s="144"/>
      <c r="GV39" s="144"/>
      <c r="GW39" s="144"/>
      <c r="GX39" s="144"/>
      <c r="GY39" s="144"/>
      <c r="GZ39" s="144"/>
      <c r="HA39" s="144"/>
      <c r="HB39" s="144"/>
      <c r="HC39" s="144"/>
      <c r="HD39" s="144"/>
      <c r="HE39" s="144"/>
      <c r="HF39" s="144"/>
      <c r="HG39" s="144"/>
      <c r="HH39" s="144"/>
      <c r="HI39" s="144"/>
      <c r="HJ39" s="143"/>
      <c r="HK39" s="203"/>
      <c r="HL39" s="203"/>
      <c r="HM39" s="203"/>
      <c r="HN39" s="203"/>
      <c r="HO39" s="203"/>
      <c r="HP39" s="203"/>
      <c r="HQ39" s="203"/>
      <c r="HR39" s="203"/>
      <c r="HS39" s="203"/>
      <c r="HT39" s="203"/>
      <c r="HU39" s="203"/>
      <c r="HV39" s="203"/>
      <c r="HW39" s="203"/>
      <c r="HX39" s="203"/>
      <c r="HY39" s="203"/>
      <c r="HZ39" s="203"/>
      <c r="IA39" s="203"/>
      <c r="IB39" s="203"/>
      <c r="IC39" s="203"/>
      <c r="ID39" s="203"/>
      <c r="IE39" s="203"/>
      <c r="IF39" s="203"/>
      <c r="IG39" s="203"/>
      <c r="IH39" s="203"/>
      <c r="II39" s="203"/>
      <c r="IJ39" s="203"/>
      <c r="IK39" s="203"/>
      <c r="IL39" s="203"/>
      <c r="IM39" s="203"/>
      <c r="IN39" s="203"/>
      <c r="IO39" s="203"/>
      <c r="IP39" s="203"/>
      <c r="IQ39" s="203"/>
      <c r="IR39" s="203"/>
      <c r="IS39" s="203"/>
      <c r="IT39" s="203"/>
      <c r="IU39" s="203"/>
      <c r="IV39" s="203"/>
      <c r="IW39" s="203"/>
      <c r="IX39" s="203"/>
      <c r="IY39" s="203"/>
      <c r="IZ39" s="203"/>
      <c r="JA39" s="203"/>
      <c r="JB39" s="203"/>
      <c r="JC39" s="203"/>
      <c r="JD39" s="203"/>
      <c r="JE39" s="203"/>
      <c r="JF39" s="203"/>
      <c r="JG39" s="203"/>
      <c r="JH39" s="203"/>
      <c r="JI39" s="203"/>
      <c r="JJ39" s="203"/>
      <c r="JK39" s="203"/>
      <c r="JL39" s="203"/>
      <c r="JM39" s="203"/>
      <c r="JN39" s="203"/>
      <c r="JO39" s="203"/>
      <c r="JP39" s="203"/>
      <c r="JQ39" s="203"/>
      <c r="JR39" s="203"/>
      <c r="JS39" s="203"/>
      <c r="JT39" s="203"/>
      <c r="JU39" s="203"/>
      <c r="JV39" s="203"/>
      <c r="JW39" s="203"/>
      <c r="JX39" s="203"/>
      <c r="JY39" s="203"/>
      <c r="JZ39" s="203"/>
      <c r="KA39" s="203"/>
      <c r="KB39" s="203"/>
      <c r="KC39" s="203"/>
      <c r="KD39" s="203"/>
      <c r="KE39" s="203"/>
      <c r="KF39" s="203"/>
      <c r="KG39" s="203"/>
      <c r="KH39" s="203"/>
      <c r="KI39" s="203"/>
      <c r="KJ39" s="203"/>
      <c r="KK39" s="203"/>
      <c r="KL39" s="203"/>
      <c r="KM39" s="162"/>
      <c r="KN39" s="203"/>
      <c r="KO39" s="163"/>
      <c r="KP39" s="163"/>
      <c r="KQ39" s="163"/>
      <c r="KR39" s="203"/>
      <c r="KS39" s="203"/>
      <c r="KT39" s="203"/>
      <c r="KU39" s="203"/>
      <c r="KV39" s="203"/>
      <c r="KW39" s="203"/>
      <c r="KX39" s="203"/>
      <c r="KY39" s="203"/>
      <c r="KZ39" s="203"/>
      <c r="LA39" s="203"/>
      <c r="LB39" s="203"/>
      <c r="LC39" s="203"/>
      <c r="LD39" s="203"/>
      <c r="LE39" s="203"/>
      <c r="LF39" s="203"/>
      <c r="LG39" s="203"/>
      <c r="LH39" s="203"/>
      <c r="LI39" s="203"/>
      <c r="LJ39" s="204"/>
      <c r="LK39" s="204"/>
      <c r="LL39" s="204"/>
      <c r="LM39" s="204"/>
      <c r="LN39" s="204"/>
      <c r="LO39" s="204"/>
      <c r="LP39" s="148"/>
      <c r="LQ39" s="148"/>
      <c r="LR39" s="148"/>
      <c r="LS39" s="148"/>
      <c r="LT39" s="148"/>
      <c r="LU39" s="149"/>
      <c r="LV39" s="148"/>
      <c r="LW39" s="148"/>
      <c r="LX39" s="149"/>
    </row>
    <row r="40" spans="1:336" s="199" customFormat="1" ht="48" customHeight="1" outlineLevel="1" x14ac:dyDescent="0.2">
      <c r="A40" s="179" t="s">
        <v>210</v>
      </c>
      <c r="B40" s="180" t="s">
        <v>211</v>
      </c>
      <c r="C40" s="181" t="s">
        <v>103</v>
      </c>
      <c r="D40" s="181" t="s">
        <v>104</v>
      </c>
      <c r="E40" s="181" t="s">
        <v>105</v>
      </c>
      <c r="F40" s="182">
        <v>0</v>
      </c>
      <c r="G40" s="182">
        <v>15.58</v>
      </c>
      <c r="H40" s="182">
        <v>0</v>
      </c>
      <c r="I40" s="182">
        <v>15.58</v>
      </c>
      <c r="J40" s="183" t="s">
        <v>147</v>
      </c>
      <c r="K40" s="184">
        <v>42019</v>
      </c>
      <c r="L40" s="183" t="s">
        <v>147</v>
      </c>
      <c r="M40" s="184">
        <v>12020</v>
      </c>
      <c r="N40" s="185" t="s">
        <v>104</v>
      </c>
      <c r="O40" s="185" t="s">
        <v>104</v>
      </c>
      <c r="P40" s="185" t="s">
        <v>104</v>
      </c>
      <c r="Q40" s="185" t="s">
        <v>104</v>
      </c>
      <c r="R40" s="185" t="s">
        <v>104</v>
      </c>
      <c r="S40" s="185" t="s">
        <v>104</v>
      </c>
      <c r="T40" s="185" t="s">
        <v>104</v>
      </c>
      <c r="U40" s="185" t="s">
        <v>104</v>
      </c>
      <c r="V40" s="182">
        <v>0</v>
      </c>
      <c r="W40" s="182">
        <v>0</v>
      </c>
      <c r="X40" s="182">
        <v>0</v>
      </c>
      <c r="Y40" s="182">
        <v>0</v>
      </c>
      <c r="Z40" s="182">
        <v>0</v>
      </c>
      <c r="AA40" s="182">
        <v>0</v>
      </c>
      <c r="AB40" s="186">
        <v>0</v>
      </c>
      <c r="AC40" s="186">
        <v>15.58</v>
      </c>
      <c r="AD40" s="183" t="s">
        <v>104</v>
      </c>
      <c r="AE40" s="187" t="s">
        <v>114</v>
      </c>
      <c r="AF40" s="188">
        <f>AG40+BZ40+CA40+CB40+CC40</f>
        <v>0</v>
      </c>
      <c r="AG40" s="186">
        <f>AK40+AO40+AW40+BE40</f>
        <v>0</v>
      </c>
      <c r="AH40" s="186">
        <f>AL40+AP40+AX40+BF40</f>
        <v>0</v>
      </c>
      <c r="AI40" s="186">
        <f>AH40-AG40</f>
        <v>0</v>
      </c>
      <c r="AJ40" s="189" t="str">
        <f>IF(AG40=0,"-",AH40/AG40)</f>
        <v>-</v>
      </c>
      <c r="AK40" s="186">
        <v>0</v>
      </c>
      <c r="AL40" s="186">
        <v>0</v>
      </c>
      <c r="AM40" s="186">
        <f>AL40-AK40</f>
        <v>0</v>
      </c>
      <c r="AN40" s="189" t="str">
        <f>IF(AK40=0,"-",AL40/AK40)</f>
        <v>-</v>
      </c>
      <c r="AO40" s="186">
        <v>0</v>
      </c>
      <c r="AP40" s="186">
        <v>0</v>
      </c>
      <c r="AQ40" s="186">
        <f>AP40-AO40</f>
        <v>0</v>
      </c>
      <c r="AR40" s="189" t="str">
        <f>IF(AO40=0,"-",AP40/AO40)</f>
        <v>-</v>
      </c>
      <c r="AS40" s="186">
        <f>AK40+AO40</f>
        <v>0</v>
      </c>
      <c r="AT40" s="186">
        <f>AL40+AP40</f>
        <v>0</v>
      </c>
      <c r="AU40" s="186">
        <f>AT40-AS40</f>
        <v>0</v>
      </c>
      <c r="AV40" s="189" t="str">
        <f>IF(AS40=0,"-",AT40/AS40)</f>
        <v>-</v>
      </c>
      <c r="AW40" s="186">
        <v>0</v>
      </c>
      <c r="AX40" s="186">
        <v>0</v>
      </c>
      <c r="AY40" s="186">
        <f>AX40-AW40</f>
        <v>0</v>
      </c>
      <c r="AZ40" s="189" t="str">
        <f>IF(AW40=0,"-",AX40/AW40)</f>
        <v>-</v>
      </c>
      <c r="BA40" s="186">
        <f>AS40+AW40</f>
        <v>0</v>
      </c>
      <c r="BB40" s="186">
        <f>AT40+AX40</f>
        <v>0</v>
      </c>
      <c r="BC40" s="186">
        <f>BB40-BA40</f>
        <v>0</v>
      </c>
      <c r="BD40" s="189" t="str">
        <f>IF(BA40=0,"-",BB40/BA40)</f>
        <v>-</v>
      </c>
      <c r="BE40" s="182">
        <v>0</v>
      </c>
      <c r="BF40" s="186">
        <v>0</v>
      </c>
      <c r="BG40" s="186">
        <f>BF40-BE40</f>
        <v>0</v>
      </c>
      <c r="BH40" s="189" t="str">
        <f>IF(BE40=0,"-",BF40/BE40)</f>
        <v>-</v>
      </c>
      <c r="BI40" s="188">
        <f>F40-AB40-AG40</f>
        <v>0</v>
      </c>
      <c r="BJ40" s="188">
        <f>G40-AC40-AH40</f>
        <v>0</v>
      </c>
      <c r="BK40" s="188">
        <v>0</v>
      </c>
      <c r="BL40" s="188">
        <v>0</v>
      </c>
      <c r="BM40" s="188">
        <v>0</v>
      </c>
      <c r="BN40" s="188">
        <v>0</v>
      </c>
      <c r="BO40" s="188">
        <v>0</v>
      </c>
      <c r="BP40" s="188">
        <v>0</v>
      </c>
      <c r="BQ40" s="188">
        <v>0</v>
      </c>
      <c r="BR40" s="188">
        <v>0</v>
      </c>
      <c r="BS40" s="188">
        <v>0</v>
      </c>
      <c r="BT40" s="188">
        <v>0</v>
      </c>
      <c r="BU40" s="188">
        <v>0</v>
      </c>
      <c r="BV40" s="188">
        <v>0</v>
      </c>
      <c r="BW40" s="188">
        <v>0</v>
      </c>
      <c r="BX40" s="188">
        <v>0</v>
      </c>
      <c r="BY40" s="182">
        <f t="shared" si="111"/>
        <v>0</v>
      </c>
      <c r="BZ40" s="188">
        <v>0</v>
      </c>
      <c r="CA40" s="188">
        <v>0</v>
      </c>
      <c r="CB40" s="188">
        <v>0</v>
      </c>
      <c r="CC40" s="188">
        <v>0</v>
      </c>
      <c r="CD40" s="188">
        <f>F40-AB40-AF40</f>
        <v>0</v>
      </c>
      <c r="CE40" s="190" t="s">
        <v>134</v>
      </c>
      <c r="CF40" s="200" t="s">
        <v>212</v>
      </c>
      <c r="CG40" s="186">
        <v>0</v>
      </c>
      <c r="CH40" s="186">
        <v>0</v>
      </c>
      <c r="CI40" s="187" t="s">
        <v>97</v>
      </c>
      <c r="CJ40" s="187" t="s">
        <v>114</v>
      </c>
      <c r="CK40" s="186">
        <f>CL40+EE40+EF40+EG40+EH40</f>
        <v>0</v>
      </c>
      <c r="CL40" s="186">
        <f>CP40+CT40+DB40+DJ40</f>
        <v>0</v>
      </c>
      <c r="CM40" s="186">
        <f>CQ40+CU40+DC40+DK40</f>
        <v>15.58</v>
      </c>
      <c r="CN40" s="186">
        <f>CM40-CL40</f>
        <v>15.58</v>
      </c>
      <c r="CO40" s="189" t="str">
        <f>IF(CL40=0,"-",CM40/CL40)</f>
        <v>-</v>
      </c>
      <c r="CP40" s="186">
        <v>0</v>
      </c>
      <c r="CQ40" s="186">
        <v>15.58</v>
      </c>
      <c r="CR40" s="186">
        <f>CQ40-CP40</f>
        <v>15.58</v>
      </c>
      <c r="CS40" s="189" t="str">
        <f>IF(CP40=0,"-",CQ40/CP40)</f>
        <v>-</v>
      </c>
      <c r="CT40" s="186">
        <v>0</v>
      </c>
      <c r="CU40" s="186">
        <v>0</v>
      </c>
      <c r="CV40" s="186">
        <f>CU40-CT40</f>
        <v>0</v>
      </c>
      <c r="CW40" s="189" t="str">
        <f>IF(CT40=0,"-",CU40/CT40)</f>
        <v>-</v>
      </c>
      <c r="CX40" s="186">
        <f>CP40+CT40</f>
        <v>0</v>
      </c>
      <c r="CY40" s="186">
        <f>CQ40+CU40</f>
        <v>15.58</v>
      </c>
      <c r="CZ40" s="186">
        <f>CY40-CX40</f>
        <v>15.58</v>
      </c>
      <c r="DA40" s="189" t="str">
        <f>IF(CX40=0,"-",CY40/CX40)</f>
        <v>-</v>
      </c>
      <c r="DB40" s="186">
        <v>0</v>
      </c>
      <c r="DC40" s="186">
        <v>0</v>
      </c>
      <c r="DD40" s="186">
        <f>DC40-DB40</f>
        <v>0</v>
      </c>
      <c r="DE40" s="189" t="str">
        <f>IF(DB40=0,"-",DC40/DB40)</f>
        <v>-</v>
      </c>
      <c r="DF40" s="186">
        <f>CX40+DB40</f>
        <v>0</v>
      </c>
      <c r="DG40" s="186">
        <f>CY40+DC40</f>
        <v>15.58</v>
      </c>
      <c r="DH40" s="186">
        <f>DG40-DF40</f>
        <v>15.58</v>
      </c>
      <c r="DI40" s="189" t="str">
        <f>IF(DF40=0,"-",DG40/DF40)</f>
        <v>-</v>
      </c>
      <c r="DJ40" s="182">
        <v>0</v>
      </c>
      <c r="DK40" s="186">
        <v>0</v>
      </c>
      <c r="DL40" s="186">
        <f>DK40-DJ40</f>
        <v>0</v>
      </c>
      <c r="DM40" s="189" t="str">
        <f>IF(DJ40=0,"-",DK40/DJ40)</f>
        <v>-</v>
      </c>
      <c r="DN40" s="188">
        <f>H40-CG40-CL40</f>
        <v>0</v>
      </c>
      <c r="DO40" s="188">
        <f>I40-CH40-CM40</f>
        <v>0</v>
      </c>
      <c r="DP40" s="188">
        <v>0</v>
      </c>
      <c r="DQ40" s="188">
        <v>0</v>
      </c>
      <c r="DR40" s="188">
        <v>0</v>
      </c>
      <c r="DS40" s="188">
        <v>0</v>
      </c>
      <c r="DT40" s="188">
        <v>0</v>
      </c>
      <c r="DU40" s="188">
        <v>0</v>
      </c>
      <c r="DV40" s="188">
        <v>0</v>
      </c>
      <c r="DW40" s="188">
        <v>0</v>
      </c>
      <c r="DX40" s="188">
        <v>0</v>
      </c>
      <c r="DY40" s="188">
        <v>0</v>
      </c>
      <c r="DZ40" s="186">
        <v>15.58</v>
      </c>
      <c r="EA40" s="188">
        <v>0</v>
      </c>
      <c r="EB40" s="188">
        <v>0</v>
      </c>
      <c r="EC40" s="188">
        <v>0</v>
      </c>
      <c r="ED40" s="186">
        <f t="shared" si="87"/>
        <v>0</v>
      </c>
      <c r="EE40" s="188">
        <v>0</v>
      </c>
      <c r="EF40" s="188">
        <v>0</v>
      </c>
      <c r="EG40" s="188">
        <v>0</v>
      </c>
      <c r="EH40" s="188">
        <v>0</v>
      </c>
      <c r="EI40" s="188">
        <f>H40-CG40-CK40</f>
        <v>0</v>
      </c>
      <c r="EJ40" s="190" t="s">
        <v>136</v>
      </c>
      <c r="EK40" s="200" t="s">
        <v>212</v>
      </c>
      <c r="EL40" s="186">
        <v>0</v>
      </c>
      <c r="EM40" s="186">
        <v>0</v>
      </c>
      <c r="EN40" s="186">
        <f>EO40+GH40+GI40+GJ40+GK40</f>
        <v>0</v>
      </c>
      <c r="EO40" s="186">
        <f>ES40+EW40+FE40+FM40</f>
        <v>0</v>
      </c>
      <c r="EP40" s="186">
        <f>ET40+EX40+FF40+FN40</f>
        <v>15.58</v>
      </c>
      <c r="EQ40" s="186">
        <f>EP40-EO40</f>
        <v>15.58</v>
      </c>
      <c r="ER40" s="189" t="str">
        <f>IF(EO40=0,"-",EP40/EO40)</f>
        <v>-</v>
      </c>
      <c r="ES40" s="186">
        <v>0</v>
      </c>
      <c r="ET40" s="186">
        <v>15.58</v>
      </c>
      <c r="EU40" s="186">
        <f>ET40-ES40</f>
        <v>15.58</v>
      </c>
      <c r="EV40" s="189" t="str">
        <f>IF(ES40=0,"-",ET40/ES40)</f>
        <v>-</v>
      </c>
      <c r="EW40" s="186">
        <v>0</v>
      </c>
      <c r="EX40" s="186">
        <v>0</v>
      </c>
      <c r="EY40" s="186">
        <f>EX40-EW40</f>
        <v>0</v>
      </c>
      <c r="EZ40" s="189" t="str">
        <f>IF(EW40=0,"-",EX40/EW40)</f>
        <v>-</v>
      </c>
      <c r="FA40" s="186">
        <f>ES40+EW40</f>
        <v>0</v>
      </c>
      <c r="FB40" s="186">
        <f>ET40+EX40</f>
        <v>15.58</v>
      </c>
      <c r="FC40" s="186">
        <f>FB40-FA40</f>
        <v>15.58</v>
      </c>
      <c r="FD40" s="189" t="str">
        <f>IF(FA40=0,"-",FB40/FA40)</f>
        <v>-</v>
      </c>
      <c r="FE40" s="186">
        <v>0</v>
      </c>
      <c r="FF40" s="186">
        <v>0</v>
      </c>
      <c r="FG40" s="186">
        <f>FF40-FE40</f>
        <v>0</v>
      </c>
      <c r="FH40" s="189" t="str">
        <f>IF(FE40=0,"-",FF40/FE40)</f>
        <v>-</v>
      </c>
      <c r="FI40" s="186">
        <f>FA40+FE40</f>
        <v>0</v>
      </c>
      <c r="FJ40" s="186">
        <f t="shared" si="129"/>
        <v>15.58</v>
      </c>
      <c r="FK40" s="186">
        <f>FJ40-FI40</f>
        <v>15.58</v>
      </c>
      <c r="FL40" s="189" t="str">
        <f>IF(FI40=0,"-",FJ40/FI40)</f>
        <v>-</v>
      </c>
      <c r="FM40" s="182">
        <v>0</v>
      </c>
      <c r="FN40" s="186">
        <v>0</v>
      </c>
      <c r="FO40" s="186">
        <f>FN40-FM40</f>
        <v>0</v>
      </c>
      <c r="FP40" s="189" t="str">
        <f>IF(FM40=0,"-",FN40/FM40)</f>
        <v>-</v>
      </c>
      <c r="FQ40" s="188">
        <f>H40-EL40-EO40</f>
        <v>0</v>
      </c>
      <c r="FR40" s="188">
        <f>I40-EM40-EP40</f>
        <v>0</v>
      </c>
      <c r="FS40" s="188">
        <v>0</v>
      </c>
      <c r="FT40" s="188">
        <v>0</v>
      </c>
      <c r="FU40" s="188">
        <v>0</v>
      </c>
      <c r="FV40" s="188">
        <v>0</v>
      </c>
      <c r="FW40" s="188">
        <v>0</v>
      </c>
      <c r="FX40" s="188">
        <v>0</v>
      </c>
      <c r="FY40" s="188">
        <v>0</v>
      </c>
      <c r="FZ40" s="188">
        <v>0</v>
      </c>
      <c r="GA40" s="188">
        <v>0</v>
      </c>
      <c r="GB40" s="188">
        <v>0</v>
      </c>
      <c r="GC40" s="186">
        <v>15.58</v>
      </c>
      <c r="GD40" s="188">
        <v>0</v>
      </c>
      <c r="GE40" s="188">
        <v>0</v>
      </c>
      <c r="GF40" s="188">
        <v>0</v>
      </c>
      <c r="GG40" s="182">
        <f t="shared" si="113"/>
        <v>0</v>
      </c>
      <c r="GH40" s="188">
        <v>0</v>
      </c>
      <c r="GI40" s="188">
        <v>0</v>
      </c>
      <c r="GJ40" s="188">
        <v>0</v>
      </c>
      <c r="GK40" s="188">
        <v>0</v>
      </c>
      <c r="GL40" s="188">
        <f>H40-EL40-EN40</f>
        <v>0</v>
      </c>
      <c r="GM40" s="190" t="str">
        <f>EJ40</f>
        <v xml:space="preserve">Новый проект (НДС не облагается)
</v>
      </c>
      <c r="GN40" s="200" t="s">
        <v>212</v>
      </c>
      <c r="GO40" s="193"/>
      <c r="GP40" s="194"/>
      <c r="GQ40" s="114"/>
      <c r="GR40" s="114"/>
      <c r="GS40" s="114"/>
      <c r="GT40" s="114"/>
      <c r="GU40" s="114"/>
      <c r="GV40" s="114"/>
      <c r="GW40" s="114"/>
      <c r="GX40" s="114"/>
      <c r="GY40" s="114"/>
      <c r="GZ40" s="114"/>
      <c r="HA40" s="114"/>
      <c r="HB40" s="114"/>
      <c r="HC40" s="114"/>
      <c r="HD40" s="114"/>
      <c r="HE40" s="114"/>
      <c r="HF40" s="114"/>
      <c r="HG40" s="114"/>
      <c r="HH40" s="114"/>
      <c r="HI40" s="114"/>
      <c r="HJ40" s="194"/>
      <c r="HK40" s="201">
        <f t="shared" ref="HK40:HR41" si="131">HS40+IA40+II40+IQ40</f>
        <v>0</v>
      </c>
      <c r="HL40" s="201">
        <f t="shared" si="131"/>
        <v>0</v>
      </c>
      <c r="HM40" s="201">
        <f t="shared" si="131"/>
        <v>0</v>
      </c>
      <c r="HN40" s="201">
        <f t="shared" si="131"/>
        <v>0</v>
      </c>
      <c r="HO40" s="201">
        <f t="shared" si="131"/>
        <v>0</v>
      </c>
      <c r="HP40" s="201">
        <f t="shared" si="131"/>
        <v>0</v>
      </c>
      <c r="HQ40" s="201">
        <f t="shared" si="131"/>
        <v>0</v>
      </c>
      <c r="HR40" s="201">
        <f t="shared" si="131"/>
        <v>0</v>
      </c>
      <c r="HS40" s="201">
        <v>0</v>
      </c>
      <c r="HT40" s="201">
        <v>0</v>
      </c>
      <c r="HU40" s="201">
        <v>0</v>
      </c>
      <c r="HV40" s="201">
        <v>0</v>
      </c>
      <c r="HW40" s="201">
        <v>0</v>
      </c>
      <c r="HX40" s="201">
        <v>0</v>
      </c>
      <c r="HY40" s="201">
        <v>0</v>
      </c>
      <c r="HZ40" s="201">
        <v>0</v>
      </c>
      <c r="IA40" s="201">
        <v>0</v>
      </c>
      <c r="IB40" s="201">
        <v>0</v>
      </c>
      <c r="IC40" s="201">
        <v>0</v>
      </c>
      <c r="ID40" s="201">
        <v>0</v>
      </c>
      <c r="IE40" s="201">
        <v>0</v>
      </c>
      <c r="IF40" s="201">
        <v>0</v>
      </c>
      <c r="IG40" s="201">
        <v>0</v>
      </c>
      <c r="IH40" s="201">
        <v>0</v>
      </c>
      <c r="II40" s="201">
        <v>0</v>
      </c>
      <c r="IJ40" s="201">
        <v>0</v>
      </c>
      <c r="IK40" s="146">
        <v>0</v>
      </c>
      <c r="IL40" s="146">
        <v>0</v>
      </c>
      <c r="IM40" s="146">
        <v>0</v>
      </c>
      <c r="IN40" s="146">
        <v>0</v>
      </c>
      <c r="IO40" s="146">
        <v>0</v>
      </c>
      <c r="IP40" s="146">
        <v>0</v>
      </c>
      <c r="IQ40" s="146">
        <v>0</v>
      </c>
      <c r="IR40" s="146">
        <v>0</v>
      </c>
      <c r="IS40" s="146">
        <v>0</v>
      </c>
      <c r="IT40" s="146">
        <v>0</v>
      </c>
      <c r="IU40" s="146">
        <v>0</v>
      </c>
      <c r="IV40" s="146">
        <v>0</v>
      </c>
      <c r="IW40" s="146">
        <v>0</v>
      </c>
      <c r="IX40" s="146">
        <v>0</v>
      </c>
      <c r="IY40" s="201">
        <f t="shared" ref="IY40:JF41" si="132">JG40+JO40+JW40+KE40</f>
        <v>0</v>
      </c>
      <c r="IZ40" s="201">
        <f t="shared" si="132"/>
        <v>0</v>
      </c>
      <c r="JA40" s="201">
        <f t="shared" si="132"/>
        <v>0</v>
      </c>
      <c r="JB40" s="201">
        <f t="shared" si="132"/>
        <v>0</v>
      </c>
      <c r="JC40" s="201">
        <f t="shared" si="132"/>
        <v>0</v>
      </c>
      <c r="JD40" s="201">
        <f t="shared" si="132"/>
        <v>0</v>
      </c>
      <c r="JE40" s="201">
        <f t="shared" si="132"/>
        <v>0</v>
      </c>
      <c r="JF40" s="201">
        <f t="shared" si="132"/>
        <v>0</v>
      </c>
      <c r="JG40" s="146">
        <v>0</v>
      </c>
      <c r="JH40" s="146">
        <v>0</v>
      </c>
      <c r="JI40" s="146">
        <v>0</v>
      </c>
      <c r="JJ40" s="146">
        <v>0</v>
      </c>
      <c r="JK40" s="146">
        <v>0</v>
      </c>
      <c r="JL40" s="146">
        <v>0</v>
      </c>
      <c r="JM40" s="146">
        <v>0</v>
      </c>
      <c r="JN40" s="146">
        <v>0</v>
      </c>
      <c r="JO40" s="146">
        <v>0</v>
      </c>
      <c r="JP40" s="146">
        <v>0</v>
      </c>
      <c r="JQ40" s="146">
        <v>0</v>
      </c>
      <c r="JR40" s="146">
        <v>0</v>
      </c>
      <c r="JS40" s="146">
        <v>0</v>
      </c>
      <c r="JT40" s="146">
        <v>0</v>
      </c>
      <c r="JU40" s="146">
        <v>0</v>
      </c>
      <c r="JV40" s="146">
        <v>0</v>
      </c>
      <c r="JW40" s="146">
        <v>0</v>
      </c>
      <c r="JX40" s="146">
        <v>0</v>
      </c>
      <c r="JY40" s="146">
        <v>0</v>
      </c>
      <c r="JZ40" s="146">
        <v>0</v>
      </c>
      <c r="KA40" s="146">
        <v>0</v>
      </c>
      <c r="KB40" s="146">
        <v>0</v>
      </c>
      <c r="KC40" s="146">
        <v>0</v>
      </c>
      <c r="KD40" s="146">
        <v>0</v>
      </c>
      <c r="KE40" s="146">
        <v>0</v>
      </c>
      <c r="KF40" s="146">
        <v>0</v>
      </c>
      <c r="KG40" s="146">
        <v>0</v>
      </c>
      <c r="KH40" s="146">
        <v>0</v>
      </c>
      <c r="KI40" s="146">
        <v>0</v>
      </c>
      <c r="KJ40" s="146">
        <v>0</v>
      </c>
      <c r="KK40" s="146">
        <v>0</v>
      </c>
      <c r="KL40" s="146">
        <v>0</v>
      </c>
      <c r="KM40" s="195"/>
      <c r="KN40" s="201"/>
      <c r="KO40" s="197"/>
      <c r="KP40" s="197"/>
      <c r="KQ40" s="197"/>
      <c r="KR40" s="201">
        <v>0</v>
      </c>
      <c r="KS40" s="201">
        <v>0</v>
      </c>
      <c r="KT40" s="201">
        <v>0</v>
      </c>
      <c r="KU40" s="201">
        <v>0</v>
      </c>
      <c r="KV40" s="201">
        <v>0</v>
      </c>
      <c r="KW40" s="201">
        <v>0</v>
      </c>
      <c r="KX40" s="201">
        <v>0</v>
      </c>
      <c r="KY40" s="201">
        <v>0</v>
      </c>
      <c r="KZ40" s="201">
        <v>0</v>
      </c>
      <c r="LA40" s="201">
        <v>0</v>
      </c>
      <c r="LB40" s="201">
        <v>0</v>
      </c>
      <c r="LC40" s="201">
        <v>0</v>
      </c>
      <c r="LD40" s="201">
        <v>0</v>
      </c>
      <c r="LE40" s="201">
        <v>0</v>
      </c>
      <c r="LF40" s="201">
        <v>0</v>
      </c>
      <c r="LG40" s="201">
        <v>0</v>
      </c>
      <c r="LH40" s="201">
        <v>0</v>
      </c>
      <c r="LI40" s="201">
        <v>0</v>
      </c>
      <c r="LJ40" s="205"/>
      <c r="LK40" s="205"/>
      <c r="LL40" s="205"/>
      <c r="LM40" s="205"/>
      <c r="LN40" s="205"/>
      <c r="LO40" s="205"/>
      <c r="LP40" s="148"/>
      <c r="LQ40" s="148"/>
      <c r="LR40" s="148"/>
      <c r="LS40" s="148"/>
      <c r="LT40" s="148"/>
      <c r="LU40" s="149"/>
      <c r="LV40" s="148"/>
      <c r="LW40" s="148"/>
      <c r="LX40" s="149"/>
    </row>
    <row r="41" spans="1:336" s="199" customFormat="1" ht="48.95" customHeight="1" outlineLevel="1" x14ac:dyDescent="0.2">
      <c r="A41" s="179" t="s">
        <v>213</v>
      </c>
      <c r="B41" s="180" t="s">
        <v>214</v>
      </c>
      <c r="C41" s="181" t="s">
        <v>103</v>
      </c>
      <c r="D41" s="181" t="s">
        <v>104</v>
      </c>
      <c r="E41" s="181" t="s">
        <v>105</v>
      </c>
      <c r="F41" s="182">
        <v>0</v>
      </c>
      <c r="G41" s="182">
        <v>153</v>
      </c>
      <c r="H41" s="182">
        <v>0</v>
      </c>
      <c r="I41" s="182">
        <v>153</v>
      </c>
      <c r="J41" s="183" t="s">
        <v>147</v>
      </c>
      <c r="K41" s="184">
        <v>22020</v>
      </c>
      <c r="L41" s="183" t="s">
        <v>147</v>
      </c>
      <c r="M41" s="184">
        <v>22020</v>
      </c>
      <c r="N41" s="185" t="s">
        <v>104</v>
      </c>
      <c r="O41" s="185" t="s">
        <v>104</v>
      </c>
      <c r="P41" s="185" t="s">
        <v>104</v>
      </c>
      <c r="Q41" s="185" t="s">
        <v>104</v>
      </c>
      <c r="R41" s="185" t="s">
        <v>104</v>
      </c>
      <c r="S41" s="185" t="s">
        <v>104</v>
      </c>
      <c r="T41" s="185" t="s">
        <v>104</v>
      </c>
      <c r="U41" s="185" t="s">
        <v>104</v>
      </c>
      <c r="V41" s="182">
        <v>0</v>
      </c>
      <c r="W41" s="182">
        <v>0</v>
      </c>
      <c r="X41" s="182">
        <v>0</v>
      </c>
      <c r="Y41" s="182">
        <v>0</v>
      </c>
      <c r="Z41" s="182">
        <v>0</v>
      </c>
      <c r="AA41" s="182">
        <v>0</v>
      </c>
      <c r="AB41" s="186">
        <v>0</v>
      </c>
      <c r="AC41" s="186">
        <v>0</v>
      </c>
      <c r="AD41" s="183" t="s">
        <v>104</v>
      </c>
      <c r="AE41" s="187" t="s">
        <v>106</v>
      </c>
      <c r="AF41" s="188">
        <f>AG41+BZ41+CA41+CB41+CC41</f>
        <v>0</v>
      </c>
      <c r="AG41" s="186">
        <f>AK41+AO41+AW41+BE41</f>
        <v>0</v>
      </c>
      <c r="AH41" s="186">
        <f>AL41+AP41+AX41+BF41</f>
        <v>153</v>
      </c>
      <c r="AI41" s="186">
        <f>AH41-AG41</f>
        <v>153</v>
      </c>
      <c r="AJ41" s="189" t="str">
        <f>IF(AG41=0,"-",AH41/AG41)</f>
        <v>-</v>
      </c>
      <c r="AK41" s="186">
        <v>0</v>
      </c>
      <c r="AL41" s="186">
        <v>0</v>
      </c>
      <c r="AM41" s="186">
        <f>AL41-AK41</f>
        <v>0</v>
      </c>
      <c r="AN41" s="189" t="str">
        <f>IF(AK41=0,"-",AL41/AK41)</f>
        <v>-</v>
      </c>
      <c r="AO41" s="186">
        <v>0</v>
      </c>
      <c r="AP41" s="186">
        <v>153</v>
      </c>
      <c r="AQ41" s="186">
        <f>AP41-AO41</f>
        <v>153</v>
      </c>
      <c r="AR41" s="189" t="str">
        <f>IF(AO41=0,"-",AP41/AO41)</f>
        <v>-</v>
      </c>
      <c r="AS41" s="186">
        <f>AK41+AO41</f>
        <v>0</v>
      </c>
      <c r="AT41" s="186">
        <f>AL41+AP41</f>
        <v>153</v>
      </c>
      <c r="AU41" s="186">
        <f>AT41-AS41</f>
        <v>153</v>
      </c>
      <c r="AV41" s="189" t="str">
        <f>IF(AS41=0,"-",AT41/AS41)</f>
        <v>-</v>
      </c>
      <c r="AW41" s="186">
        <v>0</v>
      </c>
      <c r="AX41" s="186">
        <v>0</v>
      </c>
      <c r="AY41" s="186">
        <f>AX41-AW41</f>
        <v>0</v>
      </c>
      <c r="AZ41" s="189" t="str">
        <f>IF(AW41=0,"-",AX41/AW41)</f>
        <v>-</v>
      </c>
      <c r="BA41" s="186">
        <f>AS41+AW41</f>
        <v>0</v>
      </c>
      <c r="BB41" s="186">
        <f>AT41+AX41</f>
        <v>153</v>
      </c>
      <c r="BC41" s="186">
        <f>BB41-BA41</f>
        <v>153</v>
      </c>
      <c r="BD41" s="189" t="str">
        <f>IF(BA41=0,"-",BB41/BA41)</f>
        <v>-</v>
      </c>
      <c r="BE41" s="182">
        <v>0</v>
      </c>
      <c r="BF41" s="186">
        <v>0</v>
      </c>
      <c r="BG41" s="186">
        <f>BF41-BE41</f>
        <v>0</v>
      </c>
      <c r="BH41" s="189" t="str">
        <f>IF(BE41=0,"-",BF41/BE41)</f>
        <v>-</v>
      </c>
      <c r="BI41" s="188">
        <f>F41-AB41-AG41</f>
        <v>0</v>
      </c>
      <c r="BJ41" s="188">
        <f>G41-AC41-AH41</f>
        <v>0</v>
      </c>
      <c r="BK41" s="188">
        <v>0</v>
      </c>
      <c r="BL41" s="188">
        <v>0</v>
      </c>
      <c r="BM41" s="188">
        <v>0</v>
      </c>
      <c r="BN41" s="188">
        <v>0</v>
      </c>
      <c r="BO41" s="188">
        <v>0</v>
      </c>
      <c r="BP41" s="188">
        <v>0</v>
      </c>
      <c r="BQ41" s="188">
        <v>0</v>
      </c>
      <c r="BR41" s="188">
        <v>0</v>
      </c>
      <c r="BS41" s="188">
        <v>0</v>
      </c>
      <c r="BT41" s="188">
        <v>0</v>
      </c>
      <c r="BU41" s="188">
        <v>153</v>
      </c>
      <c r="BV41" s="188">
        <v>0</v>
      </c>
      <c r="BW41" s="188">
        <v>0</v>
      </c>
      <c r="BX41" s="188">
        <v>0</v>
      </c>
      <c r="BY41" s="182">
        <f t="shared" si="111"/>
        <v>0</v>
      </c>
      <c r="BZ41" s="188">
        <v>0</v>
      </c>
      <c r="CA41" s="188">
        <v>0</v>
      </c>
      <c r="CB41" s="188">
        <v>0</v>
      </c>
      <c r="CC41" s="188">
        <v>0</v>
      </c>
      <c r="CD41" s="188">
        <f>F41-AB41-AF41</f>
        <v>0</v>
      </c>
      <c r="CE41" s="190" t="s">
        <v>134</v>
      </c>
      <c r="CF41" s="200" t="s">
        <v>215</v>
      </c>
      <c r="CG41" s="186">
        <v>0</v>
      </c>
      <c r="CH41" s="186">
        <v>0</v>
      </c>
      <c r="CI41" s="189" t="s">
        <v>97</v>
      </c>
      <c r="CJ41" s="187" t="s">
        <v>106</v>
      </c>
      <c r="CK41" s="186">
        <f>CL41+EE41+EF41+EG41+EH41</f>
        <v>0</v>
      </c>
      <c r="CL41" s="186">
        <f>CP41+CT41+DB41+DJ41</f>
        <v>0</v>
      </c>
      <c r="CM41" s="186">
        <f>CQ41+CU41+DC41+DK41</f>
        <v>153</v>
      </c>
      <c r="CN41" s="186">
        <f>CM41-CL41</f>
        <v>153</v>
      </c>
      <c r="CO41" s="189" t="str">
        <f>IF(CL41=0,"-",CM41/CL41)</f>
        <v>-</v>
      </c>
      <c r="CP41" s="186">
        <v>0</v>
      </c>
      <c r="CQ41" s="186">
        <v>0</v>
      </c>
      <c r="CR41" s="186">
        <f>CQ41-CP41</f>
        <v>0</v>
      </c>
      <c r="CS41" s="189" t="str">
        <f>IF(CP41=0,"-",CQ41/CP41)</f>
        <v>-</v>
      </c>
      <c r="CT41" s="186">
        <v>0</v>
      </c>
      <c r="CU41" s="186">
        <v>153</v>
      </c>
      <c r="CV41" s="186">
        <f>CU41-CT41</f>
        <v>153</v>
      </c>
      <c r="CW41" s="189" t="str">
        <f>IF(CT41=0,"-",CU41/CT41)</f>
        <v>-</v>
      </c>
      <c r="CX41" s="186">
        <v>0</v>
      </c>
      <c r="CY41" s="186">
        <f>CQ41+CU41</f>
        <v>153</v>
      </c>
      <c r="CZ41" s="186">
        <f>CY41-CX41</f>
        <v>153</v>
      </c>
      <c r="DA41" s="189" t="str">
        <f>IF(CX41=0,"-",CY41/CX41)</f>
        <v>-</v>
      </c>
      <c r="DB41" s="186">
        <v>0</v>
      </c>
      <c r="DC41" s="186">
        <v>0</v>
      </c>
      <c r="DD41" s="186">
        <f>DC41-DB41</f>
        <v>0</v>
      </c>
      <c r="DE41" s="189" t="str">
        <f>IF(DB41=0,"-",DC41/DB41)</f>
        <v>-</v>
      </c>
      <c r="DF41" s="186">
        <f>CX41+DB41</f>
        <v>0</v>
      </c>
      <c r="DG41" s="186">
        <f>CY41+DC41</f>
        <v>153</v>
      </c>
      <c r="DH41" s="186">
        <f>DG41-DF41</f>
        <v>153</v>
      </c>
      <c r="DI41" s="189" t="str">
        <f>IF(DF41=0,"-",DG41/DF41)</f>
        <v>-</v>
      </c>
      <c r="DJ41" s="182">
        <v>0</v>
      </c>
      <c r="DK41" s="186">
        <v>0</v>
      </c>
      <c r="DL41" s="186">
        <f>DK41-DJ41</f>
        <v>0</v>
      </c>
      <c r="DM41" s="189" t="str">
        <f>IF(DJ41=0,"-",DK41/DJ41)</f>
        <v>-</v>
      </c>
      <c r="DN41" s="188">
        <f>H41-CG41-CL41</f>
        <v>0</v>
      </c>
      <c r="DO41" s="188">
        <f>I41-CH41-CM41</f>
        <v>0</v>
      </c>
      <c r="DP41" s="188">
        <v>0</v>
      </c>
      <c r="DQ41" s="188">
        <v>0</v>
      </c>
      <c r="DR41" s="188">
        <v>0</v>
      </c>
      <c r="DS41" s="188">
        <v>0</v>
      </c>
      <c r="DT41" s="188">
        <v>0</v>
      </c>
      <c r="DU41" s="188">
        <v>0</v>
      </c>
      <c r="DV41" s="188">
        <v>0</v>
      </c>
      <c r="DW41" s="188">
        <v>0</v>
      </c>
      <c r="DX41" s="188">
        <v>0</v>
      </c>
      <c r="DY41" s="188">
        <v>0</v>
      </c>
      <c r="DZ41" s="188">
        <v>153</v>
      </c>
      <c r="EA41" s="188">
        <v>0</v>
      </c>
      <c r="EB41" s="188">
        <v>0</v>
      </c>
      <c r="EC41" s="188">
        <v>0</v>
      </c>
      <c r="ED41" s="186">
        <f t="shared" si="87"/>
        <v>0</v>
      </c>
      <c r="EE41" s="188">
        <v>0</v>
      </c>
      <c r="EF41" s="188">
        <v>0</v>
      </c>
      <c r="EG41" s="188">
        <v>0</v>
      </c>
      <c r="EH41" s="188">
        <v>0</v>
      </c>
      <c r="EI41" s="188">
        <f>H41-CG41-CK41</f>
        <v>0</v>
      </c>
      <c r="EJ41" s="190" t="s">
        <v>136</v>
      </c>
      <c r="EK41" s="200" t="s">
        <v>216</v>
      </c>
      <c r="EL41" s="186">
        <v>0</v>
      </c>
      <c r="EM41" s="186">
        <v>0</v>
      </c>
      <c r="EN41" s="186">
        <f>EO41+GH41+GI41+GJ41+GK41</f>
        <v>0</v>
      </c>
      <c r="EO41" s="186">
        <f>ES41+EW41+FE41+FM41</f>
        <v>0</v>
      </c>
      <c r="EP41" s="186">
        <f>ET41+EX41+FF41+FN41</f>
        <v>153</v>
      </c>
      <c r="EQ41" s="186">
        <f>EP41-EO41</f>
        <v>153</v>
      </c>
      <c r="ER41" s="189" t="str">
        <f>IF(EO41=0,"-",EP41/EO41)</f>
        <v>-</v>
      </c>
      <c r="ES41" s="186">
        <v>0</v>
      </c>
      <c r="ET41" s="186">
        <v>0</v>
      </c>
      <c r="EU41" s="186">
        <f>ET41-ES41</f>
        <v>0</v>
      </c>
      <c r="EV41" s="189" t="str">
        <f>IF(ES41=0,"-",ET41/ES41)</f>
        <v>-</v>
      </c>
      <c r="EW41" s="186">
        <v>0</v>
      </c>
      <c r="EX41" s="186">
        <v>153</v>
      </c>
      <c r="EY41" s="186">
        <f>EX41-EW41</f>
        <v>153</v>
      </c>
      <c r="EZ41" s="189" t="str">
        <f>IF(EW41=0,"-",EX41/EW41)</f>
        <v>-</v>
      </c>
      <c r="FA41" s="186">
        <f>ES41+EW41</f>
        <v>0</v>
      </c>
      <c r="FB41" s="186">
        <f>ET41+EX41</f>
        <v>153</v>
      </c>
      <c r="FC41" s="186">
        <f>FB41-FA41</f>
        <v>153</v>
      </c>
      <c r="FD41" s="189" t="str">
        <f>IF(FA41=0,"-",FB41/FA41)</f>
        <v>-</v>
      </c>
      <c r="FE41" s="186">
        <v>0</v>
      </c>
      <c r="FF41" s="186">
        <v>0</v>
      </c>
      <c r="FG41" s="186">
        <f>FF41-FE41</f>
        <v>0</v>
      </c>
      <c r="FH41" s="189" t="str">
        <f>IF(FE41=0,"-",FF41/FE41)</f>
        <v>-</v>
      </c>
      <c r="FI41" s="186">
        <f>FA41+FE41</f>
        <v>0</v>
      </c>
      <c r="FJ41" s="186">
        <f t="shared" si="129"/>
        <v>153</v>
      </c>
      <c r="FK41" s="186">
        <f>FJ41-FI41</f>
        <v>153</v>
      </c>
      <c r="FL41" s="189" t="str">
        <f>IF(FI41=0,"-",FJ41/FI41)</f>
        <v>-</v>
      </c>
      <c r="FM41" s="182">
        <v>0</v>
      </c>
      <c r="FN41" s="186">
        <v>0</v>
      </c>
      <c r="FO41" s="186">
        <f>FN41-FM41</f>
        <v>0</v>
      </c>
      <c r="FP41" s="189" t="str">
        <f>IF(FM41=0,"-",FN41/FM41)</f>
        <v>-</v>
      </c>
      <c r="FQ41" s="188">
        <f>H41-EL41-EO41</f>
        <v>0</v>
      </c>
      <c r="FR41" s="188">
        <f>I41-EM41-EP41</f>
        <v>0</v>
      </c>
      <c r="FS41" s="188">
        <v>0</v>
      </c>
      <c r="FT41" s="188">
        <v>0</v>
      </c>
      <c r="FU41" s="188">
        <v>0</v>
      </c>
      <c r="FV41" s="188">
        <v>0</v>
      </c>
      <c r="FW41" s="188">
        <v>0</v>
      </c>
      <c r="FX41" s="188">
        <v>0</v>
      </c>
      <c r="FY41" s="188">
        <v>0</v>
      </c>
      <c r="FZ41" s="188">
        <v>0</v>
      </c>
      <c r="GA41" s="188">
        <v>0</v>
      </c>
      <c r="GB41" s="188">
        <v>0</v>
      </c>
      <c r="GC41" s="188">
        <v>153</v>
      </c>
      <c r="GD41" s="188">
        <v>0</v>
      </c>
      <c r="GE41" s="188">
        <v>0</v>
      </c>
      <c r="GF41" s="188">
        <v>0</v>
      </c>
      <c r="GG41" s="182">
        <f t="shared" si="113"/>
        <v>0</v>
      </c>
      <c r="GH41" s="188">
        <v>0</v>
      </c>
      <c r="GI41" s="188">
        <v>0</v>
      </c>
      <c r="GJ41" s="188">
        <v>0</v>
      </c>
      <c r="GK41" s="188">
        <v>0</v>
      </c>
      <c r="GL41" s="188">
        <f>H41-EL41-EN41</f>
        <v>0</v>
      </c>
      <c r="GM41" s="190" t="str">
        <f>EJ41</f>
        <v xml:space="preserve">Новый проект (НДС не облагается)
</v>
      </c>
      <c r="GN41" s="200" t="s">
        <v>216</v>
      </c>
      <c r="GO41" s="193"/>
      <c r="GP41" s="194"/>
      <c r="GQ41" s="114"/>
      <c r="GR41" s="114"/>
      <c r="GS41" s="114"/>
      <c r="GT41" s="114"/>
      <c r="GU41" s="114"/>
      <c r="GV41" s="114"/>
      <c r="GW41" s="114"/>
      <c r="GX41" s="114"/>
      <c r="GY41" s="114"/>
      <c r="GZ41" s="114"/>
      <c r="HA41" s="114"/>
      <c r="HB41" s="114"/>
      <c r="HC41" s="114"/>
      <c r="HD41" s="114"/>
      <c r="HE41" s="114"/>
      <c r="HF41" s="114"/>
      <c r="HG41" s="114"/>
      <c r="HH41" s="114"/>
      <c r="HI41" s="114"/>
      <c r="HJ41" s="194"/>
      <c r="HK41" s="201">
        <f t="shared" si="131"/>
        <v>0</v>
      </c>
      <c r="HL41" s="201">
        <f t="shared" si="131"/>
        <v>0</v>
      </c>
      <c r="HM41" s="201">
        <f t="shared" si="131"/>
        <v>0</v>
      </c>
      <c r="HN41" s="201">
        <f t="shared" si="131"/>
        <v>0</v>
      </c>
      <c r="HO41" s="201">
        <f t="shared" si="131"/>
        <v>0</v>
      </c>
      <c r="HP41" s="201">
        <f t="shared" si="131"/>
        <v>0</v>
      </c>
      <c r="HQ41" s="201">
        <f t="shared" si="131"/>
        <v>0</v>
      </c>
      <c r="HR41" s="201">
        <f t="shared" si="131"/>
        <v>0</v>
      </c>
      <c r="HS41" s="201">
        <v>0</v>
      </c>
      <c r="HT41" s="201">
        <v>0</v>
      </c>
      <c r="HU41" s="201">
        <v>0</v>
      </c>
      <c r="HV41" s="201">
        <v>0</v>
      </c>
      <c r="HW41" s="201">
        <v>0</v>
      </c>
      <c r="HX41" s="201">
        <v>0</v>
      </c>
      <c r="HY41" s="201">
        <v>0</v>
      </c>
      <c r="HZ41" s="201">
        <v>0</v>
      </c>
      <c r="IA41" s="201">
        <v>0</v>
      </c>
      <c r="IB41" s="201">
        <v>0</v>
      </c>
      <c r="IC41" s="201">
        <v>0</v>
      </c>
      <c r="ID41" s="201">
        <v>0</v>
      </c>
      <c r="IE41" s="201">
        <v>0</v>
      </c>
      <c r="IF41" s="201">
        <v>0</v>
      </c>
      <c r="IG41" s="201">
        <v>0</v>
      </c>
      <c r="IH41" s="201">
        <v>0</v>
      </c>
      <c r="II41" s="201">
        <v>0</v>
      </c>
      <c r="IJ41" s="201">
        <v>0</v>
      </c>
      <c r="IK41" s="146">
        <v>0</v>
      </c>
      <c r="IL41" s="146">
        <v>0</v>
      </c>
      <c r="IM41" s="146">
        <v>0</v>
      </c>
      <c r="IN41" s="146">
        <v>0</v>
      </c>
      <c r="IO41" s="146">
        <v>0</v>
      </c>
      <c r="IP41" s="146">
        <v>0</v>
      </c>
      <c r="IQ41" s="146">
        <v>0</v>
      </c>
      <c r="IR41" s="146">
        <v>0</v>
      </c>
      <c r="IS41" s="146">
        <v>0</v>
      </c>
      <c r="IT41" s="146">
        <v>0</v>
      </c>
      <c r="IU41" s="146">
        <v>0</v>
      </c>
      <c r="IV41" s="146">
        <v>0</v>
      </c>
      <c r="IW41" s="146">
        <v>0</v>
      </c>
      <c r="IX41" s="146">
        <v>0</v>
      </c>
      <c r="IY41" s="201">
        <f t="shared" si="132"/>
        <v>0</v>
      </c>
      <c r="IZ41" s="201">
        <f t="shared" si="132"/>
        <v>0</v>
      </c>
      <c r="JA41" s="201">
        <f t="shared" si="132"/>
        <v>0</v>
      </c>
      <c r="JB41" s="201">
        <f t="shared" si="132"/>
        <v>0</v>
      </c>
      <c r="JC41" s="201">
        <f t="shared" si="132"/>
        <v>0</v>
      </c>
      <c r="JD41" s="201">
        <f t="shared" si="132"/>
        <v>0</v>
      </c>
      <c r="JE41" s="201">
        <f t="shared" si="132"/>
        <v>0</v>
      </c>
      <c r="JF41" s="201">
        <f t="shared" si="132"/>
        <v>0</v>
      </c>
      <c r="JG41" s="146">
        <v>0</v>
      </c>
      <c r="JH41" s="146">
        <v>0</v>
      </c>
      <c r="JI41" s="146">
        <v>0</v>
      </c>
      <c r="JJ41" s="146">
        <v>0</v>
      </c>
      <c r="JK41" s="146">
        <v>0</v>
      </c>
      <c r="JL41" s="146">
        <v>0</v>
      </c>
      <c r="JM41" s="146">
        <v>0</v>
      </c>
      <c r="JN41" s="146">
        <v>0</v>
      </c>
      <c r="JO41" s="146">
        <v>0</v>
      </c>
      <c r="JP41" s="146">
        <v>0</v>
      </c>
      <c r="JQ41" s="146">
        <v>0</v>
      </c>
      <c r="JR41" s="146">
        <v>0</v>
      </c>
      <c r="JS41" s="146">
        <v>0</v>
      </c>
      <c r="JT41" s="146">
        <v>0</v>
      </c>
      <c r="JU41" s="146">
        <v>0</v>
      </c>
      <c r="JV41" s="146">
        <v>0</v>
      </c>
      <c r="JW41" s="146">
        <v>0</v>
      </c>
      <c r="JX41" s="146">
        <v>0</v>
      </c>
      <c r="JY41" s="146">
        <v>0</v>
      </c>
      <c r="JZ41" s="146">
        <v>0</v>
      </c>
      <c r="KA41" s="146">
        <v>0</v>
      </c>
      <c r="KB41" s="146">
        <v>0</v>
      </c>
      <c r="KC41" s="146">
        <v>0</v>
      </c>
      <c r="KD41" s="146">
        <v>0</v>
      </c>
      <c r="KE41" s="146">
        <v>0</v>
      </c>
      <c r="KF41" s="146">
        <v>0</v>
      </c>
      <c r="KG41" s="146">
        <v>0</v>
      </c>
      <c r="KH41" s="146">
        <v>0</v>
      </c>
      <c r="KI41" s="146">
        <v>0</v>
      </c>
      <c r="KJ41" s="146">
        <v>0</v>
      </c>
      <c r="KK41" s="146">
        <v>0</v>
      </c>
      <c r="KL41" s="146">
        <v>0</v>
      </c>
      <c r="KM41" s="195"/>
      <c r="KN41" s="201"/>
      <c r="KO41" s="197"/>
      <c r="KP41" s="197"/>
      <c r="KQ41" s="197"/>
      <c r="KR41" s="201">
        <v>0</v>
      </c>
      <c r="KS41" s="201">
        <v>0</v>
      </c>
      <c r="KT41" s="201">
        <v>0</v>
      </c>
      <c r="KU41" s="201">
        <v>0</v>
      </c>
      <c r="KV41" s="201">
        <v>0</v>
      </c>
      <c r="KW41" s="201">
        <v>0</v>
      </c>
      <c r="KX41" s="201">
        <v>0</v>
      </c>
      <c r="KY41" s="201">
        <v>0</v>
      </c>
      <c r="KZ41" s="201">
        <v>0</v>
      </c>
      <c r="LA41" s="201">
        <v>0</v>
      </c>
      <c r="LB41" s="201">
        <v>0</v>
      </c>
      <c r="LC41" s="201">
        <v>0</v>
      </c>
      <c r="LD41" s="201">
        <v>0</v>
      </c>
      <c r="LE41" s="201">
        <v>0</v>
      </c>
      <c r="LF41" s="201">
        <v>0</v>
      </c>
      <c r="LG41" s="201">
        <v>0</v>
      </c>
      <c r="LH41" s="201">
        <v>0</v>
      </c>
      <c r="LI41" s="201">
        <v>0</v>
      </c>
      <c r="LJ41" s="205"/>
      <c r="LK41" s="205"/>
      <c r="LL41" s="205"/>
      <c r="LM41" s="205"/>
      <c r="LN41" s="205"/>
      <c r="LO41" s="205"/>
      <c r="LP41" s="148"/>
      <c r="LQ41" s="148"/>
      <c r="LR41" s="148"/>
      <c r="LS41" s="148"/>
      <c r="LT41" s="148"/>
      <c r="LU41" s="149"/>
      <c r="LV41" s="148"/>
      <c r="LW41" s="148"/>
      <c r="LX41" s="149"/>
    </row>
    <row r="42" spans="1:336" s="56" customFormat="1" ht="15.75" customHeight="1" outlineLevel="1" x14ac:dyDescent="0.2">
      <c r="A42" s="151"/>
      <c r="B42" s="152" t="s">
        <v>217</v>
      </c>
      <c r="C42" s="153"/>
      <c r="D42" s="153"/>
      <c r="E42" s="153"/>
      <c r="F42" s="154"/>
      <c r="G42" s="154"/>
      <c r="H42" s="154"/>
      <c r="I42" s="154"/>
      <c r="J42" s="155"/>
      <c r="K42" s="155"/>
      <c r="L42" s="155"/>
      <c r="M42" s="155"/>
      <c r="N42" s="154"/>
      <c r="O42" s="154"/>
      <c r="P42" s="156"/>
      <c r="Q42" s="156"/>
      <c r="R42" s="157"/>
      <c r="S42" s="157"/>
      <c r="T42" s="157"/>
      <c r="U42" s="157"/>
      <c r="V42" s="154"/>
      <c r="W42" s="154"/>
      <c r="X42" s="157"/>
      <c r="Y42" s="154"/>
      <c r="Z42" s="157"/>
      <c r="AA42" s="157"/>
      <c r="AB42" s="158"/>
      <c r="AC42" s="158"/>
      <c r="AD42" s="159"/>
      <c r="AE42" s="159"/>
      <c r="AF42" s="160"/>
      <c r="AG42" s="158"/>
      <c r="AH42" s="158"/>
      <c r="AI42" s="158"/>
      <c r="AJ42" s="161"/>
      <c r="AK42" s="158"/>
      <c r="AL42" s="158"/>
      <c r="AM42" s="158"/>
      <c r="AN42" s="161"/>
      <c r="AO42" s="158"/>
      <c r="AP42" s="158"/>
      <c r="AQ42" s="158"/>
      <c r="AR42" s="161"/>
      <c r="AS42" s="158"/>
      <c r="AT42" s="158"/>
      <c r="AU42" s="158"/>
      <c r="AV42" s="161"/>
      <c r="AW42" s="158"/>
      <c r="AX42" s="158"/>
      <c r="AY42" s="158"/>
      <c r="AZ42" s="161"/>
      <c r="BA42" s="158"/>
      <c r="BB42" s="158"/>
      <c r="BC42" s="158"/>
      <c r="BD42" s="161"/>
      <c r="BE42" s="158"/>
      <c r="BF42" s="158"/>
      <c r="BG42" s="158"/>
      <c r="BH42" s="161"/>
      <c r="BI42" s="160"/>
      <c r="BJ42" s="160"/>
      <c r="BK42" s="160"/>
      <c r="BL42" s="160"/>
      <c r="BM42" s="160"/>
      <c r="BN42" s="160"/>
      <c r="BO42" s="160"/>
      <c r="BP42" s="160"/>
      <c r="BQ42" s="160"/>
      <c r="BR42" s="160"/>
      <c r="BS42" s="160"/>
      <c r="BT42" s="160"/>
      <c r="BU42" s="160"/>
      <c r="BV42" s="160"/>
      <c r="BW42" s="160"/>
      <c r="BX42" s="160"/>
      <c r="BY42" s="158"/>
      <c r="BZ42" s="160"/>
      <c r="CA42" s="160"/>
      <c r="CB42" s="160"/>
      <c r="CC42" s="160"/>
      <c r="CD42" s="160"/>
      <c r="CE42" s="160"/>
      <c r="CF42" s="160"/>
      <c r="CG42" s="158"/>
      <c r="CH42" s="158"/>
      <c r="CI42" s="159"/>
      <c r="CJ42" s="159"/>
      <c r="CK42" s="158"/>
      <c r="CL42" s="158"/>
      <c r="CM42" s="158"/>
      <c r="CN42" s="158"/>
      <c r="CO42" s="161"/>
      <c r="CP42" s="158"/>
      <c r="CQ42" s="158"/>
      <c r="CR42" s="158"/>
      <c r="CS42" s="161"/>
      <c r="CT42" s="158"/>
      <c r="CU42" s="158"/>
      <c r="CV42" s="158"/>
      <c r="CW42" s="161"/>
      <c r="CX42" s="158"/>
      <c r="CY42" s="158"/>
      <c r="CZ42" s="158"/>
      <c r="DA42" s="161"/>
      <c r="DB42" s="158"/>
      <c r="DC42" s="158"/>
      <c r="DD42" s="158"/>
      <c r="DE42" s="161"/>
      <c r="DF42" s="158"/>
      <c r="DG42" s="158"/>
      <c r="DH42" s="158"/>
      <c r="DI42" s="161"/>
      <c r="DJ42" s="158"/>
      <c r="DK42" s="158"/>
      <c r="DL42" s="158"/>
      <c r="DM42" s="161"/>
      <c r="DN42" s="160"/>
      <c r="DO42" s="160"/>
      <c r="DP42" s="160"/>
      <c r="DQ42" s="160"/>
      <c r="DR42" s="160"/>
      <c r="DS42" s="160"/>
      <c r="DT42" s="160"/>
      <c r="DU42" s="160"/>
      <c r="DV42" s="160"/>
      <c r="DW42" s="160"/>
      <c r="DX42" s="160"/>
      <c r="DY42" s="160"/>
      <c r="DZ42" s="160"/>
      <c r="EA42" s="160"/>
      <c r="EB42" s="160"/>
      <c r="EC42" s="160"/>
      <c r="ED42" s="158"/>
      <c r="EE42" s="160"/>
      <c r="EF42" s="160"/>
      <c r="EG42" s="160"/>
      <c r="EH42" s="160"/>
      <c r="EI42" s="160"/>
      <c r="EJ42" s="160"/>
      <c r="EK42" s="160"/>
      <c r="EL42" s="158"/>
      <c r="EM42" s="158"/>
      <c r="EN42" s="158"/>
      <c r="EO42" s="158"/>
      <c r="EP42" s="158"/>
      <c r="EQ42" s="158"/>
      <c r="ER42" s="161"/>
      <c r="ES42" s="158"/>
      <c r="ET42" s="158"/>
      <c r="EU42" s="158"/>
      <c r="EV42" s="161"/>
      <c r="EW42" s="158"/>
      <c r="EX42" s="158"/>
      <c r="EY42" s="158"/>
      <c r="EZ42" s="161"/>
      <c r="FA42" s="158"/>
      <c r="FB42" s="158"/>
      <c r="FC42" s="158"/>
      <c r="FD42" s="161"/>
      <c r="FE42" s="158"/>
      <c r="FF42" s="158"/>
      <c r="FG42" s="158"/>
      <c r="FH42" s="161"/>
      <c r="FI42" s="158"/>
      <c r="FJ42" s="158"/>
      <c r="FK42" s="158"/>
      <c r="FL42" s="161"/>
      <c r="FM42" s="158"/>
      <c r="FN42" s="158"/>
      <c r="FO42" s="158"/>
      <c r="FP42" s="161"/>
      <c r="FQ42" s="160"/>
      <c r="FR42" s="160"/>
      <c r="FS42" s="160"/>
      <c r="FT42" s="160"/>
      <c r="FU42" s="160"/>
      <c r="FV42" s="160"/>
      <c r="FW42" s="160"/>
      <c r="FX42" s="160"/>
      <c r="FY42" s="160"/>
      <c r="FZ42" s="160"/>
      <c r="GA42" s="160"/>
      <c r="GB42" s="160"/>
      <c r="GC42" s="160"/>
      <c r="GD42" s="160"/>
      <c r="GE42" s="160"/>
      <c r="GF42" s="160"/>
      <c r="GG42" s="154"/>
      <c r="GH42" s="160"/>
      <c r="GI42" s="160"/>
      <c r="GJ42" s="160"/>
      <c r="GK42" s="160"/>
      <c r="GL42" s="160"/>
      <c r="GM42" s="160"/>
      <c r="GN42" s="160"/>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45"/>
      <c r="HL42" s="145"/>
      <c r="HM42" s="145"/>
      <c r="HN42" s="145"/>
      <c r="HO42" s="145"/>
      <c r="HP42" s="145"/>
      <c r="HQ42" s="145"/>
      <c r="HR42" s="145"/>
      <c r="HS42" s="145"/>
      <c r="HT42" s="145"/>
      <c r="HU42" s="145"/>
      <c r="HV42" s="145"/>
      <c r="HW42" s="145"/>
      <c r="HX42" s="145"/>
      <c r="HY42" s="145"/>
      <c r="HZ42" s="145"/>
      <c r="IA42" s="145"/>
      <c r="IB42" s="145"/>
      <c r="IC42" s="145"/>
      <c r="ID42" s="145"/>
      <c r="IE42" s="145"/>
      <c r="IF42" s="145"/>
      <c r="IG42" s="145"/>
      <c r="IH42" s="145"/>
      <c r="II42" s="145"/>
      <c r="IJ42" s="145"/>
      <c r="IK42" s="145"/>
      <c r="IL42" s="145"/>
      <c r="IM42" s="145"/>
      <c r="IN42" s="145"/>
      <c r="IO42" s="145"/>
      <c r="IP42" s="145"/>
      <c r="IQ42" s="145"/>
      <c r="IR42" s="145"/>
      <c r="IS42" s="145"/>
      <c r="IT42" s="145"/>
      <c r="IU42" s="145"/>
      <c r="IV42" s="145"/>
      <c r="IW42" s="145"/>
      <c r="IX42" s="145"/>
      <c r="IY42" s="145"/>
      <c r="IZ42" s="145"/>
      <c r="JA42" s="145"/>
      <c r="JB42" s="145"/>
      <c r="JC42" s="145"/>
      <c r="JD42" s="145"/>
      <c r="JE42" s="145"/>
      <c r="JF42" s="145"/>
      <c r="JG42" s="145"/>
      <c r="JH42" s="145"/>
      <c r="JI42" s="145"/>
      <c r="JJ42" s="145"/>
      <c r="JK42" s="145"/>
      <c r="JL42" s="145"/>
      <c r="JM42" s="145"/>
      <c r="JN42" s="145"/>
      <c r="JO42" s="145"/>
      <c r="JP42" s="145"/>
      <c r="JQ42" s="145"/>
      <c r="JR42" s="145"/>
      <c r="JS42" s="145"/>
      <c r="JT42" s="145"/>
      <c r="JU42" s="145"/>
      <c r="JV42" s="145"/>
      <c r="JW42" s="145"/>
      <c r="JX42" s="145"/>
      <c r="JY42" s="145"/>
      <c r="JZ42" s="145"/>
      <c r="KA42" s="145"/>
      <c r="KB42" s="145"/>
      <c r="KC42" s="145"/>
      <c r="KD42" s="145"/>
      <c r="KE42" s="145"/>
      <c r="KF42" s="145"/>
      <c r="KG42" s="145"/>
      <c r="KH42" s="145"/>
      <c r="KI42" s="145"/>
      <c r="KJ42" s="145"/>
      <c r="KK42" s="145"/>
      <c r="KL42" s="145"/>
      <c r="KM42" s="162"/>
      <c r="KN42" s="145"/>
      <c r="KO42" s="163"/>
      <c r="KP42" s="163"/>
      <c r="KQ42" s="163"/>
      <c r="KR42" s="145"/>
      <c r="KS42" s="145"/>
      <c r="KT42" s="145"/>
      <c r="KU42" s="145"/>
      <c r="KV42" s="145"/>
      <c r="KW42" s="145"/>
      <c r="KX42" s="145"/>
      <c r="KY42" s="145"/>
      <c r="KZ42" s="145"/>
      <c r="LA42" s="145"/>
      <c r="LB42" s="145"/>
      <c r="LC42" s="145"/>
      <c r="LD42" s="145"/>
      <c r="LE42" s="145"/>
      <c r="LF42" s="145"/>
      <c r="LG42" s="145"/>
      <c r="LH42" s="145"/>
      <c r="LI42" s="145"/>
      <c r="LJ42" s="164"/>
      <c r="LK42" s="164"/>
      <c r="LL42" s="164"/>
      <c r="LM42" s="164"/>
      <c r="LN42" s="164"/>
      <c r="LO42" s="164"/>
      <c r="LP42" s="148"/>
      <c r="LQ42" s="148"/>
      <c r="LR42" s="148"/>
      <c r="LS42" s="148"/>
      <c r="LT42" s="148"/>
      <c r="LU42" s="149"/>
      <c r="LV42" s="148"/>
      <c r="LW42" s="148"/>
      <c r="LX42" s="149"/>
    </row>
    <row r="43" spans="1:336" s="56" customFormat="1" ht="15.75" customHeight="1" x14ac:dyDescent="0.2">
      <c r="A43" s="106"/>
      <c r="B43" s="107" t="s">
        <v>218</v>
      </c>
      <c r="C43" s="106"/>
      <c r="D43" s="106"/>
      <c r="E43" s="106"/>
      <c r="F43" s="119">
        <f>SUM(F44:F46)</f>
        <v>0</v>
      </c>
      <c r="G43" s="119">
        <f>SUM(G44:G46)</f>
        <v>0</v>
      </c>
      <c r="H43" s="119">
        <f>SUM(H44:H46)</f>
        <v>0</v>
      </c>
      <c r="I43" s="119">
        <f>SUM(I44:I46)</f>
        <v>0</v>
      </c>
      <c r="J43" s="106"/>
      <c r="K43" s="106"/>
      <c r="L43" s="106"/>
      <c r="M43" s="106"/>
      <c r="N43" s="108" t="s">
        <v>97</v>
      </c>
      <c r="O43" s="108" t="s">
        <v>97</v>
      </c>
      <c r="P43" s="119" t="s">
        <v>97</v>
      </c>
      <c r="Q43" s="119" t="s">
        <v>97</v>
      </c>
      <c r="R43" s="109" t="s">
        <v>97</v>
      </c>
      <c r="S43" s="109" t="s">
        <v>97</v>
      </c>
      <c r="T43" s="109" t="s">
        <v>97</v>
      </c>
      <c r="U43" s="109" t="s">
        <v>97</v>
      </c>
      <c r="V43" s="119">
        <f>SUM(V44:V46)</f>
        <v>0</v>
      </c>
      <c r="W43" s="119">
        <f>SUM(W44:W46)</f>
        <v>0</v>
      </c>
      <c r="X43" s="109">
        <v>0</v>
      </c>
      <c r="Y43" s="119">
        <f>SUM(Y44:Y46)</f>
        <v>0</v>
      </c>
      <c r="Z43" s="109">
        <v>0</v>
      </c>
      <c r="AA43" s="109">
        <v>0</v>
      </c>
      <c r="AB43" s="119">
        <f>SUM(AB44:AB46)</f>
        <v>0</v>
      </c>
      <c r="AC43" s="119">
        <f>SUM(AC44:AC46)</f>
        <v>0</v>
      </c>
      <c r="AD43" s="110"/>
      <c r="AE43" s="110"/>
      <c r="AF43" s="119">
        <f>SUM(AF44:AF46)</f>
        <v>0</v>
      </c>
      <c r="AG43" s="119">
        <f>SUM(AG44:AG46)</f>
        <v>0</v>
      </c>
      <c r="AH43" s="119">
        <f>SUM(AH44:AH46)</f>
        <v>0</v>
      </c>
      <c r="AI43" s="108">
        <f>SUM(AI44:AI46)</f>
        <v>0</v>
      </c>
      <c r="AJ43" s="111" t="str">
        <f>IF(AG43=0,"-",AH43/AG43)</f>
        <v>-</v>
      </c>
      <c r="AK43" s="119">
        <f>SUM(AK44:AK46)</f>
        <v>0</v>
      </c>
      <c r="AL43" s="119">
        <f>SUM(AL44:AL46)</f>
        <v>0</v>
      </c>
      <c r="AM43" s="108">
        <f>SUM(AM44:AM46)</f>
        <v>0</v>
      </c>
      <c r="AN43" s="111" t="str">
        <f>IF(AK43=0,"-",AL43/AK43)</f>
        <v>-</v>
      </c>
      <c r="AO43" s="119">
        <f>SUM(AO44:AO46)</f>
        <v>0</v>
      </c>
      <c r="AP43" s="119">
        <f>SUM(AP44:AP46)</f>
        <v>0</v>
      </c>
      <c r="AQ43" s="108">
        <f>SUM(AQ44:AQ46)</f>
        <v>0</v>
      </c>
      <c r="AR43" s="111" t="str">
        <f>IF(AO43=0,"-",AP43/AO43)</f>
        <v>-</v>
      </c>
      <c r="AS43" s="108">
        <f>SUM(AS44:AS46)</f>
        <v>0</v>
      </c>
      <c r="AT43" s="108">
        <f>SUM(AT44:AT46)</f>
        <v>0</v>
      </c>
      <c r="AU43" s="108">
        <f>SUM(AU44:AU46)</f>
        <v>0</v>
      </c>
      <c r="AV43" s="111" t="str">
        <f>IF(AS43=0,"-",AT43/AS43)</f>
        <v>-</v>
      </c>
      <c r="AW43" s="119">
        <f>SUM(AW44:AW46)</f>
        <v>0</v>
      </c>
      <c r="AX43" s="119">
        <f>SUM(AX44:AX46)</f>
        <v>0</v>
      </c>
      <c r="AY43" s="108">
        <f>SUM(AY44:AY46)</f>
        <v>0</v>
      </c>
      <c r="AZ43" s="111" t="str">
        <f>IF(AW43=0,"-",AX43/AW43)</f>
        <v>-</v>
      </c>
      <c r="BA43" s="108">
        <f>SUM(BA44:BA46)</f>
        <v>0</v>
      </c>
      <c r="BB43" s="108">
        <f>SUM(BB44:BB46)</f>
        <v>0</v>
      </c>
      <c r="BC43" s="108">
        <f>SUM(BC44:BC46)</f>
        <v>0</v>
      </c>
      <c r="BD43" s="111" t="str">
        <f>IF(BA43=0,"-",BB43/BA43)</f>
        <v>-</v>
      </c>
      <c r="BE43" s="119">
        <f>SUM(BE44:BE46)</f>
        <v>0</v>
      </c>
      <c r="BF43" s="119">
        <f>SUM(BF44:BF46)</f>
        <v>0</v>
      </c>
      <c r="BG43" s="108">
        <f>SUM(BG44:BG46)</f>
        <v>0</v>
      </c>
      <c r="BH43" s="111" t="str">
        <f>IF(BE43=0,"-",BF43/BE43)</f>
        <v>-</v>
      </c>
      <c r="BI43" s="108">
        <f t="shared" ref="BI43:CC43" si="133">SUM(BI44:BI46)</f>
        <v>0</v>
      </c>
      <c r="BJ43" s="108">
        <f t="shared" si="133"/>
        <v>0</v>
      </c>
      <c r="BK43" s="119">
        <f t="shared" si="133"/>
        <v>0</v>
      </c>
      <c r="BL43" s="119">
        <f t="shared" si="133"/>
        <v>0</v>
      </c>
      <c r="BM43" s="119">
        <f t="shared" si="133"/>
        <v>0</v>
      </c>
      <c r="BN43" s="119">
        <f t="shared" si="133"/>
        <v>0</v>
      </c>
      <c r="BO43" s="119">
        <f t="shared" si="133"/>
        <v>0</v>
      </c>
      <c r="BP43" s="119">
        <f t="shared" si="133"/>
        <v>0</v>
      </c>
      <c r="BQ43" s="119">
        <f t="shared" si="133"/>
        <v>0</v>
      </c>
      <c r="BR43" s="119">
        <f t="shared" si="133"/>
        <v>0</v>
      </c>
      <c r="BS43" s="119">
        <f t="shared" si="133"/>
        <v>0</v>
      </c>
      <c r="BT43" s="119">
        <f t="shared" si="133"/>
        <v>0</v>
      </c>
      <c r="BU43" s="119">
        <f t="shared" si="133"/>
        <v>0</v>
      </c>
      <c r="BV43" s="119">
        <f t="shared" si="133"/>
        <v>0</v>
      </c>
      <c r="BW43" s="119">
        <f t="shared" si="133"/>
        <v>0</v>
      </c>
      <c r="BX43" s="119">
        <f t="shared" si="133"/>
        <v>0</v>
      </c>
      <c r="BY43" s="108">
        <f t="shared" si="133"/>
        <v>0</v>
      </c>
      <c r="BZ43" s="119">
        <f t="shared" si="133"/>
        <v>0</v>
      </c>
      <c r="CA43" s="119">
        <f t="shared" si="133"/>
        <v>0</v>
      </c>
      <c r="CB43" s="119">
        <f t="shared" si="133"/>
        <v>0</v>
      </c>
      <c r="CC43" s="119">
        <f t="shared" si="133"/>
        <v>0</v>
      </c>
      <c r="CD43" s="108">
        <f>F43-AB43-AF43</f>
        <v>0</v>
      </c>
      <c r="CE43" s="120"/>
      <c r="CF43" s="120"/>
      <c r="CG43" s="119">
        <f>SUM(CG44:CG46)</f>
        <v>0</v>
      </c>
      <c r="CH43" s="119">
        <f>SUM(CH44:CH46)</f>
        <v>0</v>
      </c>
      <c r="CI43" s="110"/>
      <c r="CJ43" s="110"/>
      <c r="CK43" s="108">
        <f>SUM(CK44:CK46)</f>
        <v>0</v>
      </c>
      <c r="CL43" s="108">
        <f>SUM(CL44:CL46)</f>
        <v>0</v>
      </c>
      <c r="CM43" s="108">
        <f>SUM(CM44:CM46)</f>
        <v>0</v>
      </c>
      <c r="CN43" s="108">
        <f>SUM(CN44:CN46)</f>
        <v>0</v>
      </c>
      <c r="CO43" s="111" t="str">
        <f>IF(CL43=0,"-",CM43/CL43)</f>
        <v>-</v>
      </c>
      <c r="CP43" s="119">
        <f>SUM(CP44:CP46)</f>
        <v>0</v>
      </c>
      <c r="CQ43" s="119">
        <f>SUM(CQ44:CQ46)</f>
        <v>0</v>
      </c>
      <c r="CR43" s="108">
        <f>SUM(CR44:CR46)</f>
        <v>0</v>
      </c>
      <c r="CS43" s="111" t="str">
        <f>IF(CP43=0,"-",CQ43/CP43)</f>
        <v>-</v>
      </c>
      <c r="CT43" s="119">
        <f>SUM(CT44:CT46)</f>
        <v>0</v>
      </c>
      <c r="CU43" s="119">
        <f>SUM(CU44:CU46)</f>
        <v>0</v>
      </c>
      <c r="CV43" s="108">
        <f>SUM(CV44:CV46)</f>
        <v>0</v>
      </c>
      <c r="CW43" s="111" t="str">
        <f>IF(CT43=0,"-",CU43/CT43)</f>
        <v>-</v>
      </c>
      <c r="CX43" s="108">
        <f>SUM(CX44:CX46)</f>
        <v>0</v>
      </c>
      <c r="CY43" s="108">
        <f>SUM(CY44:CY46)</f>
        <v>0</v>
      </c>
      <c r="CZ43" s="108">
        <f>SUM(CZ44:CZ46)</f>
        <v>0</v>
      </c>
      <c r="DA43" s="111" t="str">
        <f>IF(CX43=0,"-",CY43/CX43)</f>
        <v>-</v>
      </c>
      <c r="DB43" s="119">
        <f>SUM(DB44:DB46)</f>
        <v>0</v>
      </c>
      <c r="DC43" s="119">
        <f>SUM(DC44:DC46)</f>
        <v>0</v>
      </c>
      <c r="DD43" s="108">
        <f>SUM(DD44:DD46)</f>
        <v>0</v>
      </c>
      <c r="DE43" s="111" t="str">
        <f>IF(DB43=0,"-",DC43/DB43)</f>
        <v>-</v>
      </c>
      <c r="DF43" s="108">
        <f>SUM(DF44:DF46)</f>
        <v>0</v>
      </c>
      <c r="DG43" s="108">
        <f>SUM(DG44:DG46)</f>
        <v>0</v>
      </c>
      <c r="DH43" s="108">
        <f>SUM(DH44:DH46)</f>
        <v>0</v>
      </c>
      <c r="DI43" s="111" t="str">
        <f>IF(DF43=0,"-",DG43/DF43)</f>
        <v>-</v>
      </c>
      <c r="DJ43" s="119">
        <f>SUM(DJ44:DJ46)</f>
        <v>0</v>
      </c>
      <c r="DK43" s="119">
        <f>SUM(DK44:DK46)</f>
        <v>0</v>
      </c>
      <c r="DL43" s="108">
        <f>SUM(DL44:DL46)</f>
        <v>0</v>
      </c>
      <c r="DM43" s="111" t="str">
        <f>IF(DJ43=0,"-",DK43/DJ43)</f>
        <v>-</v>
      </c>
      <c r="DN43" s="108">
        <f t="shared" ref="DN43:EH43" si="134">SUM(DN44:DN46)</f>
        <v>0</v>
      </c>
      <c r="DO43" s="108">
        <f t="shared" si="134"/>
        <v>0</v>
      </c>
      <c r="DP43" s="119">
        <f t="shared" si="134"/>
        <v>0</v>
      </c>
      <c r="DQ43" s="119">
        <f t="shared" si="134"/>
        <v>0</v>
      </c>
      <c r="DR43" s="119">
        <f t="shared" si="134"/>
        <v>0</v>
      </c>
      <c r="DS43" s="119">
        <f t="shared" si="134"/>
        <v>0</v>
      </c>
      <c r="DT43" s="119">
        <f t="shared" si="134"/>
        <v>0</v>
      </c>
      <c r="DU43" s="119">
        <f t="shared" si="134"/>
        <v>0</v>
      </c>
      <c r="DV43" s="119">
        <f t="shared" si="134"/>
        <v>0</v>
      </c>
      <c r="DW43" s="119">
        <f t="shared" si="134"/>
        <v>0</v>
      </c>
      <c r="DX43" s="119">
        <f t="shared" si="134"/>
        <v>0</v>
      </c>
      <c r="DY43" s="119">
        <f t="shared" si="134"/>
        <v>0</v>
      </c>
      <c r="DZ43" s="119">
        <f t="shared" si="134"/>
        <v>0</v>
      </c>
      <c r="EA43" s="119">
        <f t="shared" si="134"/>
        <v>0</v>
      </c>
      <c r="EB43" s="119">
        <f t="shared" si="134"/>
        <v>0</v>
      </c>
      <c r="EC43" s="119">
        <f t="shared" si="134"/>
        <v>0</v>
      </c>
      <c r="ED43" s="108">
        <f t="shared" si="134"/>
        <v>0</v>
      </c>
      <c r="EE43" s="119">
        <f t="shared" si="134"/>
        <v>0</v>
      </c>
      <c r="EF43" s="119">
        <f t="shared" si="134"/>
        <v>0</v>
      </c>
      <c r="EG43" s="119">
        <f t="shared" si="134"/>
        <v>0</v>
      </c>
      <c r="EH43" s="119">
        <f t="shared" si="134"/>
        <v>0</v>
      </c>
      <c r="EI43" s="108">
        <f>H43-CG43-CK43</f>
        <v>0</v>
      </c>
      <c r="EJ43" s="120"/>
      <c r="EK43" s="120"/>
      <c r="EL43" s="119">
        <f t="shared" ref="EL43:EQ43" si="135">SUM(EL44:EL46)</f>
        <v>0</v>
      </c>
      <c r="EM43" s="119">
        <f t="shared" si="135"/>
        <v>0</v>
      </c>
      <c r="EN43" s="108">
        <f t="shared" si="135"/>
        <v>0</v>
      </c>
      <c r="EO43" s="108">
        <f t="shared" si="135"/>
        <v>0</v>
      </c>
      <c r="EP43" s="108">
        <f t="shared" si="135"/>
        <v>0</v>
      </c>
      <c r="EQ43" s="108">
        <f t="shared" si="135"/>
        <v>0</v>
      </c>
      <c r="ER43" s="111" t="str">
        <f>IF(EO43=0,"-",EP43/EO43)</f>
        <v>-</v>
      </c>
      <c r="ES43" s="119">
        <f>SUM(ES44:ES46)</f>
        <v>0</v>
      </c>
      <c r="ET43" s="119">
        <f>SUM(ET44:ET46)</f>
        <v>0</v>
      </c>
      <c r="EU43" s="108">
        <f>SUM(EU44:EU46)</f>
        <v>0</v>
      </c>
      <c r="EV43" s="111" t="str">
        <f>IF(ES43=0,"-",ET43/ES43)</f>
        <v>-</v>
      </c>
      <c r="EW43" s="119">
        <f>SUM(EW44:EW46)</f>
        <v>0</v>
      </c>
      <c r="EX43" s="119">
        <f>SUM(EX44:EX46)</f>
        <v>0</v>
      </c>
      <c r="EY43" s="108">
        <f>SUM(EY44:EY46)</f>
        <v>0</v>
      </c>
      <c r="EZ43" s="111" t="str">
        <f>IF(EW43=0,"-",EX43/EW43)</f>
        <v>-</v>
      </c>
      <c r="FA43" s="108">
        <f>SUM(FA44:FA46)</f>
        <v>0</v>
      </c>
      <c r="FB43" s="108">
        <f>SUM(FB44:FB46)</f>
        <v>0</v>
      </c>
      <c r="FC43" s="108">
        <f>SUM(FC44:FC46)</f>
        <v>0</v>
      </c>
      <c r="FD43" s="111" t="str">
        <f>IF(FA43=0,"-",FB43/FA43)</f>
        <v>-</v>
      </c>
      <c r="FE43" s="119">
        <f>SUM(FE44:FE46)</f>
        <v>0</v>
      </c>
      <c r="FF43" s="119">
        <f>SUM(FF44:FF46)</f>
        <v>0</v>
      </c>
      <c r="FG43" s="108">
        <f>SUM(FG44:FG46)</f>
        <v>0</v>
      </c>
      <c r="FH43" s="111" t="str">
        <f>IF(FE43=0,"-",FF43/FE43)</f>
        <v>-</v>
      </c>
      <c r="FI43" s="108">
        <f>SUM(FI44:FI46)</f>
        <v>0</v>
      </c>
      <c r="FJ43" s="108">
        <f>SUM(FJ44:FJ46)</f>
        <v>0</v>
      </c>
      <c r="FK43" s="108">
        <f>SUM(FK44:FK46)</f>
        <v>0</v>
      </c>
      <c r="FL43" s="111" t="str">
        <f>IF(FI43=0,"-",FJ43/FI43)</f>
        <v>-</v>
      </c>
      <c r="FM43" s="119">
        <f>SUM(FM44:FM46)</f>
        <v>0</v>
      </c>
      <c r="FN43" s="119">
        <f>SUM(FN44:FN46)</f>
        <v>0</v>
      </c>
      <c r="FO43" s="108">
        <f>SUM(FO44:FO46)</f>
        <v>0</v>
      </c>
      <c r="FP43" s="111" t="str">
        <f>IF(FM43=0,"-",FN43/FM43)</f>
        <v>-</v>
      </c>
      <c r="FQ43" s="108">
        <f t="shared" ref="FQ43:GK43" si="136">SUM(FQ44:FQ46)</f>
        <v>0</v>
      </c>
      <c r="FR43" s="108">
        <f t="shared" si="136"/>
        <v>0</v>
      </c>
      <c r="FS43" s="119">
        <f t="shared" si="136"/>
        <v>0</v>
      </c>
      <c r="FT43" s="119">
        <f t="shared" si="136"/>
        <v>0</v>
      </c>
      <c r="FU43" s="119">
        <f t="shared" si="136"/>
        <v>0</v>
      </c>
      <c r="FV43" s="119">
        <f t="shared" si="136"/>
        <v>0</v>
      </c>
      <c r="FW43" s="119">
        <f t="shared" si="136"/>
        <v>0</v>
      </c>
      <c r="FX43" s="119">
        <f t="shared" si="136"/>
        <v>0</v>
      </c>
      <c r="FY43" s="119">
        <f t="shared" si="136"/>
        <v>0</v>
      </c>
      <c r="FZ43" s="119">
        <f t="shared" si="136"/>
        <v>0</v>
      </c>
      <c r="GA43" s="119">
        <f t="shared" si="136"/>
        <v>0</v>
      </c>
      <c r="GB43" s="119">
        <f t="shared" si="136"/>
        <v>0</v>
      </c>
      <c r="GC43" s="119">
        <f t="shared" si="136"/>
        <v>0</v>
      </c>
      <c r="GD43" s="119">
        <f t="shared" si="136"/>
        <v>0</v>
      </c>
      <c r="GE43" s="119">
        <f t="shared" si="136"/>
        <v>0</v>
      </c>
      <c r="GF43" s="119">
        <f t="shared" si="136"/>
        <v>0</v>
      </c>
      <c r="GG43" s="108">
        <f t="shared" si="136"/>
        <v>0</v>
      </c>
      <c r="GH43" s="119">
        <f t="shared" si="136"/>
        <v>0</v>
      </c>
      <c r="GI43" s="119">
        <f t="shared" si="136"/>
        <v>0</v>
      </c>
      <c r="GJ43" s="119">
        <f t="shared" si="136"/>
        <v>0</v>
      </c>
      <c r="GK43" s="119">
        <f t="shared" si="136"/>
        <v>0</v>
      </c>
      <c r="GL43" s="108">
        <f>H43-EL43-EN43</f>
        <v>0</v>
      </c>
      <c r="GM43" s="120"/>
      <c r="GN43" s="120"/>
      <c r="GO43" s="112"/>
      <c r="GP43" s="112"/>
      <c r="GQ43" s="113"/>
      <c r="GR43" s="113"/>
      <c r="GS43" s="114"/>
      <c r="GT43" s="114"/>
      <c r="GU43" s="114"/>
      <c r="GV43" s="114"/>
      <c r="GW43" s="114"/>
      <c r="GX43" s="114"/>
      <c r="GY43" s="114"/>
      <c r="GZ43" s="114"/>
      <c r="HA43" s="114"/>
      <c r="HB43" s="114"/>
      <c r="HC43" s="114"/>
      <c r="HD43" s="114"/>
      <c r="HE43" s="114"/>
      <c r="HF43" s="114"/>
      <c r="HG43" s="114"/>
      <c r="HH43" s="114"/>
      <c r="HI43" s="114"/>
      <c r="HJ43" s="112"/>
      <c r="HK43" s="121">
        <f t="shared" ref="HK43:JV43" si="137">SUM(HK44:HK46)</f>
        <v>0</v>
      </c>
      <c r="HL43" s="121">
        <f t="shared" si="137"/>
        <v>0</v>
      </c>
      <c r="HM43" s="121">
        <f t="shared" si="137"/>
        <v>0</v>
      </c>
      <c r="HN43" s="121">
        <f t="shared" si="137"/>
        <v>0</v>
      </c>
      <c r="HO43" s="121">
        <f t="shared" si="137"/>
        <v>0</v>
      </c>
      <c r="HP43" s="121">
        <f t="shared" si="137"/>
        <v>0</v>
      </c>
      <c r="HQ43" s="121">
        <f t="shared" si="137"/>
        <v>0</v>
      </c>
      <c r="HR43" s="121">
        <f t="shared" si="137"/>
        <v>0</v>
      </c>
      <c r="HS43" s="121">
        <f t="shared" si="137"/>
        <v>0</v>
      </c>
      <c r="HT43" s="121">
        <f t="shared" si="137"/>
        <v>0</v>
      </c>
      <c r="HU43" s="121">
        <f t="shared" si="137"/>
        <v>0</v>
      </c>
      <c r="HV43" s="121">
        <f t="shared" si="137"/>
        <v>0</v>
      </c>
      <c r="HW43" s="121">
        <f t="shared" si="137"/>
        <v>0</v>
      </c>
      <c r="HX43" s="121">
        <f t="shared" si="137"/>
        <v>0</v>
      </c>
      <c r="HY43" s="121">
        <f t="shared" si="137"/>
        <v>0</v>
      </c>
      <c r="HZ43" s="121">
        <f t="shared" si="137"/>
        <v>0</v>
      </c>
      <c r="IA43" s="121">
        <f t="shared" si="137"/>
        <v>0</v>
      </c>
      <c r="IB43" s="121">
        <f t="shared" si="137"/>
        <v>0</v>
      </c>
      <c r="IC43" s="121">
        <f t="shared" si="137"/>
        <v>0</v>
      </c>
      <c r="ID43" s="121">
        <f t="shared" si="137"/>
        <v>0</v>
      </c>
      <c r="IE43" s="121">
        <f t="shared" si="137"/>
        <v>0</v>
      </c>
      <c r="IF43" s="121">
        <f t="shared" si="137"/>
        <v>0</v>
      </c>
      <c r="IG43" s="121">
        <f t="shared" si="137"/>
        <v>0</v>
      </c>
      <c r="IH43" s="121">
        <f t="shared" si="137"/>
        <v>0</v>
      </c>
      <c r="II43" s="121">
        <f t="shared" si="137"/>
        <v>0</v>
      </c>
      <c r="IJ43" s="121">
        <f t="shared" si="137"/>
        <v>0</v>
      </c>
      <c r="IK43" s="121">
        <f t="shared" si="137"/>
        <v>0</v>
      </c>
      <c r="IL43" s="121">
        <f t="shared" si="137"/>
        <v>0</v>
      </c>
      <c r="IM43" s="121">
        <f t="shared" si="137"/>
        <v>0</v>
      </c>
      <c r="IN43" s="121">
        <f t="shared" si="137"/>
        <v>0</v>
      </c>
      <c r="IO43" s="121">
        <f t="shared" si="137"/>
        <v>0</v>
      </c>
      <c r="IP43" s="121">
        <f t="shared" si="137"/>
        <v>0</v>
      </c>
      <c r="IQ43" s="121">
        <f t="shared" si="137"/>
        <v>0</v>
      </c>
      <c r="IR43" s="121">
        <f t="shared" si="137"/>
        <v>0</v>
      </c>
      <c r="IS43" s="121">
        <f t="shared" si="137"/>
        <v>0</v>
      </c>
      <c r="IT43" s="121">
        <f t="shared" si="137"/>
        <v>0</v>
      </c>
      <c r="IU43" s="121">
        <f t="shared" si="137"/>
        <v>0</v>
      </c>
      <c r="IV43" s="121">
        <f t="shared" si="137"/>
        <v>0</v>
      </c>
      <c r="IW43" s="121">
        <f t="shared" si="137"/>
        <v>0</v>
      </c>
      <c r="IX43" s="121">
        <f t="shared" si="137"/>
        <v>0</v>
      </c>
      <c r="IY43" s="121">
        <f t="shared" si="137"/>
        <v>0</v>
      </c>
      <c r="IZ43" s="121">
        <f t="shared" si="137"/>
        <v>0</v>
      </c>
      <c r="JA43" s="121">
        <f t="shared" si="137"/>
        <v>0</v>
      </c>
      <c r="JB43" s="121">
        <f t="shared" si="137"/>
        <v>0</v>
      </c>
      <c r="JC43" s="121">
        <f t="shared" si="137"/>
        <v>0</v>
      </c>
      <c r="JD43" s="121">
        <f t="shared" si="137"/>
        <v>0</v>
      </c>
      <c r="JE43" s="121">
        <f t="shared" si="137"/>
        <v>0</v>
      </c>
      <c r="JF43" s="121">
        <f t="shared" si="137"/>
        <v>0</v>
      </c>
      <c r="JG43" s="121">
        <f t="shared" si="137"/>
        <v>0</v>
      </c>
      <c r="JH43" s="121">
        <f t="shared" si="137"/>
        <v>0</v>
      </c>
      <c r="JI43" s="121">
        <f t="shared" si="137"/>
        <v>0</v>
      </c>
      <c r="JJ43" s="121">
        <f t="shared" si="137"/>
        <v>0</v>
      </c>
      <c r="JK43" s="121">
        <f t="shared" si="137"/>
        <v>0</v>
      </c>
      <c r="JL43" s="121">
        <f t="shared" si="137"/>
        <v>0</v>
      </c>
      <c r="JM43" s="121">
        <f t="shared" si="137"/>
        <v>0</v>
      </c>
      <c r="JN43" s="121">
        <f t="shared" si="137"/>
        <v>0</v>
      </c>
      <c r="JO43" s="121">
        <f t="shared" si="137"/>
        <v>0</v>
      </c>
      <c r="JP43" s="121">
        <f t="shared" si="137"/>
        <v>0</v>
      </c>
      <c r="JQ43" s="121">
        <f t="shared" si="137"/>
        <v>0</v>
      </c>
      <c r="JR43" s="121">
        <f t="shared" si="137"/>
        <v>0</v>
      </c>
      <c r="JS43" s="121">
        <f t="shared" si="137"/>
        <v>0</v>
      </c>
      <c r="JT43" s="121">
        <f t="shared" si="137"/>
        <v>0</v>
      </c>
      <c r="JU43" s="121">
        <f t="shared" si="137"/>
        <v>0</v>
      </c>
      <c r="JV43" s="121">
        <f t="shared" si="137"/>
        <v>0</v>
      </c>
      <c r="JW43" s="121">
        <f t="shared" ref="JW43:KL43" si="138">SUM(JW44:JW46)</f>
        <v>0</v>
      </c>
      <c r="JX43" s="121">
        <f t="shared" si="138"/>
        <v>0</v>
      </c>
      <c r="JY43" s="121">
        <f t="shared" si="138"/>
        <v>0</v>
      </c>
      <c r="JZ43" s="121">
        <f t="shared" si="138"/>
        <v>0</v>
      </c>
      <c r="KA43" s="121">
        <f t="shared" si="138"/>
        <v>0</v>
      </c>
      <c r="KB43" s="121">
        <f t="shared" si="138"/>
        <v>0</v>
      </c>
      <c r="KC43" s="121">
        <f t="shared" si="138"/>
        <v>0</v>
      </c>
      <c r="KD43" s="121">
        <f t="shared" si="138"/>
        <v>0</v>
      </c>
      <c r="KE43" s="121">
        <f t="shared" si="138"/>
        <v>0</v>
      </c>
      <c r="KF43" s="121">
        <f t="shared" si="138"/>
        <v>0</v>
      </c>
      <c r="KG43" s="121">
        <f t="shared" si="138"/>
        <v>0</v>
      </c>
      <c r="KH43" s="121">
        <f t="shared" si="138"/>
        <v>0</v>
      </c>
      <c r="KI43" s="121">
        <f t="shared" si="138"/>
        <v>0</v>
      </c>
      <c r="KJ43" s="121">
        <f t="shared" si="138"/>
        <v>0</v>
      </c>
      <c r="KK43" s="121">
        <f t="shared" si="138"/>
        <v>0</v>
      </c>
      <c r="KL43" s="121">
        <f t="shared" si="138"/>
        <v>0</v>
      </c>
      <c r="KM43" s="2"/>
      <c r="KN43" s="121"/>
      <c r="KO43" s="116"/>
      <c r="KP43" s="116"/>
      <c r="KQ43" s="116"/>
      <c r="KR43" s="115">
        <f t="shared" ref="KR43:LI43" si="139">SUM(KR44:KR46)</f>
        <v>0</v>
      </c>
      <c r="KS43" s="115">
        <f t="shared" si="139"/>
        <v>0</v>
      </c>
      <c r="KT43" s="115">
        <f t="shared" si="139"/>
        <v>0</v>
      </c>
      <c r="KU43" s="115">
        <f t="shared" si="139"/>
        <v>0</v>
      </c>
      <c r="KV43" s="115">
        <f t="shared" si="139"/>
        <v>0</v>
      </c>
      <c r="KW43" s="115">
        <f t="shared" si="139"/>
        <v>0</v>
      </c>
      <c r="KX43" s="115">
        <f t="shared" si="139"/>
        <v>0</v>
      </c>
      <c r="KY43" s="115">
        <f t="shared" si="139"/>
        <v>0</v>
      </c>
      <c r="KZ43" s="115">
        <f t="shared" si="139"/>
        <v>0</v>
      </c>
      <c r="LA43" s="115">
        <f t="shared" si="139"/>
        <v>0</v>
      </c>
      <c r="LB43" s="115">
        <f t="shared" si="139"/>
        <v>0</v>
      </c>
      <c r="LC43" s="115">
        <f t="shared" si="139"/>
        <v>0</v>
      </c>
      <c r="LD43" s="115">
        <f t="shared" si="139"/>
        <v>0</v>
      </c>
      <c r="LE43" s="115">
        <f t="shared" si="139"/>
        <v>0</v>
      </c>
      <c r="LF43" s="115">
        <f t="shared" si="139"/>
        <v>0</v>
      </c>
      <c r="LG43" s="115">
        <f t="shared" si="139"/>
        <v>0</v>
      </c>
      <c r="LH43" s="115">
        <f t="shared" si="139"/>
        <v>0</v>
      </c>
      <c r="LI43" s="115">
        <f t="shared" si="139"/>
        <v>0</v>
      </c>
      <c r="LJ43" s="121"/>
      <c r="LK43" s="121"/>
      <c r="LL43" s="121"/>
      <c r="LM43" s="121"/>
      <c r="LN43" s="121"/>
      <c r="LO43" s="121"/>
      <c r="LP43" s="122"/>
      <c r="LQ43" s="122"/>
      <c r="LR43" s="122"/>
      <c r="LS43" s="122"/>
      <c r="LT43" s="122"/>
      <c r="LU43" s="123"/>
      <c r="LV43" s="122"/>
      <c r="LW43" s="122"/>
      <c r="LX43" s="123"/>
    </row>
    <row r="44" spans="1:336" s="56" customFormat="1" ht="15.75" customHeight="1" outlineLevel="1" x14ac:dyDescent="0.2">
      <c r="A44" s="151"/>
      <c r="B44" s="152" t="s">
        <v>219</v>
      </c>
      <c r="C44" s="153"/>
      <c r="D44" s="153"/>
      <c r="E44" s="153"/>
      <c r="F44" s="154"/>
      <c r="G44" s="154"/>
      <c r="H44" s="154"/>
      <c r="I44" s="154"/>
      <c r="J44" s="155"/>
      <c r="K44" s="155"/>
      <c r="L44" s="155"/>
      <c r="M44" s="155"/>
      <c r="N44" s="154"/>
      <c r="O44" s="154"/>
      <c r="P44" s="156"/>
      <c r="Q44" s="156"/>
      <c r="R44" s="157"/>
      <c r="S44" s="157"/>
      <c r="T44" s="157"/>
      <c r="U44" s="157"/>
      <c r="V44" s="154"/>
      <c r="W44" s="154"/>
      <c r="X44" s="157"/>
      <c r="Y44" s="154"/>
      <c r="Z44" s="157"/>
      <c r="AA44" s="157"/>
      <c r="AB44" s="158"/>
      <c r="AC44" s="158"/>
      <c r="AD44" s="159"/>
      <c r="AE44" s="159"/>
      <c r="AF44" s="160"/>
      <c r="AG44" s="158"/>
      <c r="AH44" s="158"/>
      <c r="AI44" s="158"/>
      <c r="AJ44" s="161"/>
      <c r="AK44" s="158"/>
      <c r="AL44" s="158"/>
      <c r="AM44" s="158"/>
      <c r="AN44" s="161"/>
      <c r="AO44" s="158"/>
      <c r="AP44" s="158"/>
      <c r="AQ44" s="158"/>
      <c r="AR44" s="161"/>
      <c r="AS44" s="158"/>
      <c r="AT44" s="158"/>
      <c r="AU44" s="158"/>
      <c r="AV44" s="161"/>
      <c r="AW44" s="158"/>
      <c r="AX44" s="158"/>
      <c r="AY44" s="158"/>
      <c r="AZ44" s="161"/>
      <c r="BA44" s="158"/>
      <c r="BB44" s="158"/>
      <c r="BC44" s="158"/>
      <c r="BD44" s="161"/>
      <c r="BE44" s="158"/>
      <c r="BF44" s="158"/>
      <c r="BG44" s="158"/>
      <c r="BH44" s="161"/>
      <c r="BI44" s="160"/>
      <c r="BJ44" s="160"/>
      <c r="BK44" s="160"/>
      <c r="BL44" s="160"/>
      <c r="BM44" s="160"/>
      <c r="BN44" s="160"/>
      <c r="BO44" s="160"/>
      <c r="BP44" s="160"/>
      <c r="BQ44" s="160"/>
      <c r="BR44" s="160"/>
      <c r="BS44" s="160"/>
      <c r="BT44" s="160"/>
      <c r="BU44" s="160"/>
      <c r="BV44" s="160"/>
      <c r="BW44" s="160"/>
      <c r="BX44" s="160"/>
      <c r="BY44" s="158"/>
      <c r="BZ44" s="160"/>
      <c r="CA44" s="160"/>
      <c r="CB44" s="160"/>
      <c r="CC44" s="160"/>
      <c r="CD44" s="160"/>
      <c r="CE44" s="160"/>
      <c r="CF44" s="160"/>
      <c r="CG44" s="158"/>
      <c r="CH44" s="158"/>
      <c r="CI44" s="159"/>
      <c r="CJ44" s="159"/>
      <c r="CK44" s="158"/>
      <c r="CL44" s="158"/>
      <c r="CM44" s="158"/>
      <c r="CN44" s="158"/>
      <c r="CO44" s="161"/>
      <c r="CP44" s="158"/>
      <c r="CQ44" s="158"/>
      <c r="CR44" s="158"/>
      <c r="CS44" s="161"/>
      <c r="CT44" s="158"/>
      <c r="CU44" s="158"/>
      <c r="CV44" s="158"/>
      <c r="CW44" s="161"/>
      <c r="CX44" s="158"/>
      <c r="CY44" s="158"/>
      <c r="CZ44" s="158"/>
      <c r="DA44" s="161"/>
      <c r="DB44" s="158"/>
      <c r="DC44" s="158"/>
      <c r="DD44" s="158"/>
      <c r="DE44" s="161"/>
      <c r="DF44" s="158"/>
      <c r="DG44" s="158"/>
      <c r="DH44" s="158"/>
      <c r="DI44" s="161"/>
      <c r="DJ44" s="158"/>
      <c r="DK44" s="158"/>
      <c r="DL44" s="158"/>
      <c r="DM44" s="161"/>
      <c r="DN44" s="160"/>
      <c r="DO44" s="160"/>
      <c r="DP44" s="160"/>
      <c r="DQ44" s="160"/>
      <c r="DR44" s="160"/>
      <c r="DS44" s="160"/>
      <c r="DT44" s="160"/>
      <c r="DU44" s="160"/>
      <c r="DV44" s="160"/>
      <c r="DW44" s="160"/>
      <c r="DX44" s="160"/>
      <c r="DY44" s="160"/>
      <c r="DZ44" s="160"/>
      <c r="EA44" s="160"/>
      <c r="EB44" s="160"/>
      <c r="EC44" s="160"/>
      <c r="ED44" s="158"/>
      <c r="EE44" s="160"/>
      <c r="EF44" s="160"/>
      <c r="EG44" s="160"/>
      <c r="EH44" s="160"/>
      <c r="EI44" s="160"/>
      <c r="EJ44" s="160"/>
      <c r="EK44" s="160"/>
      <c r="EL44" s="158"/>
      <c r="EM44" s="158"/>
      <c r="EN44" s="158"/>
      <c r="EO44" s="158"/>
      <c r="EP44" s="158"/>
      <c r="EQ44" s="158"/>
      <c r="ER44" s="161"/>
      <c r="ES44" s="158"/>
      <c r="ET44" s="158"/>
      <c r="EU44" s="158"/>
      <c r="EV44" s="161"/>
      <c r="EW44" s="158"/>
      <c r="EX44" s="158"/>
      <c r="EY44" s="158"/>
      <c r="EZ44" s="161"/>
      <c r="FA44" s="158"/>
      <c r="FB44" s="158"/>
      <c r="FC44" s="158"/>
      <c r="FD44" s="161"/>
      <c r="FE44" s="158"/>
      <c r="FF44" s="158"/>
      <c r="FG44" s="158"/>
      <c r="FH44" s="161"/>
      <c r="FI44" s="158"/>
      <c r="FJ44" s="158"/>
      <c r="FK44" s="158"/>
      <c r="FL44" s="161"/>
      <c r="FM44" s="158"/>
      <c r="FN44" s="158"/>
      <c r="FO44" s="158"/>
      <c r="FP44" s="161"/>
      <c r="FQ44" s="160"/>
      <c r="FR44" s="160"/>
      <c r="FS44" s="160"/>
      <c r="FT44" s="160"/>
      <c r="FU44" s="160"/>
      <c r="FV44" s="160"/>
      <c r="FW44" s="160"/>
      <c r="FX44" s="160"/>
      <c r="FY44" s="160"/>
      <c r="FZ44" s="160"/>
      <c r="GA44" s="160"/>
      <c r="GB44" s="160"/>
      <c r="GC44" s="160"/>
      <c r="GD44" s="160"/>
      <c r="GE44" s="160"/>
      <c r="GF44" s="160"/>
      <c r="GG44" s="154"/>
      <c r="GH44" s="160"/>
      <c r="GI44" s="160"/>
      <c r="GJ44" s="160"/>
      <c r="GK44" s="160"/>
      <c r="GL44" s="160"/>
      <c r="GM44" s="160"/>
      <c r="GN44" s="160"/>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45"/>
      <c r="HL44" s="145"/>
      <c r="HM44" s="145"/>
      <c r="HN44" s="145"/>
      <c r="HO44" s="145"/>
      <c r="HP44" s="145"/>
      <c r="HQ44" s="145"/>
      <c r="HR44" s="145"/>
      <c r="HS44" s="145"/>
      <c r="HT44" s="145"/>
      <c r="HU44" s="145"/>
      <c r="HV44" s="145"/>
      <c r="HW44" s="145"/>
      <c r="HX44" s="145"/>
      <c r="HY44" s="145"/>
      <c r="HZ44" s="145"/>
      <c r="IA44" s="145"/>
      <c r="IB44" s="145"/>
      <c r="IC44" s="145"/>
      <c r="ID44" s="145"/>
      <c r="IE44" s="145"/>
      <c r="IF44" s="145"/>
      <c r="IG44" s="145"/>
      <c r="IH44" s="145"/>
      <c r="II44" s="145"/>
      <c r="IJ44" s="145"/>
      <c r="IK44" s="145"/>
      <c r="IL44" s="145"/>
      <c r="IM44" s="145"/>
      <c r="IN44" s="145"/>
      <c r="IO44" s="145"/>
      <c r="IP44" s="145"/>
      <c r="IQ44" s="145"/>
      <c r="IR44" s="145"/>
      <c r="IS44" s="145"/>
      <c r="IT44" s="145"/>
      <c r="IU44" s="145"/>
      <c r="IV44" s="145"/>
      <c r="IW44" s="145"/>
      <c r="IX44" s="145"/>
      <c r="IY44" s="145"/>
      <c r="IZ44" s="145"/>
      <c r="JA44" s="145"/>
      <c r="JB44" s="145"/>
      <c r="JC44" s="145"/>
      <c r="JD44" s="145"/>
      <c r="JE44" s="145"/>
      <c r="JF44" s="145"/>
      <c r="JG44" s="145"/>
      <c r="JH44" s="145"/>
      <c r="JI44" s="145"/>
      <c r="JJ44" s="145"/>
      <c r="JK44" s="145"/>
      <c r="JL44" s="145"/>
      <c r="JM44" s="145"/>
      <c r="JN44" s="145"/>
      <c r="JO44" s="145"/>
      <c r="JP44" s="145"/>
      <c r="JQ44" s="145"/>
      <c r="JR44" s="145"/>
      <c r="JS44" s="145"/>
      <c r="JT44" s="145"/>
      <c r="JU44" s="145"/>
      <c r="JV44" s="145"/>
      <c r="JW44" s="145"/>
      <c r="JX44" s="145"/>
      <c r="JY44" s="145"/>
      <c r="JZ44" s="145"/>
      <c r="KA44" s="145"/>
      <c r="KB44" s="145"/>
      <c r="KC44" s="145"/>
      <c r="KD44" s="145"/>
      <c r="KE44" s="145"/>
      <c r="KF44" s="145"/>
      <c r="KG44" s="145"/>
      <c r="KH44" s="145"/>
      <c r="KI44" s="145"/>
      <c r="KJ44" s="145"/>
      <c r="KK44" s="145"/>
      <c r="KL44" s="145"/>
      <c r="KM44" s="162"/>
      <c r="KN44" s="145"/>
      <c r="KO44" s="163"/>
      <c r="KP44" s="163"/>
      <c r="KQ44" s="163"/>
      <c r="KR44" s="145"/>
      <c r="KS44" s="145"/>
      <c r="KT44" s="145"/>
      <c r="KU44" s="145"/>
      <c r="KV44" s="145"/>
      <c r="KW44" s="145"/>
      <c r="KX44" s="145"/>
      <c r="KY44" s="145"/>
      <c r="KZ44" s="145"/>
      <c r="LA44" s="145"/>
      <c r="LB44" s="145"/>
      <c r="LC44" s="145"/>
      <c r="LD44" s="145"/>
      <c r="LE44" s="145"/>
      <c r="LF44" s="145"/>
      <c r="LG44" s="145"/>
      <c r="LH44" s="145"/>
      <c r="LI44" s="145"/>
      <c r="LJ44" s="164"/>
      <c r="LK44" s="164"/>
      <c r="LL44" s="164"/>
      <c r="LM44" s="164"/>
      <c r="LN44" s="164"/>
      <c r="LO44" s="164"/>
      <c r="LP44" s="148"/>
      <c r="LQ44" s="148"/>
      <c r="LR44" s="148"/>
      <c r="LS44" s="148"/>
      <c r="LT44" s="148"/>
      <c r="LU44" s="149"/>
      <c r="LV44" s="148"/>
      <c r="LW44" s="148"/>
      <c r="LX44" s="149"/>
    </row>
    <row r="45" spans="1:336" s="56" customFormat="1" ht="14.1" customHeight="1" outlineLevel="1" x14ac:dyDescent="0.2">
      <c r="A45" s="151"/>
      <c r="B45" s="152" t="s">
        <v>220</v>
      </c>
      <c r="C45" s="153"/>
      <c r="D45" s="153"/>
      <c r="E45" s="153"/>
      <c r="F45" s="154"/>
      <c r="G45" s="154"/>
      <c r="H45" s="154"/>
      <c r="I45" s="154"/>
      <c r="J45" s="155"/>
      <c r="K45" s="155"/>
      <c r="L45" s="155"/>
      <c r="M45" s="155"/>
      <c r="N45" s="154"/>
      <c r="O45" s="154"/>
      <c r="P45" s="156"/>
      <c r="Q45" s="156"/>
      <c r="R45" s="157"/>
      <c r="S45" s="157"/>
      <c r="T45" s="157"/>
      <c r="U45" s="157"/>
      <c r="V45" s="154"/>
      <c r="W45" s="154"/>
      <c r="X45" s="157"/>
      <c r="Y45" s="154"/>
      <c r="Z45" s="157"/>
      <c r="AA45" s="157"/>
      <c r="AB45" s="158"/>
      <c r="AC45" s="158"/>
      <c r="AD45" s="159"/>
      <c r="AE45" s="159"/>
      <c r="AF45" s="160"/>
      <c r="AG45" s="158"/>
      <c r="AH45" s="158"/>
      <c r="AI45" s="158"/>
      <c r="AJ45" s="161"/>
      <c r="AK45" s="158"/>
      <c r="AL45" s="158"/>
      <c r="AM45" s="158"/>
      <c r="AN45" s="161"/>
      <c r="AO45" s="158"/>
      <c r="AP45" s="158"/>
      <c r="AQ45" s="158"/>
      <c r="AR45" s="161"/>
      <c r="AS45" s="158"/>
      <c r="AT45" s="158"/>
      <c r="AU45" s="158"/>
      <c r="AV45" s="161"/>
      <c r="AW45" s="158"/>
      <c r="AX45" s="158"/>
      <c r="AY45" s="158"/>
      <c r="AZ45" s="161"/>
      <c r="BA45" s="158"/>
      <c r="BB45" s="158"/>
      <c r="BC45" s="158"/>
      <c r="BD45" s="161"/>
      <c r="BE45" s="158"/>
      <c r="BF45" s="158"/>
      <c r="BG45" s="158"/>
      <c r="BH45" s="161"/>
      <c r="BI45" s="160"/>
      <c r="BJ45" s="160"/>
      <c r="BK45" s="160"/>
      <c r="BL45" s="160"/>
      <c r="BM45" s="160"/>
      <c r="BN45" s="160"/>
      <c r="BO45" s="160"/>
      <c r="BP45" s="160"/>
      <c r="BQ45" s="160"/>
      <c r="BR45" s="160"/>
      <c r="BS45" s="160"/>
      <c r="BT45" s="160"/>
      <c r="BU45" s="160"/>
      <c r="BV45" s="160"/>
      <c r="BW45" s="160"/>
      <c r="BX45" s="160"/>
      <c r="BY45" s="158"/>
      <c r="BZ45" s="160"/>
      <c r="CA45" s="160"/>
      <c r="CB45" s="160"/>
      <c r="CC45" s="160"/>
      <c r="CD45" s="160"/>
      <c r="CE45" s="160"/>
      <c r="CF45" s="160"/>
      <c r="CG45" s="158"/>
      <c r="CH45" s="158"/>
      <c r="CI45" s="159"/>
      <c r="CJ45" s="159"/>
      <c r="CK45" s="158"/>
      <c r="CL45" s="158"/>
      <c r="CM45" s="158"/>
      <c r="CN45" s="158"/>
      <c r="CO45" s="161"/>
      <c r="CP45" s="158"/>
      <c r="CQ45" s="158"/>
      <c r="CR45" s="158"/>
      <c r="CS45" s="161"/>
      <c r="CT45" s="158"/>
      <c r="CU45" s="158"/>
      <c r="CV45" s="158"/>
      <c r="CW45" s="161"/>
      <c r="CX45" s="158"/>
      <c r="CY45" s="158"/>
      <c r="CZ45" s="158"/>
      <c r="DA45" s="161"/>
      <c r="DB45" s="158"/>
      <c r="DC45" s="158"/>
      <c r="DD45" s="158"/>
      <c r="DE45" s="161"/>
      <c r="DF45" s="158"/>
      <c r="DG45" s="158"/>
      <c r="DH45" s="158"/>
      <c r="DI45" s="161"/>
      <c r="DJ45" s="158"/>
      <c r="DK45" s="158"/>
      <c r="DL45" s="158"/>
      <c r="DM45" s="161"/>
      <c r="DN45" s="160"/>
      <c r="DO45" s="160"/>
      <c r="DP45" s="160"/>
      <c r="DQ45" s="160"/>
      <c r="DR45" s="160"/>
      <c r="DS45" s="160"/>
      <c r="DT45" s="160"/>
      <c r="DU45" s="160"/>
      <c r="DV45" s="160"/>
      <c r="DW45" s="160"/>
      <c r="DX45" s="160"/>
      <c r="DY45" s="160"/>
      <c r="DZ45" s="160"/>
      <c r="EA45" s="160"/>
      <c r="EB45" s="160"/>
      <c r="EC45" s="160"/>
      <c r="ED45" s="158"/>
      <c r="EE45" s="160"/>
      <c r="EF45" s="160"/>
      <c r="EG45" s="160"/>
      <c r="EH45" s="160"/>
      <c r="EI45" s="160"/>
      <c r="EJ45" s="160"/>
      <c r="EK45" s="160"/>
      <c r="EL45" s="158"/>
      <c r="EM45" s="158"/>
      <c r="EN45" s="158"/>
      <c r="EO45" s="158"/>
      <c r="EP45" s="158"/>
      <c r="EQ45" s="158"/>
      <c r="ER45" s="161"/>
      <c r="ES45" s="158"/>
      <c r="ET45" s="158"/>
      <c r="EU45" s="158"/>
      <c r="EV45" s="161"/>
      <c r="EW45" s="158"/>
      <c r="EX45" s="158"/>
      <c r="EY45" s="158"/>
      <c r="EZ45" s="161"/>
      <c r="FA45" s="158"/>
      <c r="FB45" s="158"/>
      <c r="FC45" s="158"/>
      <c r="FD45" s="161"/>
      <c r="FE45" s="158"/>
      <c r="FF45" s="158"/>
      <c r="FG45" s="158"/>
      <c r="FH45" s="161"/>
      <c r="FI45" s="158"/>
      <c r="FJ45" s="158"/>
      <c r="FK45" s="158"/>
      <c r="FL45" s="161"/>
      <c r="FM45" s="158"/>
      <c r="FN45" s="158"/>
      <c r="FO45" s="158"/>
      <c r="FP45" s="161"/>
      <c r="FQ45" s="160"/>
      <c r="FR45" s="160"/>
      <c r="FS45" s="160"/>
      <c r="FT45" s="160"/>
      <c r="FU45" s="160"/>
      <c r="FV45" s="160"/>
      <c r="FW45" s="160"/>
      <c r="FX45" s="160"/>
      <c r="FY45" s="160"/>
      <c r="FZ45" s="160"/>
      <c r="GA45" s="160"/>
      <c r="GB45" s="160"/>
      <c r="GC45" s="160"/>
      <c r="GD45" s="160"/>
      <c r="GE45" s="160"/>
      <c r="GF45" s="160"/>
      <c r="GG45" s="154"/>
      <c r="GH45" s="160"/>
      <c r="GI45" s="160"/>
      <c r="GJ45" s="160"/>
      <c r="GK45" s="160"/>
      <c r="GL45" s="160"/>
      <c r="GM45" s="160"/>
      <c r="GN45" s="160"/>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45"/>
      <c r="HL45" s="145"/>
      <c r="HM45" s="145"/>
      <c r="HN45" s="145"/>
      <c r="HO45" s="145"/>
      <c r="HP45" s="145"/>
      <c r="HQ45" s="145"/>
      <c r="HR45" s="145"/>
      <c r="HS45" s="145"/>
      <c r="HT45" s="145"/>
      <c r="HU45" s="145"/>
      <c r="HV45" s="145"/>
      <c r="HW45" s="145"/>
      <c r="HX45" s="145"/>
      <c r="HY45" s="145"/>
      <c r="HZ45" s="145"/>
      <c r="IA45" s="145"/>
      <c r="IB45" s="145"/>
      <c r="IC45" s="145"/>
      <c r="ID45" s="145"/>
      <c r="IE45" s="145"/>
      <c r="IF45" s="145"/>
      <c r="IG45" s="145"/>
      <c r="IH45" s="145"/>
      <c r="II45" s="145"/>
      <c r="IJ45" s="145"/>
      <c r="IK45" s="145"/>
      <c r="IL45" s="145"/>
      <c r="IM45" s="145"/>
      <c r="IN45" s="145"/>
      <c r="IO45" s="145"/>
      <c r="IP45" s="145"/>
      <c r="IQ45" s="145"/>
      <c r="IR45" s="145"/>
      <c r="IS45" s="145"/>
      <c r="IT45" s="145"/>
      <c r="IU45" s="145"/>
      <c r="IV45" s="145"/>
      <c r="IW45" s="145"/>
      <c r="IX45" s="145"/>
      <c r="IY45" s="145"/>
      <c r="IZ45" s="145"/>
      <c r="JA45" s="145"/>
      <c r="JB45" s="145"/>
      <c r="JC45" s="145"/>
      <c r="JD45" s="145"/>
      <c r="JE45" s="145"/>
      <c r="JF45" s="145"/>
      <c r="JG45" s="145"/>
      <c r="JH45" s="145"/>
      <c r="JI45" s="145"/>
      <c r="JJ45" s="145"/>
      <c r="JK45" s="145"/>
      <c r="JL45" s="145"/>
      <c r="JM45" s="145"/>
      <c r="JN45" s="145"/>
      <c r="JO45" s="145"/>
      <c r="JP45" s="145"/>
      <c r="JQ45" s="145"/>
      <c r="JR45" s="145"/>
      <c r="JS45" s="145"/>
      <c r="JT45" s="145"/>
      <c r="JU45" s="145"/>
      <c r="JV45" s="145"/>
      <c r="JW45" s="145"/>
      <c r="JX45" s="145"/>
      <c r="JY45" s="145"/>
      <c r="JZ45" s="145"/>
      <c r="KA45" s="145"/>
      <c r="KB45" s="145"/>
      <c r="KC45" s="145"/>
      <c r="KD45" s="145"/>
      <c r="KE45" s="145"/>
      <c r="KF45" s="145"/>
      <c r="KG45" s="145"/>
      <c r="KH45" s="145"/>
      <c r="KI45" s="145"/>
      <c r="KJ45" s="145"/>
      <c r="KK45" s="145"/>
      <c r="KL45" s="145"/>
      <c r="KM45" s="162"/>
      <c r="KN45" s="145"/>
      <c r="KO45" s="163"/>
      <c r="KP45" s="163"/>
      <c r="KQ45" s="163"/>
      <c r="KR45" s="145"/>
      <c r="KS45" s="145"/>
      <c r="KT45" s="145"/>
      <c r="KU45" s="145"/>
      <c r="KV45" s="145"/>
      <c r="KW45" s="145"/>
      <c r="KX45" s="145"/>
      <c r="KY45" s="145"/>
      <c r="KZ45" s="145"/>
      <c r="LA45" s="145"/>
      <c r="LB45" s="145"/>
      <c r="LC45" s="145"/>
      <c r="LD45" s="145"/>
      <c r="LE45" s="145"/>
      <c r="LF45" s="145"/>
      <c r="LG45" s="145"/>
      <c r="LH45" s="145"/>
      <c r="LI45" s="145"/>
      <c r="LJ45" s="164"/>
      <c r="LK45" s="164"/>
      <c r="LL45" s="164"/>
      <c r="LM45" s="164"/>
      <c r="LN45" s="164"/>
      <c r="LO45" s="164"/>
      <c r="LP45" s="148"/>
      <c r="LQ45" s="148"/>
      <c r="LR45" s="148"/>
      <c r="LS45" s="148"/>
      <c r="LT45" s="148"/>
      <c r="LU45" s="149"/>
      <c r="LV45" s="148"/>
      <c r="LW45" s="148"/>
      <c r="LX45" s="149"/>
    </row>
    <row r="46" spans="1:336" s="56" customFormat="1" ht="15.75" customHeight="1" outlineLevel="1" x14ac:dyDescent="0.2">
      <c r="A46" s="151"/>
      <c r="B46" s="152" t="s">
        <v>221</v>
      </c>
      <c r="C46" s="153"/>
      <c r="D46" s="153"/>
      <c r="E46" s="153"/>
      <c r="F46" s="154"/>
      <c r="G46" s="154"/>
      <c r="H46" s="154"/>
      <c r="I46" s="154"/>
      <c r="J46" s="155"/>
      <c r="K46" s="155"/>
      <c r="L46" s="155"/>
      <c r="M46" s="155"/>
      <c r="N46" s="154"/>
      <c r="O46" s="154"/>
      <c r="P46" s="156"/>
      <c r="Q46" s="156"/>
      <c r="R46" s="157"/>
      <c r="S46" s="157"/>
      <c r="T46" s="157"/>
      <c r="U46" s="157"/>
      <c r="V46" s="154"/>
      <c r="W46" s="154"/>
      <c r="X46" s="157"/>
      <c r="Y46" s="154"/>
      <c r="Z46" s="157"/>
      <c r="AA46" s="157"/>
      <c r="AB46" s="158"/>
      <c r="AC46" s="158"/>
      <c r="AD46" s="159"/>
      <c r="AE46" s="159"/>
      <c r="AF46" s="160"/>
      <c r="AG46" s="158"/>
      <c r="AH46" s="158"/>
      <c r="AI46" s="158"/>
      <c r="AJ46" s="161"/>
      <c r="AK46" s="158"/>
      <c r="AL46" s="158"/>
      <c r="AM46" s="158"/>
      <c r="AN46" s="161"/>
      <c r="AO46" s="158"/>
      <c r="AP46" s="158"/>
      <c r="AQ46" s="158"/>
      <c r="AR46" s="161"/>
      <c r="AS46" s="158"/>
      <c r="AT46" s="158"/>
      <c r="AU46" s="158"/>
      <c r="AV46" s="161"/>
      <c r="AW46" s="158"/>
      <c r="AX46" s="158"/>
      <c r="AY46" s="158"/>
      <c r="AZ46" s="161"/>
      <c r="BA46" s="158"/>
      <c r="BB46" s="158"/>
      <c r="BC46" s="158"/>
      <c r="BD46" s="161"/>
      <c r="BE46" s="158"/>
      <c r="BF46" s="158"/>
      <c r="BG46" s="158"/>
      <c r="BH46" s="161"/>
      <c r="BI46" s="160"/>
      <c r="BJ46" s="160"/>
      <c r="BK46" s="160"/>
      <c r="BL46" s="160"/>
      <c r="BM46" s="160"/>
      <c r="BN46" s="160"/>
      <c r="BO46" s="160"/>
      <c r="BP46" s="160"/>
      <c r="BQ46" s="160"/>
      <c r="BR46" s="160"/>
      <c r="BS46" s="160"/>
      <c r="BT46" s="160"/>
      <c r="BU46" s="160"/>
      <c r="BV46" s="160"/>
      <c r="BW46" s="160"/>
      <c r="BX46" s="160"/>
      <c r="BY46" s="158"/>
      <c r="BZ46" s="160"/>
      <c r="CA46" s="160"/>
      <c r="CB46" s="160"/>
      <c r="CC46" s="160"/>
      <c r="CD46" s="160"/>
      <c r="CE46" s="160"/>
      <c r="CF46" s="160"/>
      <c r="CG46" s="158"/>
      <c r="CH46" s="158"/>
      <c r="CI46" s="159"/>
      <c r="CJ46" s="159"/>
      <c r="CK46" s="158"/>
      <c r="CL46" s="158"/>
      <c r="CM46" s="158"/>
      <c r="CN46" s="158"/>
      <c r="CO46" s="161"/>
      <c r="CP46" s="158"/>
      <c r="CQ46" s="158"/>
      <c r="CR46" s="158"/>
      <c r="CS46" s="161"/>
      <c r="CT46" s="158"/>
      <c r="CU46" s="158"/>
      <c r="CV46" s="158"/>
      <c r="CW46" s="161"/>
      <c r="CX46" s="158"/>
      <c r="CY46" s="158"/>
      <c r="CZ46" s="158"/>
      <c r="DA46" s="161"/>
      <c r="DB46" s="158"/>
      <c r="DC46" s="158"/>
      <c r="DD46" s="158"/>
      <c r="DE46" s="161"/>
      <c r="DF46" s="158"/>
      <c r="DG46" s="158"/>
      <c r="DH46" s="158"/>
      <c r="DI46" s="161"/>
      <c r="DJ46" s="158"/>
      <c r="DK46" s="158"/>
      <c r="DL46" s="158"/>
      <c r="DM46" s="161"/>
      <c r="DN46" s="160"/>
      <c r="DO46" s="160"/>
      <c r="DP46" s="160"/>
      <c r="DQ46" s="160"/>
      <c r="DR46" s="160"/>
      <c r="DS46" s="160"/>
      <c r="DT46" s="160"/>
      <c r="DU46" s="160"/>
      <c r="DV46" s="160"/>
      <c r="DW46" s="160"/>
      <c r="DX46" s="160"/>
      <c r="DY46" s="160"/>
      <c r="DZ46" s="160"/>
      <c r="EA46" s="160"/>
      <c r="EB46" s="160"/>
      <c r="EC46" s="160"/>
      <c r="ED46" s="158"/>
      <c r="EE46" s="160"/>
      <c r="EF46" s="160"/>
      <c r="EG46" s="160"/>
      <c r="EH46" s="160"/>
      <c r="EI46" s="160"/>
      <c r="EJ46" s="160"/>
      <c r="EK46" s="160"/>
      <c r="EL46" s="158"/>
      <c r="EM46" s="158"/>
      <c r="EN46" s="158"/>
      <c r="EO46" s="158"/>
      <c r="EP46" s="158"/>
      <c r="EQ46" s="158"/>
      <c r="ER46" s="161"/>
      <c r="ES46" s="158"/>
      <c r="ET46" s="158"/>
      <c r="EU46" s="158"/>
      <c r="EV46" s="161"/>
      <c r="EW46" s="158"/>
      <c r="EX46" s="158"/>
      <c r="EY46" s="158"/>
      <c r="EZ46" s="161"/>
      <c r="FA46" s="158"/>
      <c r="FB46" s="158"/>
      <c r="FC46" s="158"/>
      <c r="FD46" s="161"/>
      <c r="FE46" s="158"/>
      <c r="FF46" s="158"/>
      <c r="FG46" s="158"/>
      <c r="FH46" s="161"/>
      <c r="FI46" s="158"/>
      <c r="FJ46" s="158"/>
      <c r="FK46" s="158"/>
      <c r="FL46" s="161"/>
      <c r="FM46" s="158"/>
      <c r="FN46" s="158"/>
      <c r="FO46" s="158"/>
      <c r="FP46" s="161"/>
      <c r="FQ46" s="160"/>
      <c r="FR46" s="160"/>
      <c r="FS46" s="160"/>
      <c r="FT46" s="160"/>
      <c r="FU46" s="160"/>
      <c r="FV46" s="160"/>
      <c r="FW46" s="160"/>
      <c r="FX46" s="160"/>
      <c r="FY46" s="160"/>
      <c r="FZ46" s="160"/>
      <c r="GA46" s="160"/>
      <c r="GB46" s="160"/>
      <c r="GC46" s="160"/>
      <c r="GD46" s="160"/>
      <c r="GE46" s="160"/>
      <c r="GF46" s="160"/>
      <c r="GG46" s="154"/>
      <c r="GH46" s="160"/>
      <c r="GI46" s="160"/>
      <c r="GJ46" s="160"/>
      <c r="GK46" s="160"/>
      <c r="GL46" s="160"/>
      <c r="GM46" s="160"/>
      <c r="GN46" s="160"/>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45"/>
      <c r="HL46" s="145"/>
      <c r="HM46" s="145"/>
      <c r="HN46" s="145"/>
      <c r="HO46" s="145"/>
      <c r="HP46" s="145"/>
      <c r="HQ46" s="145"/>
      <c r="HR46" s="145"/>
      <c r="HS46" s="145"/>
      <c r="HT46" s="145"/>
      <c r="HU46" s="145"/>
      <c r="HV46" s="145"/>
      <c r="HW46" s="145"/>
      <c r="HX46" s="145"/>
      <c r="HY46" s="145"/>
      <c r="HZ46" s="145"/>
      <c r="IA46" s="145"/>
      <c r="IB46" s="145"/>
      <c r="IC46" s="145"/>
      <c r="ID46" s="145"/>
      <c r="IE46" s="145"/>
      <c r="IF46" s="145"/>
      <c r="IG46" s="145"/>
      <c r="IH46" s="145"/>
      <c r="II46" s="145"/>
      <c r="IJ46" s="145"/>
      <c r="IK46" s="145"/>
      <c r="IL46" s="145"/>
      <c r="IM46" s="145"/>
      <c r="IN46" s="145"/>
      <c r="IO46" s="145"/>
      <c r="IP46" s="145"/>
      <c r="IQ46" s="145"/>
      <c r="IR46" s="145"/>
      <c r="IS46" s="145"/>
      <c r="IT46" s="145"/>
      <c r="IU46" s="145"/>
      <c r="IV46" s="145"/>
      <c r="IW46" s="145"/>
      <c r="IX46" s="145"/>
      <c r="IY46" s="145"/>
      <c r="IZ46" s="145"/>
      <c r="JA46" s="145"/>
      <c r="JB46" s="145"/>
      <c r="JC46" s="145"/>
      <c r="JD46" s="145"/>
      <c r="JE46" s="145"/>
      <c r="JF46" s="145"/>
      <c r="JG46" s="145"/>
      <c r="JH46" s="145"/>
      <c r="JI46" s="145"/>
      <c r="JJ46" s="145"/>
      <c r="JK46" s="145"/>
      <c r="JL46" s="145"/>
      <c r="JM46" s="145"/>
      <c r="JN46" s="145"/>
      <c r="JO46" s="145"/>
      <c r="JP46" s="145"/>
      <c r="JQ46" s="145"/>
      <c r="JR46" s="145"/>
      <c r="JS46" s="145"/>
      <c r="JT46" s="145"/>
      <c r="JU46" s="145"/>
      <c r="JV46" s="145"/>
      <c r="JW46" s="145"/>
      <c r="JX46" s="145"/>
      <c r="JY46" s="145"/>
      <c r="JZ46" s="145"/>
      <c r="KA46" s="145"/>
      <c r="KB46" s="145"/>
      <c r="KC46" s="145"/>
      <c r="KD46" s="145"/>
      <c r="KE46" s="145"/>
      <c r="KF46" s="145"/>
      <c r="KG46" s="145"/>
      <c r="KH46" s="145"/>
      <c r="KI46" s="145"/>
      <c r="KJ46" s="145"/>
      <c r="KK46" s="145"/>
      <c r="KL46" s="145"/>
      <c r="KM46" s="162"/>
      <c r="KN46" s="145"/>
      <c r="KO46" s="163"/>
      <c r="KP46" s="163"/>
      <c r="KQ46" s="163"/>
      <c r="KR46" s="145"/>
      <c r="KS46" s="145"/>
      <c r="KT46" s="145"/>
      <c r="KU46" s="145"/>
      <c r="KV46" s="145"/>
      <c r="KW46" s="145"/>
      <c r="KX46" s="145"/>
      <c r="KY46" s="145"/>
      <c r="KZ46" s="145"/>
      <c r="LA46" s="145"/>
      <c r="LB46" s="145"/>
      <c r="LC46" s="145"/>
      <c r="LD46" s="145"/>
      <c r="LE46" s="145"/>
      <c r="LF46" s="145"/>
      <c r="LG46" s="145"/>
      <c r="LH46" s="145"/>
      <c r="LI46" s="145"/>
      <c r="LJ46" s="164"/>
      <c r="LK46" s="164"/>
      <c r="LL46" s="164"/>
      <c r="LM46" s="164"/>
      <c r="LN46" s="164"/>
      <c r="LO46" s="164"/>
      <c r="LP46" s="148"/>
      <c r="LQ46" s="148"/>
      <c r="LR46" s="148"/>
      <c r="LS46" s="148"/>
      <c r="LT46" s="148"/>
      <c r="LU46" s="149"/>
      <c r="LV46" s="148"/>
      <c r="LW46" s="148"/>
      <c r="LX46" s="149"/>
    </row>
    <row r="47" spans="1:336" s="56" customFormat="1" ht="15" customHeight="1" x14ac:dyDescent="0.2">
      <c r="A47" s="106"/>
      <c r="B47" s="107" t="s">
        <v>222</v>
      </c>
      <c r="C47" s="206"/>
      <c r="D47" s="206"/>
      <c r="E47" s="206"/>
      <c r="F47" s="108">
        <f>SUM(F48:F49)</f>
        <v>3952.7999999999997</v>
      </c>
      <c r="G47" s="108">
        <f>SUM(G48:G49)</f>
        <v>1978.1999999999998</v>
      </c>
      <c r="H47" s="108">
        <f>SUM(H48:H49)</f>
        <v>3294</v>
      </c>
      <c r="I47" s="108">
        <f>SUM(I48:I49)</f>
        <v>1669</v>
      </c>
      <c r="J47" s="106"/>
      <c r="K47" s="106"/>
      <c r="L47" s="106"/>
      <c r="M47" s="106"/>
      <c r="N47" s="108" t="s">
        <v>97</v>
      </c>
      <c r="O47" s="108" t="s">
        <v>97</v>
      </c>
      <c r="P47" s="108" t="s">
        <v>97</v>
      </c>
      <c r="Q47" s="108" t="s">
        <v>97</v>
      </c>
      <c r="R47" s="109" t="s">
        <v>97</v>
      </c>
      <c r="S47" s="109" t="s">
        <v>97</v>
      </c>
      <c r="T47" s="109" t="s">
        <v>97</v>
      </c>
      <c r="U47" s="109" t="s">
        <v>97</v>
      </c>
      <c r="V47" s="108">
        <f>SUM(V49:V49)</f>
        <v>0</v>
      </c>
      <c r="W47" s="108">
        <f>SUM(W49:W49)</f>
        <v>0</v>
      </c>
      <c r="X47" s="109">
        <v>0</v>
      </c>
      <c r="Y47" s="108">
        <f>SUM(Y49:Y49)</f>
        <v>0</v>
      </c>
      <c r="Z47" s="109">
        <v>0</v>
      </c>
      <c r="AA47" s="109">
        <v>0</v>
      </c>
      <c r="AB47" s="108">
        <f>SUM(AB49:AB49)</f>
        <v>0</v>
      </c>
      <c r="AC47" s="108">
        <f>SUM(AC49:AC49)</f>
        <v>0</v>
      </c>
      <c r="AD47" s="110"/>
      <c r="AE47" s="110"/>
      <c r="AF47" s="207">
        <f>SUM(AF49:AF49)</f>
        <v>3952.7999999999997</v>
      </c>
      <c r="AG47" s="108">
        <f>SUM(AG48:AG49)</f>
        <v>2097.6</v>
      </c>
      <c r="AH47" s="108">
        <f>SUM(AH48:AH49)</f>
        <v>123</v>
      </c>
      <c r="AI47" s="108">
        <f>SUM(AI48:AI49)</f>
        <v>-1974.6</v>
      </c>
      <c r="AJ47" s="111">
        <f>IF(AG47=0,"-",AH47/AG47)</f>
        <v>5.8638443935926779E-2</v>
      </c>
      <c r="AK47" s="108">
        <f>SUM(AK48:AK49)</f>
        <v>0</v>
      </c>
      <c r="AL47" s="108">
        <f t="shared" ref="AL47:BY47" si="140">SUM(AL48:AL49)</f>
        <v>0</v>
      </c>
      <c r="AM47" s="108">
        <f t="shared" si="140"/>
        <v>0</v>
      </c>
      <c r="AN47" s="108">
        <f t="shared" si="140"/>
        <v>0</v>
      </c>
      <c r="AO47" s="108">
        <f t="shared" si="140"/>
        <v>0</v>
      </c>
      <c r="AP47" s="108">
        <f t="shared" si="140"/>
        <v>0</v>
      </c>
      <c r="AQ47" s="108">
        <f t="shared" si="140"/>
        <v>0</v>
      </c>
      <c r="AR47" s="108">
        <f t="shared" si="140"/>
        <v>0</v>
      </c>
      <c r="AS47" s="108">
        <f t="shared" si="140"/>
        <v>0</v>
      </c>
      <c r="AT47" s="108">
        <f t="shared" si="140"/>
        <v>0</v>
      </c>
      <c r="AU47" s="108">
        <f t="shared" si="140"/>
        <v>0</v>
      </c>
      <c r="AV47" s="108">
        <f t="shared" si="140"/>
        <v>0</v>
      </c>
      <c r="AW47" s="108">
        <f t="shared" si="140"/>
        <v>0</v>
      </c>
      <c r="AX47" s="108">
        <f t="shared" si="140"/>
        <v>0</v>
      </c>
      <c r="AY47" s="108">
        <f t="shared" si="140"/>
        <v>0</v>
      </c>
      <c r="AZ47" s="111" t="str">
        <f>IF(AW47=0,"-",AX47/AW47)</f>
        <v>-</v>
      </c>
      <c r="BA47" s="108">
        <f t="shared" si="140"/>
        <v>0</v>
      </c>
      <c r="BB47" s="108">
        <f t="shared" si="140"/>
        <v>0</v>
      </c>
      <c r="BC47" s="108">
        <f t="shared" si="140"/>
        <v>0</v>
      </c>
      <c r="BD47" s="111" t="str">
        <f>IF(BA47=0,"-",BB47/BA47)</f>
        <v>-</v>
      </c>
      <c r="BE47" s="108">
        <f t="shared" si="140"/>
        <v>2097.6</v>
      </c>
      <c r="BF47" s="108">
        <f t="shared" si="140"/>
        <v>123</v>
      </c>
      <c r="BG47" s="108">
        <f t="shared" si="140"/>
        <v>-1974.6</v>
      </c>
      <c r="BH47" s="111">
        <f>IF(BE47=0,"-",BF47/BE47)</f>
        <v>5.8638443935926779E-2</v>
      </c>
      <c r="BI47" s="108">
        <f t="shared" si="140"/>
        <v>1855.1999999999998</v>
      </c>
      <c r="BJ47" s="108">
        <f t="shared" si="140"/>
        <v>1855.1999999999998</v>
      </c>
      <c r="BK47" s="108">
        <f t="shared" si="140"/>
        <v>0</v>
      </c>
      <c r="BL47" s="108">
        <f t="shared" si="140"/>
        <v>0</v>
      </c>
      <c r="BM47" s="108">
        <f t="shared" si="140"/>
        <v>0</v>
      </c>
      <c r="BN47" s="108">
        <f t="shared" si="140"/>
        <v>0</v>
      </c>
      <c r="BO47" s="108">
        <f t="shared" si="140"/>
        <v>0</v>
      </c>
      <c r="BP47" s="108">
        <f t="shared" si="140"/>
        <v>0</v>
      </c>
      <c r="BQ47" s="108">
        <f t="shared" si="140"/>
        <v>0</v>
      </c>
      <c r="BR47" s="108">
        <f t="shared" si="140"/>
        <v>0</v>
      </c>
      <c r="BS47" s="108">
        <f t="shared" si="140"/>
        <v>0</v>
      </c>
      <c r="BT47" s="108">
        <f t="shared" si="140"/>
        <v>0</v>
      </c>
      <c r="BU47" s="108">
        <f t="shared" si="140"/>
        <v>123</v>
      </c>
      <c r="BV47" s="108">
        <f t="shared" si="140"/>
        <v>0</v>
      </c>
      <c r="BW47" s="108">
        <f t="shared" si="140"/>
        <v>0</v>
      </c>
      <c r="BX47" s="108">
        <f t="shared" si="140"/>
        <v>0</v>
      </c>
      <c r="BY47" s="108">
        <f t="shared" si="140"/>
        <v>-2097.6</v>
      </c>
      <c r="BZ47" s="207">
        <f>SUM(BZ49:BZ49)</f>
        <v>715.19999999999993</v>
      </c>
      <c r="CA47" s="207">
        <f>SUM(CA49:CA49)</f>
        <v>480</v>
      </c>
      <c r="CB47" s="207">
        <f>SUM(CB49:CB49)</f>
        <v>312</v>
      </c>
      <c r="CC47" s="207">
        <f>SUM(CC49:CC49)</f>
        <v>348</v>
      </c>
      <c r="CD47" s="108">
        <f>F47-AB47-AF47</f>
        <v>0</v>
      </c>
      <c r="CE47" s="207"/>
      <c r="CF47" s="207"/>
      <c r="CG47" s="108">
        <f>SUM(CG48:CG49)</f>
        <v>0</v>
      </c>
      <c r="CH47" s="108">
        <f>SUM(CH48:CH49)</f>
        <v>0</v>
      </c>
      <c r="CI47" s="110"/>
      <c r="CJ47" s="110"/>
      <c r="CK47" s="108">
        <f>SUM(CK48:CK49)</f>
        <v>3294</v>
      </c>
      <c r="CL47" s="108">
        <f>SUM(CL48:CL49)</f>
        <v>1748</v>
      </c>
      <c r="CM47" s="108">
        <f>SUM(CM48:CM49)</f>
        <v>123</v>
      </c>
      <c r="CN47" s="108">
        <f>SUM(CN48:CN49)</f>
        <v>-1625</v>
      </c>
      <c r="CO47" s="111">
        <f>IF(CL47=0,"-",CM47/CL47)</f>
        <v>7.0366132723112124E-2</v>
      </c>
      <c r="CP47" s="108">
        <f t="shared" ref="CP47:DD47" si="141">SUM(CP48:CP49)</f>
        <v>0</v>
      </c>
      <c r="CQ47" s="108">
        <f t="shared" si="141"/>
        <v>0</v>
      </c>
      <c r="CR47" s="108">
        <f t="shared" si="141"/>
        <v>0</v>
      </c>
      <c r="CS47" s="108">
        <f t="shared" si="141"/>
        <v>0</v>
      </c>
      <c r="CT47" s="108">
        <f t="shared" si="141"/>
        <v>0</v>
      </c>
      <c r="CU47" s="108">
        <f t="shared" si="141"/>
        <v>0</v>
      </c>
      <c r="CV47" s="108">
        <f t="shared" si="141"/>
        <v>0</v>
      </c>
      <c r="CW47" s="108">
        <f t="shared" si="141"/>
        <v>0</v>
      </c>
      <c r="CX47" s="108">
        <f t="shared" si="141"/>
        <v>0</v>
      </c>
      <c r="CY47" s="108">
        <f t="shared" si="141"/>
        <v>0</v>
      </c>
      <c r="CZ47" s="108">
        <f t="shared" si="141"/>
        <v>0</v>
      </c>
      <c r="DA47" s="108">
        <f t="shared" si="141"/>
        <v>0</v>
      </c>
      <c r="DB47" s="108">
        <f t="shared" si="141"/>
        <v>0</v>
      </c>
      <c r="DC47" s="108">
        <f t="shared" si="141"/>
        <v>0</v>
      </c>
      <c r="DD47" s="108">
        <f t="shared" si="141"/>
        <v>0</v>
      </c>
      <c r="DE47" s="111" t="str">
        <f>IF(DB47=0,"-",DC47/DB47)</f>
        <v>-</v>
      </c>
      <c r="DF47" s="108">
        <f>SUM(DF48:DF49)</f>
        <v>0</v>
      </c>
      <c r="DG47" s="108">
        <f>SUM(DG48:DG49)</f>
        <v>0</v>
      </c>
      <c r="DH47" s="108">
        <f>SUM(DH48:DH49)</f>
        <v>0</v>
      </c>
      <c r="DI47" s="111" t="str">
        <f>IF(DF47=0,"-",DG47/DF47)</f>
        <v>-</v>
      </c>
      <c r="DJ47" s="108">
        <f>SUM(DJ48:DJ49)</f>
        <v>1748</v>
      </c>
      <c r="DK47" s="108">
        <f>SUM(DK48:DK49)</f>
        <v>123</v>
      </c>
      <c r="DL47" s="108">
        <f>SUM(DL48:DL49)</f>
        <v>-1625</v>
      </c>
      <c r="DM47" s="111">
        <f>IF(DJ47=0,"-",DK47/DJ47)</f>
        <v>7.0366132723112124E-2</v>
      </c>
      <c r="DN47" s="108">
        <f t="shared" ref="DN47:ED47" si="142">SUM(DN48:DN49)</f>
        <v>1546</v>
      </c>
      <c r="DO47" s="108">
        <f t="shared" si="142"/>
        <v>1546</v>
      </c>
      <c r="DP47" s="108">
        <f t="shared" si="142"/>
        <v>0</v>
      </c>
      <c r="DQ47" s="108">
        <f t="shared" si="142"/>
        <v>0</v>
      </c>
      <c r="DR47" s="108">
        <f t="shared" si="142"/>
        <v>0</v>
      </c>
      <c r="DS47" s="108">
        <f t="shared" si="142"/>
        <v>0</v>
      </c>
      <c r="DT47" s="108">
        <f t="shared" si="142"/>
        <v>0</v>
      </c>
      <c r="DU47" s="108">
        <f t="shared" si="142"/>
        <v>0</v>
      </c>
      <c r="DV47" s="108">
        <f t="shared" si="142"/>
        <v>0</v>
      </c>
      <c r="DW47" s="108">
        <f t="shared" si="142"/>
        <v>0</v>
      </c>
      <c r="DX47" s="108">
        <f t="shared" si="142"/>
        <v>0</v>
      </c>
      <c r="DY47" s="108">
        <f t="shared" si="142"/>
        <v>0</v>
      </c>
      <c r="DZ47" s="108">
        <f t="shared" si="142"/>
        <v>123</v>
      </c>
      <c r="EA47" s="108">
        <f t="shared" si="142"/>
        <v>0</v>
      </c>
      <c r="EB47" s="108">
        <f t="shared" si="142"/>
        <v>0</v>
      </c>
      <c r="EC47" s="108">
        <f t="shared" si="142"/>
        <v>0</v>
      </c>
      <c r="ED47" s="108">
        <f t="shared" si="142"/>
        <v>-1748</v>
      </c>
      <c r="EE47" s="207">
        <f>SUM(EE49:EE49)</f>
        <v>596</v>
      </c>
      <c r="EF47" s="207">
        <f>SUM(EF49:EF49)</f>
        <v>400</v>
      </c>
      <c r="EG47" s="207">
        <f>SUM(EG49:EG49)</f>
        <v>260</v>
      </c>
      <c r="EH47" s="207">
        <f>SUM(EH49:EH49)</f>
        <v>290</v>
      </c>
      <c r="EI47" s="108">
        <f>H47-CG47-CK47</f>
        <v>0</v>
      </c>
      <c r="EJ47" s="207"/>
      <c r="EK47" s="207"/>
      <c r="EL47" s="108">
        <f>SUM(EL48:EL49)</f>
        <v>0</v>
      </c>
      <c r="EM47" s="108">
        <f t="shared" ref="EM47:GG47" si="143">SUM(EM48:EM49)</f>
        <v>0</v>
      </c>
      <c r="EN47" s="108">
        <f t="shared" si="143"/>
        <v>3294</v>
      </c>
      <c r="EO47" s="108">
        <f t="shared" si="143"/>
        <v>1748</v>
      </c>
      <c r="EP47" s="108">
        <f t="shared" si="143"/>
        <v>123</v>
      </c>
      <c r="EQ47" s="108">
        <f t="shared" si="143"/>
        <v>-1625</v>
      </c>
      <c r="ER47" s="111">
        <f>IF(EO47=0,"-",EP47/EO47)</f>
        <v>7.0366132723112124E-2</v>
      </c>
      <c r="ES47" s="108">
        <f t="shared" si="143"/>
        <v>0</v>
      </c>
      <c r="ET47" s="108">
        <f t="shared" si="143"/>
        <v>0</v>
      </c>
      <c r="EU47" s="108">
        <f t="shared" si="143"/>
        <v>0</v>
      </c>
      <c r="EV47" s="108">
        <f t="shared" si="143"/>
        <v>0</v>
      </c>
      <c r="EW47" s="108">
        <f t="shared" si="143"/>
        <v>0</v>
      </c>
      <c r="EX47" s="108">
        <f t="shared" si="143"/>
        <v>0</v>
      </c>
      <c r="EY47" s="108">
        <f t="shared" si="143"/>
        <v>0</v>
      </c>
      <c r="EZ47" s="108">
        <f t="shared" si="143"/>
        <v>0</v>
      </c>
      <c r="FA47" s="108">
        <f t="shared" si="143"/>
        <v>0</v>
      </c>
      <c r="FB47" s="108">
        <f t="shared" si="143"/>
        <v>0</v>
      </c>
      <c r="FC47" s="108">
        <f t="shared" si="143"/>
        <v>0</v>
      </c>
      <c r="FD47" s="108">
        <f t="shared" si="143"/>
        <v>0</v>
      </c>
      <c r="FE47" s="108">
        <f t="shared" si="143"/>
        <v>0</v>
      </c>
      <c r="FF47" s="108">
        <f t="shared" si="143"/>
        <v>0</v>
      </c>
      <c r="FG47" s="108">
        <f t="shared" si="143"/>
        <v>0</v>
      </c>
      <c r="FH47" s="111" t="str">
        <f>IF(FE47=0,"-",FF47/FE47)</f>
        <v>-</v>
      </c>
      <c r="FI47" s="108">
        <f t="shared" si="143"/>
        <v>0</v>
      </c>
      <c r="FJ47" s="108">
        <f t="shared" si="143"/>
        <v>0</v>
      </c>
      <c r="FK47" s="108">
        <f t="shared" si="143"/>
        <v>0</v>
      </c>
      <c r="FL47" s="111" t="str">
        <f>IF(FI47=0,"-",FJ47/FI47)</f>
        <v>-</v>
      </c>
      <c r="FM47" s="108">
        <f t="shared" si="143"/>
        <v>1748</v>
      </c>
      <c r="FN47" s="108">
        <f t="shared" si="143"/>
        <v>123</v>
      </c>
      <c r="FO47" s="108">
        <f t="shared" si="143"/>
        <v>-1625</v>
      </c>
      <c r="FP47" s="111">
        <f>IF(FM47=0,"-",FN47/FM47)</f>
        <v>7.0366132723112124E-2</v>
      </c>
      <c r="FQ47" s="108">
        <f t="shared" si="143"/>
        <v>1546</v>
      </c>
      <c r="FR47" s="108">
        <f t="shared" si="143"/>
        <v>1546</v>
      </c>
      <c r="FS47" s="108">
        <f t="shared" si="143"/>
        <v>0</v>
      </c>
      <c r="FT47" s="108">
        <f t="shared" si="143"/>
        <v>0</v>
      </c>
      <c r="FU47" s="108">
        <f t="shared" si="143"/>
        <v>0</v>
      </c>
      <c r="FV47" s="108">
        <f t="shared" si="143"/>
        <v>0</v>
      </c>
      <c r="FW47" s="108">
        <f t="shared" si="143"/>
        <v>0</v>
      </c>
      <c r="FX47" s="108">
        <f t="shared" si="143"/>
        <v>0</v>
      </c>
      <c r="FY47" s="108">
        <f t="shared" si="143"/>
        <v>0</v>
      </c>
      <c r="FZ47" s="108">
        <f t="shared" si="143"/>
        <v>0</v>
      </c>
      <c r="GA47" s="108">
        <f t="shared" si="143"/>
        <v>0</v>
      </c>
      <c r="GB47" s="108">
        <f t="shared" si="143"/>
        <v>0</v>
      </c>
      <c r="GC47" s="108">
        <f t="shared" si="143"/>
        <v>123</v>
      </c>
      <c r="GD47" s="108">
        <f t="shared" si="143"/>
        <v>0</v>
      </c>
      <c r="GE47" s="108">
        <f t="shared" si="143"/>
        <v>0</v>
      </c>
      <c r="GF47" s="108">
        <f t="shared" si="143"/>
        <v>0</v>
      </c>
      <c r="GG47" s="108">
        <f t="shared" si="143"/>
        <v>-1748</v>
      </c>
      <c r="GH47" s="207">
        <f>SUM(GH49:GH49)</f>
        <v>596</v>
      </c>
      <c r="GI47" s="207">
        <f>SUM(GI49:GI49)</f>
        <v>400</v>
      </c>
      <c r="GJ47" s="207">
        <f>SUM(GJ49:GJ49)</f>
        <v>260</v>
      </c>
      <c r="GK47" s="207">
        <f>SUM(GK49:GK49)</f>
        <v>290</v>
      </c>
      <c r="GL47" s="108">
        <f>H47-EL47-EN47</f>
        <v>0</v>
      </c>
      <c r="GM47" s="207"/>
      <c r="GN47" s="207"/>
      <c r="GO47" s="112"/>
      <c r="GP47" s="112"/>
      <c r="GQ47" s="114"/>
      <c r="GR47" s="114"/>
      <c r="GS47" s="114"/>
      <c r="GT47" s="114"/>
      <c r="GU47" s="114"/>
      <c r="GV47" s="114"/>
      <c r="GW47" s="114"/>
      <c r="GX47" s="114"/>
      <c r="GY47" s="114"/>
      <c r="GZ47" s="114"/>
      <c r="HA47" s="114"/>
      <c r="HB47" s="114"/>
      <c r="HC47" s="114"/>
      <c r="HD47" s="114"/>
      <c r="HE47" s="114"/>
      <c r="HF47" s="114"/>
      <c r="HG47" s="114"/>
      <c r="HH47" s="114"/>
      <c r="HI47" s="114"/>
      <c r="HJ47" s="112"/>
      <c r="HK47" s="115">
        <f>SUM(HK48:HK49)</f>
        <v>0</v>
      </c>
      <c r="HL47" s="115">
        <f t="shared" ref="HL47:JW47" si="144">SUM(HL48:HL49)</f>
        <v>0</v>
      </c>
      <c r="HM47" s="115">
        <f t="shared" si="144"/>
        <v>0</v>
      </c>
      <c r="HN47" s="115">
        <f t="shared" si="144"/>
        <v>0</v>
      </c>
      <c r="HO47" s="115">
        <f t="shared" si="144"/>
        <v>0</v>
      </c>
      <c r="HP47" s="115">
        <f t="shared" si="144"/>
        <v>0</v>
      </c>
      <c r="HQ47" s="115">
        <f t="shared" si="144"/>
        <v>0</v>
      </c>
      <c r="HR47" s="115">
        <f t="shared" si="144"/>
        <v>0</v>
      </c>
      <c r="HS47" s="115">
        <f t="shared" si="144"/>
        <v>0</v>
      </c>
      <c r="HT47" s="115">
        <f t="shared" si="144"/>
        <v>0</v>
      </c>
      <c r="HU47" s="115">
        <f t="shared" si="144"/>
        <v>0</v>
      </c>
      <c r="HV47" s="115">
        <f t="shared" si="144"/>
        <v>0</v>
      </c>
      <c r="HW47" s="115">
        <f t="shared" si="144"/>
        <v>0</v>
      </c>
      <c r="HX47" s="115">
        <f t="shared" si="144"/>
        <v>0</v>
      </c>
      <c r="HY47" s="115">
        <f t="shared" si="144"/>
        <v>0</v>
      </c>
      <c r="HZ47" s="115">
        <f t="shared" si="144"/>
        <v>0</v>
      </c>
      <c r="IA47" s="115">
        <f t="shared" si="144"/>
        <v>0</v>
      </c>
      <c r="IB47" s="115">
        <f t="shared" si="144"/>
        <v>0</v>
      </c>
      <c r="IC47" s="115">
        <f t="shared" si="144"/>
        <v>0</v>
      </c>
      <c r="ID47" s="115">
        <f t="shared" si="144"/>
        <v>0</v>
      </c>
      <c r="IE47" s="115">
        <f t="shared" si="144"/>
        <v>0</v>
      </c>
      <c r="IF47" s="115">
        <f t="shared" si="144"/>
        <v>0</v>
      </c>
      <c r="IG47" s="115">
        <f t="shared" si="144"/>
        <v>0</v>
      </c>
      <c r="IH47" s="115">
        <f t="shared" si="144"/>
        <v>0</v>
      </c>
      <c r="II47" s="115">
        <f t="shared" si="144"/>
        <v>0</v>
      </c>
      <c r="IJ47" s="115">
        <f t="shared" si="144"/>
        <v>0</v>
      </c>
      <c r="IK47" s="115">
        <f t="shared" si="144"/>
        <v>0</v>
      </c>
      <c r="IL47" s="115">
        <f t="shared" si="144"/>
        <v>0</v>
      </c>
      <c r="IM47" s="115">
        <f t="shared" si="144"/>
        <v>0</v>
      </c>
      <c r="IN47" s="115">
        <f t="shared" si="144"/>
        <v>0</v>
      </c>
      <c r="IO47" s="115">
        <f t="shared" si="144"/>
        <v>0</v>
      </c>
      <c r="IP47" s="115">
        <f t="shared" si="144"/>
        <v>0</v>
      </c>
      <c r="IQ47" s="115">
        <f t="shared" si="144"/>
        <v>0</v>
      </c>
      <c r="IR47" s="115">
        <f t="shared" si="144"/>
        <v>0</v>
      </c>
      <c r="IS47" s="115">
        <f t="shared" si="144"/>
        <v>0</v>
      </c>
      <c r="IT47" s="115">
        <f t="shared" si="144"/>
        <v>0</v>
      </c>
      <c r="IU47" s="115">
        <f t="shared" si="144"/>
        <v>0</v>
      </c>
      <c r="IV47" s="115">
        <f t="shared" si="144"/>
        <v>0</v>
      </c>
      <c r="IW47" s="115">
        <f t="shared" si="144"/>
        <v>0</v>
      </c>
      <c r="IX47" s="115">
        <f t="shared" si="144"/>
        <v>0</v>
      </c>
      <c r="IY47" s="115">
        <f t="shared" si="144"/>
        <v>0</v>
      </c>
      <c r="IZ47" s="115">
        <f t="shared" si="144"/>
        <v>0</v>
      </c>
      <c r="JA47" s="115">
        <f t="shared" si="144"/>
        <v>0</v>
      </c>
      <c r="JB47" s="115">
        <f t="shared" si="144"/>
        <v>0</v>
      </c>
      <c r="JC47" s="115">
        <f t="shared" si="144"/>
        <v>0</v>
      </c>
      <c r="JD47" s="115">
        <f t="shared" si="144"/>
        <v>0</v>
      </c>
      <c r="JE47" s="115">
        <f t="shared" si="144"/>
        <v>0</v>
      </c>
      <c r="JF47" s="115">
        <f t="shared" si="144"/>
        <v>0</v>
      </c>
      <c r="JG47" s="115">
        <f t="shared" si="144"/>
        <v>0</v>
      </c>
      <c r="JH47" s="115">
        <f t="shared" si="144"/>
        <v>0</v>
      </c>
      <c r="JI47" s="115">
        <f t="shared" si="144"/>
        <v>0</v>
      </c>
      <c r="JJ47" s="115">
        <f t="shared" si="144"/>
        <v>0</v>
      </c>
      <c r="JK47" s="115">
        <f t="shared" si="144"/>
        <v>0</v>
      </c>
      <c r="JL47" s="115">
        <f t="shared" si="144"/>
        <v>0</v>
      </c>
      <c r="JM47" s="115">
        <f t="shared" si="144"/>
        <v>0</v>
      </c>
      <c r="JN47" s="115">
        <f t="shared" si="144"/>
        <v>0</v>
      </c>
      <c r="JO47" s="115">
        <f t="shared" si="144"/>
        <v>0</v>
      </c>
      <c r="JP47" s="115">
        <f t="shared" si="144"/>
        <v>0</v>
      </c>
      <c r="JQ47" s="115">
        <f t="shared" si="144"/>
        <v>0</v>
      </c>
      <c r="JR47" s="115">
        <f t="shared" si="144"/>
        <v>0</v>
      </c>
      <c r="JS47" s="115">
        <f t="shared" si="144"/>
        <v>0</v>
      </c>
      <c r="JT47" s="115">
        <f t="shared" si="144"/>
        <v>0</v>
      </c>
      <c r="JU47" s="115">
        <f t="shared" si="144"/>
        <v>0</v>
      </c>
      <c r="JV47" s="115">
        <f t="shared" si="144"/>
        <v>0</v>
      </c>
      <c r="JW47" s="115">
        <f t="shared" si="144"/>
        <v>0</v>
      </c>
      <c r="JX47" s="115">
        <f t="shared" ref="JX47:LU47" si="145">SUM(JX48:JX49)</f>
        <v>0</v>
      </c>
      <c r="JY47" s="115">
        <f t="shared" si="145"/>
        <v>0</v>
      </c>
      <c r="JZ47" s="115">
        <f t="shared" si="145"/>
        <v>0</v>
      </c>
      <c r="KA47" s="115">
        <f t="shared" si="145"/>
        <v>0</v>
      </c>
      <c r="KB47" s="115">
        <f t="shared" si="145"/>
        <v>0</v>
      </c>
      <c r="KC47" s="115">
        <f t="shared" si="145"/>
        <v>0</v>
      </c>
      <c r="KD47" s="115">
        <f t="shared" si="145"/>
        <v>0</v>
      </c>
      <c r="KE47" s="115">
        <f t="shared" si="145"/>
        <v>0</v>
      </c>
      <c r="KF47" s="115">
        <f t="shared" si="145"/>
        <v>0</v>
      </c>
      <c r="KG47" s="115">
        <f t="shared" si="145"/>
        <v>0</v>
      </c>
      <c r="KH47" s="115">
        <f t="shared" si="145"/>
        <v>0</v>
      </c>
      <c r="KI47" s="115">
        <f t="shared" si="145"/>
        <v>0</v>
      </c>
      <c r="KJ47" s="115">
        <f t="shared" si="145"/>
        <v>0</v>
      </c>
      <c r="KK47" s="115">
        <f t="shared" si="145"/>
        <v>0</v>
      </c>
      <c r="KL47" s="115">
        <f t="shared" si="145"/>
        <v>0</v>
      </c>
      <c r="KM47" s="115">
        <f t="shared" si="145"/>
        <v>0</v>
      </c>
      <c r="KN47" s="115">
        <f t="shared" si="145"/>
        <v>0</v>
      </c>
      <c r="KO47" s="115">
        <f t="shared" si="145"/>
        <v>0</v>
      </c>
      <c r="KP47" s="115">
        <f t="shared" si="145"/>
        <v>0</v>
      </c>
      <c r="KQ47" s="115">
        <f t="shared" si="145"/>
        <v>0</v>
      </c>
      <c r="KR47" s="115">
        <f t="shared" si="145"/>
        <v>0</v>
      </c>
      <c r="KS47" s="115">
        <f t="shared" si="145"/>
        <v>0</v>
      </c>
      <c r="KT47" s="115">
        <f t="shared" si="145"/>
        <v>0</v>
      </c>
      <c r="KU47" s="115">
        <f t="shared" si="145"/>
        <v>0</v>
      </c>
      <c r="KV47" s="115">
        <f t="shared" si="145"/>
        <v>0</v>
      </c>
      <c r="KW47" s="115">
        <f t="shared" si="145"/>
        <v>0</v>
      </c>
      <c r="KX47" s="115">
        <f t="shared" si="145"/>
        <v>0</v>
      </c>
      <c r="KY47" s="115">
        <f t="shared" si="145"/>
        <v>0</v>
      </c>
      <c r="KZ47" s="115">
        <f t="shared" si="145"/>
        <v>0</v>
      </c>
      <c r="LA47" s="115">
        <f t="shared" si="145"/>
        <v>0</v>
      </c>
      <c r="LB47" s="115">
        <f t="shared" si="145"/>
        <v>0</v>
      </c>
      <c r="LC47" s="115">
        <f t="shared" si="145"/>
        <v>0</v>
      </c>
      <c r="LD47" s="115">
        <f t="shared" si="145"/>
        <v>0</v>
      </c>
      <c r="LE47" s="115">
        <f t="shared" si="145"/>
        <v>0</v>
      </c>
      <c r="LF47" s="115">
        <f t="shared" si="145"/>
        <v>0</v>
      </c>
      <c r="LG47" s="115">
        <f t="shared" si="145"/>
        <v>0</v>
      </c>
      <c r="LH47" s="115">
        <f t="shared" si="145"/>
        <v>0</v>
      </c>
      <c r="LI47" s="115">
        <f t="shared" si="145"/>
        <v>0</v>
      </c>
      <c r="LJ47" s="115">
        <f t="shared" si="145"/>
        <v>0</v>
      </c>
      <c r="LK47" s="115">
        <f t="shared" si="145"/>
        <v>0</v>
      </c>
      <c r="LL47" s="115">
        <f t="shared" si="145"/>
        <v>0</v>
      </c>
      <c r="LM47" s="115">
        <f t="shared" si="145"/>
        <v>0</v>
      </c>
      <c r="LN47" s="115">
        <f t="shared" si="145"/>
        <v>0</v>
      </c>
      <c r="LO47" s="115">
        <f t="shared" si="145"/>
        <v>0</v>
      </c>
      <c r="LP47" s="115">
        <f t="shared" si="145"/>
        <v>0</v>
      </c>
      <c r="LQ47" s="115">
        <f t="shared" si="145"/>
        <v>0</v>
      </c>
      <c r="LR47" s="115">
        <f t="shared" si="145"/>
        <v>0</v>
      </c>
      <c r="LS47" s="115">
        <f t="shared" si="145"/>
        <v>0</v>
      </c>
      <c r="LT47" s="115">
        <f t="shared" si="145"/>
        <v>0</v>
      </c>
      <c r="LU47" s="115">
        <f t="shared" si="145"/>
        <v>0</v>
      </c>
      <c r="LV47" s="115">
        <f>SUM(LV48:LV49)</f>
        <v>0</v>
      </c>
      <c r="LW47" s="115">
        <f>SUM(LW48:LW49)</f>
        <v>0</v>
      </c>
      <c r="LX47" s="115">
        <f>SUM(LX48:LX49)</f>
        <v>0</v>
      </c>
    </row>
    <row r="48" spans="1:336" s="199" customFormat="1" ht="34.5" customHeight="1" outlineLevel="1" x14ac:dyDescent="0.2">
      <c r="A48" s="179" t="s">
        <v>223</v>
      </c>
      <c r="B48" s="180" t="s">
        <v>224</v>
      </c>
      <c r="C48" s="181" t="s">
        <v>103</v>
      </c>
      <c r="D48" s="181" t="s">
        <v>104</v>
      </c>
      <c r="E48" s="181" t="s">
        <v>120</v>
      </c>
      <c r="F48" s="182">
        <v>0</v>
      </c>
      <c r="G48" s="182">
        <v>123</v>
      </c>
      <c r="H48" s="182">
        <v>0</v>
      </c>
      <c r="I48" s="182">
        <v>123</v>
      </c>
      <c r="J48" s="183" t="s">
        <v>147</v>
      </c>
      <c r="K48" s="184">
        <v>42020</v>
      </c>
      <c r="L48" s="183" t="s">
        <v>147</v>
      </c>
      <c r="M48" s="184">
        <v>42020</v>
      </c>
      <c r="N48" s="185" t="s">
        <v>104</v>
      </c>
      <c r="O48" s="185" t="s">
        <v>104</v>
      </c>
      <c r="P48" s="185" t="s">
        <v>104</v>
      </c>
      <c r="Q48" s="185" t="s">
        <v>104</v>
      </c>
      <c r="R48" s="185" t="s">
        <v>104</v>
      </c>
      <c r="S48" s="185" t="s">
        <v>104</v>
      </c>
      <c r="T48" s="185" t="s">
        <v>104</v>
      </c>
      <c r="U48" s="185" t="s">
        <v>104</v>
      </c>
      <c r="V48" s="182">
        <v>0</v>
      </c>
      <c r="W48" s="182">
        <v>0</v>
      </c>
      <c r="X48" s="182">
        <v>0</v>
      </c>
      <c r="Y48" s="182">
        <v>0</v>
      </c>
      <c r="Z48" s="182">
        <v>0</v>
      </c>
      <c r="AA48" s="182">
        <v>0</v>
      </c>
      <c r="AB48" s="186">
        <v>0</v>
      </c>
      <c r="AC48" s="186">
        <v>0</v>
      </c>
      <c r="AD48" s="183" t="s">
        <v>104</v>
      </c>
      <c r="AE48" s="187" t="s">
        <v>114</v>
      </c>
      <c r="AF48" s="188">
        <f>AG48+BZ48+CA48+CB48+CC48</f>
        <v>0</v>
      </c>
      <c r="AG48" s="186">
        <f>AK48+AO48+AW48+BE48</f>
        <v>0</v>
      </c>
      <c r="AH48" s="186">
        <f>AL48+AP48+AX48+BF48</f>
        <v>123</v>
      </c>
      <c r="AI48" s="186">
        <f>AH48-AG48</f>
        <v>123</v>
      </c>
      <c r="AJ48" s="189" t="str">
        <f>IF(AG48=0,"-",AH48/AG48)</f>
        <v>-</v>
      </c>
      <c r="AK48" s="186">
        <v>0</v>
      </c>
      <c r="AL48" s="186">
        <v>0</v>
      </c>
      <c r="AM48" s="186">
        <f>AL48-AK48</f>
        <v>0</v>
      </c>
      <c r="AN48" s="189" t="str">
        <f>IF(AK48=0,"-",AL48/AK48)</f>
        <v>-</v>
      </c>
      <c r="AO48" s="186">
        <v>0</v>
      </c>
      <c r="AP48" s="186">
        <v>0</v>
      </c>
      <c r="AQ48" s="186">
        <f>AP48-AO48</f>
        <v>0</v>
      </c>
      <c r="AR48" s="189" t="str">
        <f>IF(AO48=0,"-",AP48/AO48)</f>
        <v>-</v>
      </c>
      <c r="AS48" s="186">
        <f>AK48+AO48</f>
        <v>0</v>
      </c>
      <c r="AT48" s="186">
        <f>AL48+AP48</f>
        <v>0</v>
      </c>
      <c r="AU48" s="186">
        <f>AT48-AS48</f>
        <v>0</v>
      </c>
      <c r="AV48" s="189" t="str">
        <f>IF(AS48=0,"-",AT48/AS48)</f>
        <v>-</v>
      </c>
      <c r="AW48" s="186">
        <v>0</v>
      </c>
      <c r="AX48" s="186">
        <v>0</v>
      </c>
      <c r="AY48" s="186">
        <f>AX48-AW48</f>
        <v>0</v>
      </c>
      <c r="AZ48" s="189" t="str">
        <f>IF(AW48=0,"-",AX48/AW48)</f>
        <v>-</v>
      </c>
      <c r="BA48" s="186">
        <f>AS48+AW48</f>
        <v>0</v>
      </c>
      <c r="BB48" s="186">
        <f>AT48+AX48</f>
        <v>0</v>
      </c>
      <c r="BC48" s="186">
        <f>BB48-BA48</f>
        <v>0</v>
      </c>
      <c r="BD48" s="189" t="str">
        <f>IF(BA48=0,"-",BB48/BA48)</f>
        <v>-</v>
      </c>
      <c r="BE48" s="182">
        <v>0</v>
      </c>
      <c r="BF48" s="186">
        <v>123</v>
      </c>
      <c r="BG48" s="186">
        <f>BF48-BE48</f>
        <v>123</v>
      </c>
      <c r="BH48" s="189" t="str">
        <f>IF(BE48=0,"-",BF48/BE48)</f>
        <v>-</v>
      </c>
      <c r="BI48" s="188">
        <f>F48-AB48-AG48</f>
        <v>0</v>
      </c>
      <c r="BJ48" s="188">
        <f>G48-AC48-AH48</f>
        <v>0</v>
      </c>
      <c r="BK48" s="188">
        <v>0</v>
      </c>
      <c r="BL48" s="188">
        <v>0</v>
      </c>
      <c r="BM48" s="188">
        <v>0</v>
      </c>
      <c r="BN48" s="188">
        <v>0</v>
      </c>
      <c r="BO48" s="188">
        <v>0</v>
      </c>
      <c r="BP48" s="188">
        <v>0</v>
      </c>
      <c r="BQ48" s="188">
        <v>0</v>
      </c>
      <c r="BR48" s="188">
        <v>0</v>
      </c>
      <c r="BS48" s="188">
        <v>0</v>
      </c>
      <c r="BT48" s="188">
        <v>0</v>
      </c>
      <c r="BU48" s="188">
        <v>123</v>
      </c>
      <c r="BV48" s="188">
        <v>0</v>
      </c>
      <c r="BW48" s="188">
        <v>0</v>
      </c>
      <c r="BX48" s="188">
        <v>0</v>
      </c>
      <c r="BY48" s="186">
        <f>AI48-SUM(BK48:BX48)</f>
        <v>0</v>
      </c>
      <c r="BZ48" s="188">
        <v>0</v>
      </c>
      <c r="CA48" s="188">
        <v>0</v>
      </c>
      <c r="CB48" s="188">
        <v>0</v>
      </c>
      <c r="CC48" s="188">
        <v>0</v>
      </c>
      <c r="CD48" s="188">
        <f>F48-AB48-AF48</f>
        <v>0</v>
      </c>
      <c r="CE48" s="190" t="s">
        <v>134</v>
      </c>
      <c r="CF48" s="200" t="s">
        <v>225</v>
      </c>
      <c r="CG48" s="186">
        <v>0</v>
      </c>
      <c r="CH48" s="186">
        <v>0</v>
      </c>
      <c r="CI48" s="189" t="s">
        <v>97</v>
      </c>
      <c r="CJ48" s="187" t="s">
        <v>114</v>
      </c>
      <c r="CK48" s="186">
        <f>CL48+EE48+EF48+EG48+EH48</f>
        <v>0</v>
      </c>
      <c r="CL48" s="186">
        <f>CP48+CT48+DB48+DJ48</f>
        <v>0</v>
      </c>
      <c r="CM48" s="186">
        <f>CQ48+CU48+DC48+DK48</f>
        <v>123</v>
      </c>
      <c r="CN48" s="186">
        <f>CM48-CL48</f>
        <v>123</v>
      </c>
      <c r="CO48" s="189" t="str">
        <f>IF(CL48=0,"-",CM48/CL48)</f>
        <v>-</v>
      </c>
      <c r="CP48" s="186">
        <v>0</v>
      </c>
      <c r="CQ48" s="186">
        <v>0</v>
      </c>
      <c r="CR48" s="186">
        <f>CQ48-CP48</f>
        <v>0</v>
      </c>
      <c r="CS48" s="189" t="str">
        <f>IF(CP48=0,"-",CQ48/CP48)</f>
        <v>-</v>
      </c>
      <c r="CT48" s="186">
        <v>0</v>
      </c>
      <c r="CU48" s="186">
        <v>0</v>
      </c>
      <c r="CV48" s="186">
        <f>CU48-CT48</f>
        <v>0</v>
      </c>
      <c r="CW48" s="189" t="str">
        <f>IF(CT48=0,"-",CU48/CT48)</f>
        <v>-</v>
      </c>
      <c r="CX48" s="186">
        <v>0</v>
      </c>
      <c r="CY48" s="186">
        <f>CQ48+CU48</f>
        <v>0</v>
      </c>
      <c r="CZ48" s="186">
        <f>CY48-CX48</f>
        <v>0</v>
      </c>
      <c r="DA48" s="189" t="str">
        <f>IF(CX48=0,"-",CY48/CX48)</f>
        <v>-</v>
      </c>
      <c r="DB48" s="186">
        <v>0</v>
      </c>
      <c r="DC48" s="186">
        <v>0</v>
      </c>
      <c r="DD48" s="186">
        <f>DC48-DB48</f>
        <v>0</v>
      </c>
      <c r="DE48" s="189" t="str">
        <f>IF(DB48=0,"-",DC48/DB48)</f>
        <v>-</v>
      </c>
      <c r="DF48" s="186">
        <f>CX48+DB48</f>
        <v>0</v>
      </c>
      <c r="DG48" s="186">
        <f>CY48+DC48</f>
        <v>0</v>
      </c>
      <c r="DH48" s="186">
        <f>DG48-DF48</f>
        <v>0</v>
      </c>
      <c r="DI48" s="189" t="str">
        <f>IF(DF48=0,"-",DG48/DF48)</f>
        <v>-</v>
      </c>
      <c r="DJ48" s="182">
        <v>0</v>
      </c>
      <c r="DK48" s="186">
        <v>123</v>
      </c>
      <c r="DL48" s="186">
        <f>DK48-DJ48</f>
        <v>123</v>
      </c>
      <c r="DM48" s="189" t="str">
        <f>IF(DJ48=0,"-",DK48/DJ48)</f>
        <v>-</v>
      </c>
      <c r="DN48" s="188">
        <f>H48-CG48-CL48</f>
        <v>0</v>
      </c>
      <c r="DO48" s="188">
        <f>I48-CH48-CM48</f>
        <v>0</v>
      </c>
      <c r="DP48" s="188">
        <v>0</v>
      </c>
      <c r="DQ48" s="188">
        <v>0</v>
      </c>
      <c r="DR48" s="188">
        <v>0</v>
      </c>
      <c r="DS48" s="188">
        <v>0</v>
      </c>
      <c r="DT48" s="188">
        <v>0</v>
      </c>
      <c r="DU48" s="188">
        <v>0</v>
      </c>
      <c r="DV48" s="188">
        <v>0</v>
      </c>
      <c r="DW48" s="188">
        <v>0</v>
      </c>
      <c r="DX48" s="188">
        <v>0</v>
      </c>
      <c r="DY48" s="188">
        <v>0</v>
      </c>
      <c r="DZ48" s="188">
        <v>123</v>
      </c>
      <c r="EA48" s="188">
        <v>0</v>
      </c>
      <c r="EB48" s="188">
        <v>0</v>
      </c>
      <c r="EC48" s="188">
        <v>0</v>
      </c>
      <c r="ED48" s="186">
        <f>CN48-SUM(DP48:EC48)</f>
        <v>0</v>
      </c>
      <c r="EE48" s="188">
        <v>0</v>
      </c>
      <c r="EF48" s="188">
        <v>0</v>
      </c>
      <c r="EG48" s="188">
        <v>0</v>
      </c>
      <c r="EH48" s="188">
        <v>0</v>
      </c>
      <c r="EI48" s="188">
        <f>H48-CG48-CK48</f>
        <v>0</v>
      </c>
      <c r="EJ48" s="190" t="s">
        <v>136</v>
      </c>
      <c r="EK48" s="200" t="s">
        <v>226</v>
      </c>
      <c r="EL48" s="186">
        <v>0</v>
      </c>
      <c r="EM48" s="186">
        <v>0</v>
      </c>
      <c r="EN48" s="186">
        <f>EO48+GH48+GI48+GJ48+GK48</f>
        <v>0</v>
      </c>
      <c r="EO48" s="186">
        <f>ES48+EW48+FE48+FM48</f>
        <v>0</v>
      </c>
      <c r="EP48" s="186">
        <f>ET48+EX48+FF48+FN48</f>
        <v>123</v>
      </c>
      <c r="EQ48" s="186">
        <f>EP48-EO48</f>
        <v>123</v>
      </c>
      <c r="ER48" s="189" t="str">
        <f>IF(EO48=0,"-",EP48/EO48)</f>
        <v>-</v>
      </c>
      <c r="ES48" s="186">
        <v>0</v>
      </c>
      <c r="ET48" s="186">
        <v>0</v>
      </c>
      <c r="EU48" s="186">
        <f>ET48-ES48</f>
        <v>0</v>
      </c>
      <c r="EV48" s="189" t="str">
        <f>IF(ES48=0,"-",ET48/ES48)</f>
        <v>-</v>
      </c>
      <c r="EW48" s="186">
        <v>0</v>
      </c>
      <c r="EX48" s="186">
        <v>0</v>
      </c>
      <c r="EY48" s="186">
        <f>EX48-EW48</f>
        <v>0</v>
      </c>
      <c r="EZ48" s="189" t="str">
        <f>IF(EW48=0,"-",EX48/EW48)</f>
        <v>-</v>
      </c>
      <c r="FA48" s="186">
        <f>ES48+EW48</f>
        <v>0</v>
      </c>
      <c r="FB48" s="186">
        <f>ET48+EX48</f>
        <v>0</v>
      </c>
      <c r="FC48" s="186">
        <f>FB48-FA48</f>
        <v>0</v>
      </c>
      <c r="FD48" s="189" t="str">
        <f>IF(FA48=0,"-",FB48/FA48)</f>
        <v>-</v>
      </c>
      <c r="FE48" s="186">
        <v>0</v>
      </c>
      <c r="FF48" s="186">
        <v>0</v>
      </c>
      <c r="FG48" s="186">
        <f>FF48-FE48</f>
        <v>0</v>
      </c>
      <c r="FH48" s="189" t="str">
        <f>IF(FE48=0,"-",FF48/FE48)</f>
        <v>-</v>
      </c>
      <c r="FI48" s="186">
        <f>FA48+FE48</f>
        <v>0</v>
      </c>
      <c r="FJ48" s="186">
        <f>FB48+FF48</f>
        <v>0</v>
      </c>
      <c r="FK48" s="186">
        <f>FJ48-FI48</f>
        <v>0</v>
      </c>
      <c r="FL48" s="189" t="str">
        <f>IF(FI48=0,"-",FJ48/FI48)</f>
        <v>-</v>
      </c>
      <c r="FM48" s="182">
        <v>0</v>
      </c>
      <c r="FN48" s="186">
        <v>123</v>
      </c>
      <c r="FO48" s="186">
        <f>FN48-FM48</f>
        <v>123</v>
      </c>
      <c r="FP48" s="189" t="str">
        <f>IF(FM48=0,"-",FN48/FM48)</f>
        <v>-</v>
      </c>
      <c r="FQ48" s="188">
        <f>H48-EL48-EO48</f>
        <v>0</v>
      </c>
      <c r="FR48" s="188">
        <f>I48-EM48-EP48</f>
        <v>0</v>
      </c>
      <c r="FS48" s="188">
        <v>0</v>
      </c>
      <c r="FT48" s="188">
        <v>0</v>
      </c>
      <c r="FU48" s="188">
        <v>0</v>
      </c>
      <c r="FV48" s="188">
        <v>0</v>
      </c>
      <c r="FW48" s="188">
        <v>0</v>
      </c>
      <c r="FX48" s="188">
        <v>0</v>
      </c>
      <c r="FY48" s="188">
        <v>0</v>
      </c>
      <c r="FZ48" s="188">
        <v>0</v>
      </c>
      <c r="GA48" s="188">
        <v>0</v>
      </c>
      <c r="GB48" s="188">
        <v>0</v>
      </c>
      <c r="GC48" s="188">
        <v>123</v>
      </c>
      <c r="GD48" s="188">
        <v>0</v>
      </c>
      <c r="GE48" s="188">
        <v>0</v>
      </c>
      <c r="GF48" s="188">
        <v>0</v>
      </c>
      <c r="GG48" s="182">
        <f>EQ48-SUM(FS48:GF48)</f>
        <v>0</v>
      </c>
      <c r="GH48" s="188">
        <v>0</v>
      </c>
      <c r="GI48" s="188">
        <v>0</v>
      </c>
      <c r="GJ48" s="188">
        <v>0</v>
      </c>
      <c r="GK48" s="188">
        <v>0</v>
      </c>
      <c r="GL48" s="188">
        <f>H48-EL48-EN48</f>
        <v>0</v>
      </c>
      <c r="GM48" s="190" t="str">
        <f>EJ48</f>
        <v xml:space="preserve">Новый проект (НДС не облагается)
</v>
      </c>
      <c r="GN48" s="200" t="s">
        <v>226</v>
      </c>
      <c r="GO48" s="193"/>
      <c r="GP48" s="194"/>
      <c r="GQ48" s="114"/>
      <c r="GR48" s="114"/>
      <c r="GS48" s="114"/>
      <c r="GT48" s="114"/>
      <c r="GU48" s="114"/>
      <c r="GV48" s="114"/>
      <c r="GW48" s="114"/>
      <c r="GX48" s="114"/>
      <c r="GY48" s="114"/>
      <c r="GZ48" s="114"/>
      <c r="HA48" s="114"/>
      <c r="HB48" s="114"/>
      <c r="HC48" s="114"/>
      <c r="HD48" s="114"/>
      <c r="HE48" s="114"/>
      <c r="HF48" s="114"/>
      <c r="HG48" s="114"/>
      <c r="HH48" s="114"/>
      <c r="HI48" s="114"/>
      <c r="HJ48" s="194"/>
      <c r="HK48" s="201">
        <f t="shared" ref="HK48:HR49" si="146">HS48+IA48+II48+IQ48</f>
        <v>0</v>
      </c>
      <c r="HL48" s="201">
        <f t="shared" si="146"/>
        <v>0</v>
      </c>
      <c r="HM48" s="201">
        <f t="shared" si="146"/>
        <v>0</v>
      </c>
      <c r="HN48" s="201">
        <f t="shared" si="146"/>
        <v>0</v>
      </c>
      <c r="HO48" s="201">
        <f t="shared" si="146"/>
        <v>0</v>
      </c>
      <c r="HP48" s="201">
        <f t="shared" si="146"/>
        <v>0</v>
      </c>
      <c r="HQ48" s="201">
        <f t="shared" si="146"/>
        <v>0</v>
      </c>
      <c r="HR48" s="201">
        <f t="shared" si="146"/>
        <v>0</v>
      </c>
      <c r="HS48" s="201">
        <v>0</v>
      </c>
      <c r="HT48" s="201">
        <v>0</v>
      </c>
      <c r="HU48" s="201">
        <v>0</v>
      </c>
      <c r="HV48" s="201">
        <v>0</v>
      </c>
      <c r="HW48" s="201">
        <v>0</v>
      </c>
      <c r="HX48" s="201">
        <v>0</v>
      </c>
      <c r="HY48" s="201">
        <v>0</v>
      </c>
      <c r="HZ48" s="201">
        <v>0</v>
      </c>
      <c r="IA48" s="201">
        <v>0</v>
      </c>
      <c r="IB48" s="201">
        <v>0</v>
      </c>
      <c r="IC48" s="201">
        <v>0</v>
      </c>
      <c r="ID48" s="201">
        <v>0</v>
      </c>
      <c r="IE48" s="201">
        <v>0</v>
      </c>
      <c r="IF48" s="201">
        <v>0</v>
      </c>
      <c r="IG48" s="201">
        <v>0</v>
      </c>
      <c r="IH48" s="201">
        <v>0</v>
      </c>
      <c r="II48" s="201">
        <v>0</v>
      </c>
      <c r="IJ48" s="201">
        <v>0</v>
      </c>
      <c r="IK48" s="146">
        <v>0</v>
      </c>
      <c r="IL48" s="146">
        <v>0</v>
      </c>
      <c r="IM48" s="146">
        <v>0</v>
      </c>
      <c r="IN48" s="146">
        <v>0</v>
      </c>
      <c r="IO48" s="146">
        <v>0</v>
      </c>
      <c r="IP48" s="146">
        <v>0</v>
      </c>
      <c r="IQ48" s="146">
        <v>0</v>
      </c>
      <c r="IR48" s="146">
        <v>0</v>
      </c>
      <c r="IS48" s="146">
        <v>0</v>
      </c>
      <c r="IT48" s="146">
        <v>0</v>
      </c>
      <c r="IU48" s="146">
        <v>0</v>
      </c>
      <c r="IV48" s="146">
        <v>0</v>
      </c>
      <c r="IW48" s="146">
        <v>0</v>
      </c>
      <c r="IX48" s="146">
        <v>0</v>
      </c>
      <c r="IY48" s="201">
        <f t="shared" ref="IY48:JF49" si="147">JG48+JO48+JW48+KE48</f>
        <v>0</v>
      </c>
      <c r="IZ48" s="201">
        <f t="shared" si="147"/>
        <v>0</v>
      </c>
      <c r="JA48" s="201">
        <f t="shared" si="147"/>
        <v>0</v>
      </c>
      <c r="JB48" s="201">
        <f t="shared" si="147"/>
        <v>0</v>
      </c>
      <c r="JC48" s="201">
        <f t="shared" si="147"/>
        <v>0</v>
      </c>
      <c r="JD48" s="201">
        <f t="shared" si="147"/>
        <v>0</v>
      </c>
      <c r="JE48" s="201">
        <f t="shared" si="147"/>
        <v>0</v>
      </c>
      <c r="JF48" s="201">
        <f t="shared" si="147"/>
        <v>0</v>
      </c>
      <c r="JG48" s="146">
        <v>0</v>
      </c>
      <c r="JH48" s="146">
        <v>0</v>
      </c>
      <c r="JI48" s="146">
        <v>0</v>
      </c>
      <c r="JJ48" s="146">
        <v>0</v>
      </c>
      <c r="JK48" s="146">
        <v>0</v>
      </c>
      <c r="JL48" s="146">
        <v>0</v>
      </c>
      <c r="JM48" s="146">
        <v>0</v>
      </c>
      <c r="JN48" s="146">
        <v>0</v>
      </c>
      <c r="JO48" s="146">
        <v>0</v>
      </c>
      <c r="JP48" s="146">
        <v>0</v>
      </c>
      <c r="JQ48" s="146">
        <v>0</v>
      </c>
      <c r="JR48" s="146">
        <v>0</v>
      </c>
      <c r="JS48" s="146">
        <v>0</v>
      </c>
      <c r="JT48" s="146">
        <v>0</v>
      </c>
      <c r="JU48" s="146">
        <v>0</v>
      </c>
      <c r="JV48" s="146">
        <v>0</v>
      </c>
      <c r="JW48" s="146">
        <v>0</v>
      </c>
      <c r="JX48" s="146">
        <v>0</v>
      </c>
      <c r="JY48" s="146">
        <v>0</v>
      </c>
      <c r="JZ48" s="146">
        <v>0</v>
      </c>
      <c r="KA48" s="146">
        <v>0</v>
      </c>
      <c r="KB48" s="146">
        <v>0</v>
      </c>
      <c r="KC48" s="146">
        <v>0</v>
      </c>
      <c r="KD48" s="146">
        <v>0</v>
      </c>
      <c r="KE48" s="146">
        <v>0</v>
      </c>
      <c r="KF48" s="146">
        <v>0</v>
      </c>
      <c r="KG48" s="146">
        <v>0</v>
      </c>
      <c r="KH48" s="146">
        <v>0</v>
      </c>
      <c r="KI48" s="146">
        <v>0</v>
      </c>
      <c r="KJ48" s="146">
        <v>0</v>
      </c>
      <c r="KK48" s="146">
        <v>0</v>
      </c>
      <c r="KL48" s="146">
        <v>0</v>
      </c>
      <c r="KM48" s="146">
        <v>0</v>
      </c>
      <c r="KN48" s="146">
        <v>0</v>
      </c>
      <c r="KO48" s="146">
        <v>0</v>
      </c>
      <c r="KP48" s="146">
        <v>0</v>
      </c>
      <c r="KQ48" s="146">
        <v>0</v>
      </c>
      <c r="KR48" s="201">
        <v>0</v>
      </c>
      <c r="KS48" s="201">
        <v>0</v>
      </c>
      <c r="KT48" s="201">
        <v>0</v>
      </c>
      <c r="KU48" s="201">
        <v>0</v>
      </c>
      <c r="KV48" s="201">
        <v>0</v>
      </c>
      <c r="KW48" s="201">
        <v>0</v>
      </c>
      <c r="KX48" s="201">
        <v>0</v>
      </c>
      <c r="KY48" s="201">
        <v>0</v>
      </c>
      <c r="KZ48" s="201">
        <v>0</v>
      </c>
      <c r="LA48" s="201">
        <v>0</v>
      </c>
      <c r="LB48" s="201">
        <v>0</v>
      </c>
      <c r="LC48" s="201">
        <v>0</v>
      </c>
      <c r="LD48" s="201">
        <v>0</v>
      </c>
      <c r="LE48" s="201">
        <v>0</v>
      </c>
      <c r="LF48" s="201">
        <v>0</v>
      </c>
      <c r="LG48" s="201">
        <v>0</v>
      </c>
      <c r="LH48" s="201">
        <v>0</v>
      </c>
      <c r="LI48" s="201">
        <v>0</v>
      </c>
      <c r="LJ48" s="201">
        <v>0</v>
      </c>
      <c r="LK48" s="201">
        <v>0</v>
      </c>
      <c r="LL48" s="201">
        <v>0</v>
      </c>
      <c r="LM48" s="201">
        <v>0</v>
      </c>
      <c r="LN48" s="201">
        <v>0</v>
      </c>
      <c r="LO48" s="201">
        <v>0</v>
      </c>
      <c r="LP48" s="201">
        <v>0</v>
      </c>
      <c r="LQ48" s="201">
        <v>0</v>
      </c>
      <c r="LR48" s="201">
        <v>0</v>
      </c>
      <c r="LS48" s="201">
        <v>0</v>
      </c>
      <c r="LT48" s="201">
        <v>0</v>
      </c>
      <c r="LU48" s="201">
        <v>0</v>
      </c>
      <c r="LV48" s="201">
        <v>0</v>
      </c>
      <c r="LW48" s="201">
        <v>0</v>
      </c>
      <c r="LX48" s="201">
        <v>0</v>
      </c>
    </row>
    <row r="49" spans="1:336" s="56" customFormat="1" ht="33.6" customHeight="1" outlineLevel="1" x14ac:dyDescent="0.2">
      <c r="A49" s="124" t="s">
        <v>227</v>
      </c>
      <c r="B49" s="125" t="s">
        <v>228</v>
      </c>
      <c r="C49" s="126" t="s">
        <v>103</v>
      </c>
      <c r="D49" s="126" t="s">
        <v>104</v>
      </c>
      <c r="E49" s="126" t="s">
        <v>104</v>
      </c>
      <c r="F49" s="128">
        <f>AF49</f>
        <v>3952.7999999999997</v>
      </c>
      <c r="G49" s="128">
        <v>1855.1999999999998</v>
      </c>
      <c r="H49" s="128">
        <f>CK49</f>
        <v>3294</v>
      </c>
      <c r="I49" s="128">
        <v>1546</v>
      </c>
      <c r="J49" s="129">
        <v>42020</v>
      </c>
      <c r="K49" s="129">
        <v>42020</v>
      </c>
      <c r="L49" s="129">
        <v>42024</v>
      </c>
      <c r="M49" s="129">
        <v>42024</v>
      </c>
      <c r="N49" s="130" t="s">
        <v>104</v>
      </c>
      <c r="O49" s="130" t="s">
        <v>104</v>
      </c>
      <c r="P49" s="130" t="s">
        <v>104</v>
      </c>
      <c r="Q49" s="208" t="s">
        <v>104</v>
      </c>
      <c r="R49" s="208" t="s">
        <v>104</v>
      </c>
      <c r="S49" s="208" t="s">
        <v>104</v>
      </c>
      <c r="T49" s="208" t="s">
        <v>104</v>
      </c>
      <c r="U49" s="208" t="s">
        <v>104</v>
      </c>
      <c r="V49" s="209">
        <v>0</v>
      </c>
      <c r="W49" s="128">
        <v>0</v>
      </c>
      <c r="X49" s="128">
        <v>0</v>
      </c>
      <c r="Y49" s="128">
        <v>0</v>
      </c>
      <c r="Z49" s="128">
        <v>0</v>
      </c>
      <c r="AA49" s="128">
        <v>0</v>
      </c>
      <c r="AB49" s="131">
        <v>0</v>
      </c>
      <c r="AC49" s="131">
        <v>0</v>
      </c>
      <c r="AD49" s="132" t="s">
        <v>114</v>
      </c>
      <c r="AE49" s="132" t="s">
        <v>106</v>
      </c>
      <c r="AF49" s="133">
        <f>AG49+BZ49+CA49+CB49+CC49</f>
        <v>3952.7999999999997</v>
      </c>
      <c r="AG49" s="134">
        <f>AK49+AO49+AW49+BE49</f>
        <v>2097.6</v>
      </c>
      <c r="AH49" s="134">
        <f>AL49+AP49+AX49+BF49</f>
        <v>0</v>
      </c>
      <c r="AI49" s="134">
        <f>AH49-AG49</f>
        <v>-2097.6</v>
      </c>
      <c r="AJ49" s="135">
        <f>IF(AG49=0,"-",AH49/AG49)</f>
        <v>0</v>
      </c>
      <c r="AK49" s="136">
        <v>0</v>
      </c>
      <c r="AL49" s="136">
        <v>0</v>
      </c>
      <c r="AM49" s="134">
        <f>AL49-AK49</f>
        <v>0</v>
      </c>
      <c r="AN49" s="135" t="str">
        <f>IF(AK49=0,"-",AL49/AK49)</f>
        <v>-</v>
      </c>
      <c r="AO49" s="136">
        <v>0</v>
      </c>
      <c r="AP49" s="136">
        <v>0</v>
      </c>
      <c r="AQ49" s="134">
        <f>AP49-AO49</f>
        <v>0</v>
      </c>
      <c r="AR49" s="135" t="str">
        <f>IF(AO49=0,"-",AP49/AO49)</f>
        <v>-</v>
      </c>
      <c r="AS49" s="134">
        <v>0</v>
      </c>
      <c r="AT49" s="134">
        <f>AL49+AP49</f>
        <v>0</v>
      </c>
      <c r="AU49" s="134">
        <f>AT49-AS49</f>
        <v>0</v>
      </c>
      <c r="AV49" s="135" t="str">
        <f>IF(AS49=0,"-",AT49/AS49)</f>
        <v>-</v>
      </c>
      <c r="AW49" s="136">
        <v>0</v>
      </c>
      <c r="AX49" s="136">
        <v>0</v>
      </c>
      <c r="AY49" s="134">
        <v>0</v>
      </c>
      <c r="AZ49" s="135" t="str">
        <f>IF(AW49=0,"-",AX49/AW49)</f>
        <v>-</v>
      </c>
      <c r="BA49" s="134">
        <f>AS49+AW49</f>
        <v>0</v>
      </c>
      <c r="BB49" s="134">
        <v>0</v>
      </c>
      <c r="BC49" s="134">
        <f>BB49-BA49</f>
        <v>0</v>
      </c>
      <c r="BD49" s="135" t="str">
        <f>IF(BA49=0,"-",BB49/BA49)</f>
        <v>-</v>
      </c>
      <c r="BE49" s="136">
        <v>2097.6</v>
      </c>
      <c r="BF49" s="136">
        <v>0</v>
      </c>
      <c r="BG49" s="134">
        <f>BF49-BE49</f>
        <v>-2097.6</v>
      </c>
      <c r="BH49" s="135">
        <f>IF(BE49=0,"-",BF49/BE49)</f>
        <v>0</v>
      </c>
      <c r="BI49" s="133">
        <f>F49-AB49-AG49</f>
        <v>1855.1999999999998</v>
      </c>
      <c r="BJ49" s="133">
        <f>G49-AC49-AH49</f>
        <v>1855.1999999999998</v>
      </c>
      <c r="BK49" s="137">
        <v>0</v>
      </c>
      <c r="BL49" s="137">
        <v>0</v>
      </c>
      <c r="BM49" s="137">
        <v>0</v>
      </c>
      <c r="BN49" s="137">
        <v>0</v>
      </c>
      <c r="BO49" s="137">
        <v>0</v>
      </c>
      <c r="BP49" s="137">
        <v>0</v>
      </c>
      <c r="BQ49" s="137">
        <v>0</v>
      </c>
      <c r="BR49" s="137">
        <v>0</v>
      </c>
      <c r="BS49" s="137">
        <v>0</v>
      </c>
      <c r="BT49" s="137">
        <v>0</v>
      </c>
      <c r="BU49" s="137">
        <v>0</v>
      </c>
      <c r="BV49" s="137">
        <v>0</v>
      </c>
      <c r="BW49" s="137">
        <v>0</v>
      </c>
      <c r="BX49" s="137">
        <v>0</v>
      </c>
      <c r="BY49" s="134">
        <f>AI49-SUM(BK49:BX49)</f>
        <v>-2097.6</v>
      </c>
      <c r="BZ49" s="137">
        <v>715.19999999999993</v>
      </c>
      <c r="CA49" s="137">
        <v>480</v>
      </c>
      <c r="CB49" s="137">
        <v>312</v>
      </c>
      <c r="CC49" s="137">
        <v>348</v>
      </c>
      <c r="CD49" s="133">
        <f>F49-AB49-AF49</f>
        <v>0</v>
      </c>
      <c r="CE49" s="210" t="s">
        <v>229</v>
      </c>
      <c r="CF49" s="139" t="s">
        <v>230</v>
      </c>
      <c r="CG49" s="136">
        <v>0</v>
      </c>
      <c r="CH49" s="136">
        <v>0</v>
      </c>
      <c r="CI49" s="132" t="s">
        <v>114</v>
      </c>
      <c r="CJ49" s="132" t="s">
        <v>106</v>
      </c>
      <c r="CK49" s="134">
        <f>CL49+EE49+EF49+EG49+EH49</f>
        <v>3294</v>
      </c>
      <c r="CL49" s="134">
        <f>CP49+CT49+DB49+DJ49</f>
        <v>1748</v>
      </c>
      <c r="CM49" s="134">
        <f>CQ49+CU49+DC49+DK49</f>
        <v>0</v>
      </c>
      <c r="CN49" s="134">
        <f>CM49-CL49</f>
        <v>-1748</v>
      </c>
      <c r="CO49" s="135">
        <f>IF(CL49=0,"-",CM49/CL49)</f>
        <v>0</v>
      </c>
      <c r="CP49" s="136">
        <v>0</v>
      </c>
      <c r="CQ49" s="136">
        <v>0</v>
      </c>
      <c r="CR49" s="134">
        <f>CQ49-CP49</f>
        <v>0</v>
      </c>
      <c r="CS49" s="135" t="str">
        <f>IF(CP49=0,"-",CQ49/CP49)</f>
        <v>-</v>
      </c>
      <c r="CT49" s="136">
        <v>0</v>
      </c>
      <c r="CU49" s="136">
        <v>0</v>
      </c>
      <c r="CV49" s="134">
        <f>CU49-CT49</f>
        <v>0</v>
      </c>
      <c r="CW49" s="135" t="str">
        <f>IF(CT49=0,"-",CU49/CT49)</f>
        <v>-</v>
      </c>
      <c r="CX49" s="134">
        <f>CP49+CT49</f>
        <v>0</v>
      </c>
      <c r="CY49" s="134">
        <f>CQ49+CU49</f>
        <v>0</v>
      </c>
      <c r="CZ49" s="134">
        <f>CY49-CX49</f>
        <v>0</v>
      </c>
      <c r="DA49" s="135" t="str">
        <f>IF(CX49=0,"-",CY49/CX49)</f>
        <v>-</v>
      </c>
      <c r="DB49" s="136">
        <v>0</v>
      </c>
      <c r="DC49" s="136">
        <v>0</v>
      </c>
      <c r="DD49" s="134">
        <f>DC49-DB49</f>
        <v>0</v>
      </c>
      <c r="DE49" s="135" t="str">
        <f>IF(DB49=0,"-",DC49/DB49)</f>
        <v>-</v>
      </c>
      <c r="DF49" s="134">
        <f>CX49+DB49</f>
        <v>0</v>
      </c>
      <c r="DG49" s="134">
        <f>CY49+DC49</f>
        <v>0</v>
      </c>
      <c r="DH49" s="134">
        <f>DG49-DF49</f>
        <v>0</v>
      </c>
      <c r="DI49" s="135" t="str">
        <f>IF(DF49=0,"-",DG49/DF49)</f>
        <v>-</v>
      </c>
      <c r="DJ49" s="137">
        <v>1748</v>
      </c>
      <c r="DK49" s="136">
        <v>0</v>
      </c>
      <c r="DL49" s="134">
        <f>DK49-DJ49</f>
        <v>-1748</v>
      </c>
      <c r="DM49" s="135">
        <f>IF(DJ49=0,"-",DK49/DJ49)</f>
        <v>0</v>
      </c>
      <c r="DN49" s="133">
        <f>H49-CG49-CL49</f>
        <v>1546</v>
      </c>
      <c r="DO49" s="133">
        <f>I49-CH49-CM49</f>
        <v>1546</v>
      </c>
      <c r="DP49" s="137">
        <v>0</v>
      </c>
      <c r="DQ49" s="137">
        <v>0</v>
      </c>
      <c r="DR49" s="137">
        <v>0</v>
      </c>
      <c r="DS49" s="137">
        <v>0</v>
      </c>
      <c r="DT49" s="137">
        <v>0</v>
      </c>
      <c r="DU49" s="137">
        <v>0</v>
      </c>
      <c r="DV49" s="137">
        <v>0</v>
      </c>
      <c r="DW49" s="137">
        <v>0</v>
      </c>
      <c r="DX49" s="137">
        <v>0</v>
      </c>
      <c r="DY49" s="137">
        <v>0</v>
      </c>
      <c r="DZ49" s="137">
        <v>0</v>
      </c>
      <c r="EA49" s="137">
        <v>0</v>
      </c>
      <c r="EB49" s="137">
        <v>0</v>
      </c>
      <c r="EC49" s="137">
        <v>0</v>
      </c>
      <c r="ED49" s="134">
        <f>CN49-SUM(DP49:EC49)</f>
        <v>-1748</v>
      </c>
      <c r="EE49" s="137">
        <v>596</v>
      </c>
      <c r="EF49" s="137">
        <v>400</v>
      </c>
      <c r="EG49" s="137">
        <v>260</v>
      </c>
      <c r="EH49" s="137">
        <v>290</v>
      </c>
      <c r="EI49" s="133">
        <f>H49-CG49-CK49</f>
        <v>0</v>
      </c>
      <c r="EJ49" s="210" t="s">
        <v>229</v>
      </c>
      <c r="EK49" s="139" t="s">
        <v>231</v>
      </c>
      <c r="EL49" s="136">
        <v>0</v>
      </c>
      <c r="EM49" s="136">
        <v>0</v>
      </c>
      <c r="EN49" s="134">
        <f>EO49+GH49+GI49+GJ49+GK49</f>
        <v>3294</v>
      </c>
      <c r="EO49" s="134">
        <f>ES49+EW49+FE49+FM49</f>
        <v>1748</v>
      </c>
      <c r="EP49" s="134">
        <f>ET49+EX49+FF49+FN49</f>
        <v>0</v>
      </c>
      <c r="EQ49" s="134">
        <f>EP49-EO49</f>
        <v>-1748</v>
      </c>
      <c r="ER49" s="135">
        <f>IF(EO49=0,"-",EP49/EO49)</f>
        <v>0</v>
      </c>
      <c r="ES49" s="136">
        <v>0</v>
      </c>
      <c r="ET49" s="136">
        <v>0</v>
      </c>
      <c r="EU49" s="134">
        <f>ET49-ES49</f>
        <v>0</v>
      </c>
      <c r="EV49" s="135" t="str">
        <f>IF(ES49=0,"-",ET49/ES49)</f>
        <v>-</v>
      </c>
      <c r="EW49" s="136">
        <v>0</v>
      </c>
      <c r="EX49" s="136">
        <v>0</v>
      </c>
      <c r="EY49" s="134">
        <f>EX49-EW49</f>
        <v>0</v>
      </c>
      <c r="EZ49" s="135" t="str">
        <f>IF(EW49=0,"-",EX49/EW49)</f>
        <v>-</v>
      </c>
      <c r="FA49" s="134">
        <f>ES49+EW49</f>
        <v>0</v>
      </c>
      <c r="FB49" s="134">
        <f>ET49+EX49</f>
        <v>0</v>
      </c>
      <c r="FC49" s="134">
        <f>FB49-FA49</f>
        <v>0</v>
      </c>
      <c r="FD49" s="135" t="str">
        <f>IF(FA49=0,"-",FB49/FA49)</f>
        <v>-</v>
      </c>
      <c r="FE49" s="136">
        <v>0</v>
      </c>
      <c r="FF49" s="136">
        <v>0</v>
      </c>
      <c r="FG49" s="134">
        <f>FF49-FE49</f>
        <v>0</v>
      </c>
      <c r="FH49" s="135" t="str">
        <f>IF(FE49=0,"-",FF49/FE49)</f>
        <v>-</v>
      </c>
      <c r="FI49" s="134">
        <f>FA49+FE49</f>
        <v>0</v>
      </c>
      <c r="FJ49" s="191">
        <f>FB49+FF49</f>
        <v>0</v>
      </c>
      <c r="FK49" s="134">
        <f>FJ49-FI49</f>
        <v>0</v>
      </c>
      <c r="FL49" s="135" t="str">
        <f>IF(FI49=0,"-",FJ49/FI49)</f>
        <v>-</v>
      </c>
      <c r="FM49" s="137">
        <v>1748</v>
      </c>
      <c r="FN49" s="136">
        <v>0</v>
      </c>
      <c r="FO49" s="134">
        <f>FN49-FM49</f>
        <v>-1748</v>
      </c>
      <c r="FP49" s="135">
        <f>IF(FM49=0,"-",FN49/FM49)</f>
        <v>0</v>
      </c>
      <c r="FQ49" s="133">
        <f>H49-EL49-EO49</f>
        <v>1546</v>
      </c>
      <c r="FR49" s="133">
        <f>I49-EM49-EP49</f>
        <v>1546</v>
      </c>
      <c r="FS49" s="137">
        <v>0</v>
      </c>
      <c r="FT49" s="137">
        <v>0</v>
      </c>
      <c r="FU49" s="137">
        <v>0</v>
      </c>
      <c r="FV49" s="137">
        <v>0</v>
      </c>
      <c r="FW49" s="137">
        <v>0</v>
      </c>
      <c r="FX49" s="137">
        <v>0</v>
      </c>
      <c r="FY49" s="137">
        <v>0</v>
      </c>
      <c r="FZ49" s="137">
        <v>0</v>
      </c>
      <c r="GA49" s="137">
        <v>0</v>
      </c>
      <c r="GB49" s="137">
        <v>0</v>
      </c>
      <c r="GC49" s="137">
        <v>0</v>
      </c>
      <c r="GD49" s="137">
        <v>0</v>
      </c>
      <c r="GE49" s="137">
        <v>0</v>
      </c>
      <c r="GF49" s="137">
        <v>0</v>
      </c>
      <c r="GG49" s="138">
        <f>EQ49-SUM(FS49:GF49)</f>
        <v>-1748</v>
      </c>
      <c r="GH49" s="137">
        <v>596</v>
      </c>
      <c r="GI49" s="137">
        <v>400</v>
      </c>
      <c r="GJ49" s="137">
        <v>260</v>
      </c>
      <c r="GK49" s="137">
        <v>290</v>
      </c>
      <c r="GL49" s="133">
        <f>H49-EL49-EN49</f>
        <v>0</v>
      </c>
      <c r="GM49" s="210" t="s">
        <v>229</v>
      </c>
      <c r="GN49" s="139" t="s">
        <v>230</v>
      </c>
      <c r="GO49" s="142"/>
      <c r="GP49" s="143"/>
      <c r="GQ49" s="144"/>
      <c r="GR49" s="144"/>
      <c r="GS49" s="144"/>
      <c r="GT49" s="144"/>
      <c r="GU49" s="144"/>
      <c r="GV49" s="144"/>
      <c r="GW49" s="144"/>
      <c r="GX49" s="144"/>
      <c r="GY49" s="144"/>
      <c r="GZ49" s="144"/>
      <c r="HA49" s="144"/>
      <c r="HB49" s="144"/>
      <c r="HC49" s="144"/>
      <c r="HD49" s="144"/>
      <c r="HE49" s="144"/>
      <c r="HF49" s="144"/>
      <c r="HG49" s="144"/>
      <c r="HH49" s="144"/>
      <c r="HI49" s="144"/>
      <c r="HJ49" s="143"/>
      <c r="HK49" s="145">
        <f t="shared" si="146"/>
        <v>0</v>
      </c>
      <c r="HL49" s="145">
        <f t="shared" si="146"/>
        <v>0</v>
      </c>
      <c r="HM49" s="145">
        <f t="shared" si="146"/>
        <v>0</v>
      </c>
      <c r="HN49" s="145">
        <f t="shared" si="146"/>
        <v>0</v>
      </c>
      <c r="HO49" s="145">
        <f t="shared" si="146"/>
        <v>0</v>
      </c>
      <c r="HP49" s="145">
        <f t="shared" si="146"/>
        <v>0</v>
      </c>
      <c r="HQ49" s="145">
        <f t="shared" si="146"/>
        <v>0</v>
      </c>
      <c r="HR49" s="145">
        <f t="shared" si="146"/>
        <v>0</v>
      </c>
      <c r="HS49" s="146">
        <v>0</v>
      </c>
      <c r="HT49" s="146">
        <v>0</v>
      </c>
      <c r="HU49" s="146">
        <v>0</v>
      </c>
      <c r="HV49" s="146">
        <v>0</v>
      </c>
      <c r="HW49" s="146">
        <v>0</v>
      </c>
      <c r="HX49" s="146">
        <v>0</v>
      </c>
      <c r="HY49" s="146">
        <v>0</v>
      </c>
      <c r="HZ49" s="146">
        <v>0</v>
      </c>
      <c r="IA49" s="146">
        <v>0</v>
      </c>
      <c r="IB49" s="146">
        <v>0</v>
      </c>
      <c r="IC49" s="146">
        <v>0</v>
      </c>
      <c r="ID49" s="146">
        <v>0</v>
      </c>
      <c r="IE49" s="146">
        <v>0</v>
      </c>
      <c r="IF49" s="146">
        <v>0</v>
      </c>
      <c r="IG49" s="146">
        <v>0</v>
      </c>
      <c r="IH49" s="146">
        <v>0</v>
      </c>
      <c r="II49" s="146">
        <v>0</v>
      </c>
      <c r="IJ49" s="146">
        <v>0</v>
      </c>
      <c r="IK49" s="146">
        <v>0</v>
      </c>
      <c r="IL49" s="146">
        <v>0</v>
      </c>
      <c r="IM49" s="146">
        <v>0</v>
      </c>
      <c r="IN49" s="146">
        <v>0</v>
      </c>
      <c r="IO49" s="146">
        <v>0</v>
      </c>
      <c r="IP49" s="146">
        <v>0</v>
      </c>
      <c r="IQ49" s="146">
        <v>0</v>
      </c>
      <c r="IR49" s="146">
        <v>0</v>
      </c>
      <c r="IS49" s="146">
        <v>0</v>
      </c>
      <c r="IT49" s="146">
        <v>0</v>
      </c>
      <c r="IU49" s="146">
        <v>0</v>
      </c>
      <c r="IV49" s="146">
        <v>0</v>
      </c>
      <c r="IW49" s="146">
        <v>0</v>
      </c>
      <c r="IX49" s="146">
        <v>0</v>
      </c>
      <c r="IY49" s="145">
        <f t="shared" si="147"/>
        <v>0</v>
      </c>
      <c r="IZ49" s="145">
        <f t="shared" si="147"/>
        <v>0</v>
      </c>
      <c r="JA49" s="145">
        <f t="shared" si="147"/>
        <v>0</v>
      </c>
      <c r="JB49" s="145">
        <f t="shared" si="147"/>
        <v>0</v>
      </c>
      <c r="JC49" s="145">
        <f t="shared" si="147"/>
        <v>0</v>
      </c>
      <c r="JD49" s="145">
        <f t="shared" si="147"/>
        <v>0</v>
      </c>
      <c r="JE49" s="145">
        <f t="shared" si="147"/>
        <v>0</v>
      </c>
      <c r="JF49" s="145">
        <f t="shared" si="147"/>
        <v>0</v>
      </c>
      <c r="JG49" s="146">
        <v>0</v>
      </c>
      <c r="JH49" s="146">
        <v>0</v>
      </c>
      <c r="JI49" s="146">
        <v>0</v>
      </c>
      <c r="JJ49" s="146">
        <v>0</v>
      </c>
      <c r="JK49" s="146">
        <v>0</v>
      </c>
      <c r="JL49" s="146">
        <v>0</v>
      </c>
      <c r="JM49" s="146">
        <v>0</v>
      </c>
      <c r="JN49" s="146">
        <v>0</v>
      </c>
      <c r="JO49" s="146">
        <v>0</v>
      </c>
      <c r="JP49" s="146">
        <v>0</v>
      </c>
      <c r="JQ49" s="146">
        <v>0</v>
      </c>
      <c r="JR49" s="146">
        <v>0</v>
      </c>
      <c r="JS49" s="146">
        <v>0</v>
      </c>
      <c r="JT49" s="146">
        <v>0</v>
      </c>
      <c r="JU49" s="146">
        <v>0</v>
      </c>
      <c r="JV49" s="146">
        <v>0</v>
      </c>
      <c r="JW49" s="146">
        <v>0</v>
      </c>
      <c r="JX49" s="146">
        <v>0</v>
      </c>
      <c r="JY49" s="146">
        <v>0</v>
      </c>
      <c r="JZ49" s="146">
        <v>0</v>
      </c>
      <c r="KA49" s="146">
        <v>0</v>
      </c>
      <c r="KB49" s="146">
        <v>0</v>
      </c>
      <c r="KC49" s="146">
        <v>0</v>
      </c>
      <c r="KD49" s="146">
        <v>0</v>
      </c>
      <c r="KE49" s="146">
        <v>0</v>
      </c>
      <c r="KF49" s="146">
        <v>0</v>
      </c>
      <c r="KG49" s="146">
        <v>0</v>
      </c>
      <c r="KH49" s="146">
        <v>0</v>
      </c>
      <c r="KI49" s="146">
        <v>0</v>
      </c>
      <c r="KJ49" s="146">
        <v>0</v>
      </c>
      <c r="KK49" s="146">
        <v>0</v>
      </c>
      <c r="KL49" s="146">
        <v>0</v>
      </c>
      <c r="KM49" s="2"/>
      <c r="KN49" s="146" t="s">
        <v>97</v>
      </c>
      <c r="KO49" s="116"/>
      <c r="KP49" s="116"/>
      <c r="KQ49" s="116"/>
      <c r="KR49" s="146">
        <v>0</v>
      </c>
      <c r="KS49" s="146">
        <v>0</v>
      </c>
      <c r="KT49" s="146">
        <v>0</v>
      </c>
      <c r="KU49" s="146">
        <v>0</v>
      </c>
      <c r="KV49" s="146">
        <v>0</v>
      </c>
      <c r="KW49" s="146">
        <v>0</v>
      </c>
      <c r="KX49" s="146">
        <v>0</v>
      </c>
      <c r="KY49" s="146">
        <v>0</v>
      </c>
      <c r="KZ49" s="146">
        <v>0</v>
      </c>
      <c r="LA49" s="146">
        <v>0</v>
      </c>
      <c r="LB49" s="146">
        <v>0</v>
      </c>
      <c r="LC49" s="146">
        <v>0</v>
      </c>
      <c r="LD49" s="146">
        <v>0</v>
      </c>
      <c r="LE49" s="146">
        <v>0</v>
      </c>
      <c r="LF49" s="146">
        <v>0</v>
      </c>
      <c r="LG49" s="146">
        <v>0</v>
      </c>
      <c r="LH49" s="146">
        <v>0</v>
      </c>
      <c r="LI49" s="146">
        <v>0</v>
      </c>
      <c r="LJ49" s="147"/>
      <c r="LK49" s="147"/>
      <c r="LL49" s="147"/>
      <c r="LM49" s="147"/>
      <c r="LN49" s="147"/>
      <c r="LO49" s="147"/>
      <c r="LP49" s="148"/>
      <c r="LQ49" s="148"/>
      <c r="LR49" s="148"/>
      <c r="LS49" s="148"/>
      <c r="LT49" s="148"/>
      <c r="LU49" s="149"/>
      <c r="LV49" s="148"/>
      <c r="LW49" s="148"/>
      <c r="LX49" s="149"/>
    </row>
    <row r="50" spans="1:336" s="56" customFormat="1" ht="24" x14ac:dyDescent="0.2">
      <c r="A50" s="211"/>
      <c r="B50" s="212" t="s">
        <v>232</v>
      </c>
      <c r="C50" s="211"/>
      <c r="D50" s="211"/>
      <c r="E50" s="211"/>
      <c r="F50" s="213">
        <f>F11+F12+F13+F47+F14+F16+F43</f>
        <v>73951.834717485501</v>
      </c>
      <c r="G50" s="213">
        <f>G11+G12+G13+G47+G14+G16+G43</f>
        <v>73587.792730673245</v>
      </c>
      <c r="H50" s="213">
        <f>H11+H12+H13+H47+H14+H16+H43</f>
        <v>62698.079553016789</v>
      </c>
      <c r="I50" s="213">
        <f>I11+I12+I13+I47+I14+I16+I43</f>
        <v>65121.768730673233</v>
      </c>
      <c r="J50" s="213"/>
      <c r="K50" s="213"/>
      <c r="L50" s="213"/>
      <c r="M50" s="213"/>
      <c r="N50" s="213" t="s">
        <v>97</v>
      </c>
      <c r="O50" s="213" t="s">
        <v>97</v>
      </c>
      <c r="P50" s="213" t="s">
        <v>97</v>
      </c>
      <c r="Q50" s="213" t="s">
        <v>97</v>
      </c>
      <c r="R50" s="213" t="s">
        <v>97</v>
      </c>
      <c r="S50" s="213" t="s">
        <v>97</v>
      </c>
      <c r="T50" s="213" t="s">
        <v>97</v>
      </c>
      <c r="U50" s="213" t="s">
        <v>97</v>
      </c>
      <c r="V50" s="213">
        <f>V11+V12+V13+V47+V14+V16+V43</f>
        <v>0</v>
      </c>
      <c r="W50" s="213">
        <f>W11+W12+W13+W47+W14+W16+W43</f>
        <v>0</v>
      </c>
      <c r="X50" s="213">
        <v>0</v>
      </c>
      <c r="Y50" s="213">
        <f>Y11+Y12+Y13+Y47+Y14+Y16+Y43</f>
        <v>0</v>
      </c>
      <c r="Z50" s="213">
        <v>0</v>
      </c>
      <c r="AA50" s="213">
        <v>0</v>
      </c>
      <c r="AB50" s="213">
        <f>AB11+AB12+AB13+AB47+AB14+AB16+AB43</f>
        <v>1246.8932192019729</v>
      </c>
      <c r="AC50" s="213">
        <f>AC11+AC12+AC13+AC47+AC14+AC16+AC43</f>
        <v>1262.4732192019728</v>
      </c>
      <c r="AD50" s="214"/>
      <c r="AE50" s="214"/>
      <c r="AF50" s="213">
        <f>AF11+AF12+AF13+AF47+AF14+AF16+AF43</f>
        <v>72704.94149828353</v>
      </c>
      <c r="AG50" s="213">
        <f>AG11+AG12+AG13+AG47+AG14+AG16+AG43</f>
        <v>68771.586132946904</v>
      </c>
      <c r="AH50" s="215">
        <f>AH11+AH12+AH13+AH47+AH14+AH16+AH43</f>
        <v>57897.689146134653</v>
      </c>
      <c r="AI50" s="213">
        <f>AI11+AI12+AI13+AI47+AI14+AI16+AI43</f>
        <v>-10873.896986812269</v>
      </c>
      <c r="AJ50" s="216">
        <f>IF(AG50=0,"-",AH50/AG50)</f>
        <v>0.84188387096683792</v>
      </c>
      <c r="AK50" s="213">
        <f>AK11+AK12+AK13+AK47+AK14+AK16+AK43</f>
        <v>3044.7421391946482</v>
      </c>
      <c r="AL50" s="213">
        <f>AL11+AL12+AL13+AL47+AL14+AL16+AL43</f>
        <v>4041.2683461346487</v>
      </c>
      <c r="AM50" s="213">
        <f>AM11+AM12+AM13+AM47+AM14+AM16+AM43</f>
        <v>996.52620694000007</v>
      </c>
      <c r="AN50" s="217">
        <f>IF(AK50=0,"-",AL50/AK50)</f>
        <v>1.3272941225832633</v>
      </c>
      <c r="AO50" s="213">
        <f>AO11+AO12+AO13+AO47+AO14+AO16+AO43</f>
        <v>5673.2111720000003</v>
      </c>
      <c r="AP50" s="213">
        <f>AP11+AP12+AP13+AP47+AP14+AP16+AP43</f>
        <v>1736.4487200000003</v>
      </c>
      <c r="AQ50" s="213">
        <f>AQ11+AQ12+AQ13+AQ47+AQ14+AQ16+AQ43</f>
        <v>-3936.7624519999999</v>
      </c>
      <c r="AR50" s="217">
        <f>IF(AO50=0,"-",AP50/AO50)</f>
        <v>0.30607863295662285</v>
      </c>
      <c r="AS50" s="213">
        <f>AS11+AS12+AS13+AS47+AS14+AS16+AS43</f>
        <v>8717.9533111946475</v>
      </c>
      <c r="AT50" s="213">
        <f>AT11+AT12+AT13+AT47+AT14+AT16+AT43</f>
        <v>5777.717066134649</v>
      </c>
      <c r="AU50" s="213">
        <f>AU11+AU12+AU13+AU47+AU14+AU16+AU43</f>
        <v>-2940.2362450600003</v>
      </c>
      <c r="AV50" s="217">
        <f>IF(AS50=0,"-",AT50/AS50)</f>
        <v>0.6627377848784225</v>
      </c>
      <c r="AW50" s="213">
        <f>AW11+AW12+AW13+AW47+AW14+AW16+AW43</f>
        <v>5375.9808000000003</v>
      </c>
      <c r="AX50" s="213">
        <f>AX11+AX12+AX13+AX47+AX14+AX16+AX43</f>
        <v>10121.135204</v>
      </c>
      <c r="AY50" s="213">
        <f>AY11+AY12+AY13+AY47+AY14+AY16+AY43</f>
        <v>4745.1544039999999</v>
      </c>
      <c r="AZ50" s="217">
        <f>IF(AW50=0,"-",AX50/AW50)</f>
        <v>1.8826583614286716</v>
      </c>
      <c r="BA50" s="213">
        <f>BA11+BA12+BA13+BA47+BA14+BA16+BA43</f>
        <v>14093.934111194649</v>
      </c>
      <c r="BB50" s="213">
        <f>BB11+BB12+BB13+BB47+BB14+BB16+BB43</f>
        <v>15898.852270134648</v>
      </c>
      <c r="BC50" s="213">
        <f>BC11+BC12+BC13+BC47+BC14+BC16+BC43</f>
        <v>1804.9181589400002</v>
      </c>
      <c r="BD50" s="217">
        <f>IF(BA50=0,"-",BB50/BA50)</f>
        <v>1.1280634735979342</v>
      </c>
      <c r="BE50" s="213">
        <f>BE11+BE12+BE13+BE47+BE14+BE16+BE43</f>
        <v>54677.652021752263</v>
      </c>
      <c r="BF50" s="215">
        <f>BF11+BF12+BF13+BF47+BF14+BF16+BF43</f>
        <v>41998.836876000001</v>
      </c>
      <c r="BG50" s="213">
        <f>BG11+BG12+BG13+BG47+BG14+BG16+BG43</f>
        <v>-12678.815145752269</v>
      </c>
      <c r="BH50" s="217">
        <f>IF(BE50=0,"-",BF50/BE50)</f>
        <v>0.76811705190434509</v>
      </c>
      <c r="BI50" s="213">
        <f t="shared" ref="BI50:CD50" si="148">BI11+BI12+BI13+BI47+BI14+BI16+BI43</f>
        <v>3933.3553653366216</v>
      </c>
      <c r="BJ50" s="213">
        <f t="shared" si="148"/>
        <v>14427.630365336619</v>
      </c>
      <c r="BK50" s="215">
        <f t="shared" si="148"/>
        <v>-451.41856505999993</v>
      </c>
      <c r="BL50" s="215">
        <f t="shared" si="148"/>
        <v>-478.05679999999955</v>
      </c>
      <c r="BM50" s="213">
        <f t="shared" si="148"/>
        <v>0</v>
      </c>
      <c r="BN50" s="213">
        <f t="shared" si="148"/>
        <v>0</v>
      </c>
      <c r="BO50" s="213">
        <f t="shared" si="148"/>
        <v>0</v>
      </c>
      <c r="BP50" s="215">
        <f t="shared" si="148"/>
        <v>-19645.442421752268</v>
      </c>
      <c r="BQ50" s="213">
        <f t="shared" si="148"/>
        <v>0</v>
      </c>
      <c r="BR50" s="213">
        <f t="shared" si="148"/>
        <v>0</v>
      </c>
      <c r="BS50" s="215">
        <f t="shared" si="148"/>
        <v>4941.2759999999998</v>
      </c>
      <c r="BT50" s="215">
        <f t="shared" si="148"/>
        <v>2456.0684000000001</v>
      </c>
      <c r="BU50" s="215">
        <f t="shared" si="148"/>
        <v>4401.2764000000006</v>
      </c>
      <c r="BV50" s="213">
        <f t="shared" si="148"/>
        <v>0</v>
      </c>
      <c r="BW50" s="213">
        <f t="shared" si="148"/>
        <v>0</v>
      </c>
      <c r="BX50" s="213">
        <f t="shared" si="148"/>
        <v>0</v>
      </c>
      <c r="BY50" s="215">
        <f t="shared" si="148"/>
        <v>-2097.6</v>
      </c>
      <c r="BZ50" s="213">
        <f t="shared" si="148"/>
        <v>1546.4621461346487</v>
      </c>
      <c r="CA50" s="213">
        <f t="shared" si="148"/>
        <v>1311.2621461346489</v>
      </c>
      <c r="CB50" s="213">
        <f t="shared" si="148"/>
        <v>727.63107306732445</v>
      </c>
      <c r="CC50" s="213">
        <f t="shared" si="148"/>
        <v>348</v>
      </c>
      <c r="CD50" s="213">
        <f t="shared" si="148"/>
        <v>0</v>
      </c>
      <c r="CE50" s="218"/>
      <c r="CF50" s="218"/>
      <c r="CG50" s="213">
        <f>CG11+CG12+CG13+CG47+CG14+CG16+CG43</f>
        <v>4156.3107306732436</v>
      </c>
      <c r="CH50" s="213">
        <f>CH11+CH12+CH13+CH47+CH14+CH16+CH43</f>
        <v>4156.31073067324</v>
      </c>
      <c r="CI50" s="214"/>
      <c r="CJ50" s="214"/>
      <c r="CK50" s="213">
        <f>CK11+CK12+CK13+CK47+CK14+CK16+CK43</f>
        <v>58541.768822343554</v>
      </c>
      <c r="CL50" s="213">
        <f>CL11+CL12+CL13+CL47+CL14+CL16+CL43</f>
        <v>56995.768822343554</v>
      </c>
      <c r="CM50" s="215">
        <f>CM11+CM12+CM13+CM47+CM14+CM16+CM43</f>
        <v>59419.457999999991</v>
      </c>
      <c r="CN50" s="213">
        <f>CN11+CN12+CN13+CN47+CN14+CN16+CN43</f>
        <v>2423.6891776564448</v>
      </c>
      <c r="CO50" s="216">
        <f>IF(CL50=0,"-",CM50/CL50)</f>
        <v>1.0425240193743346</v>
      </c>
      <c r="CP50" s="213">
        <f>CP11+CP12+CP13+CP47+CP14+CP16+CP43</f>
        <v>2184.3154942166666</v>
      </c>
      <c r="CQ50" s="213">
        <f>CQ11+CQ12+CQ13+CQ47+CQ14+CQ16+CQ43</f>
        <v>4327.2395999999999</v>
      </c>
      <c r="CR50" s="213">
        <f>CR11+CR12+CR13+CR47+CR14+CR16+CR43</f>
        <v>2142.9241057833333</v>
      </c>
      <c r="CS50" s="217">
        <f>IF(CP50=0,"-",CQ50/CP50)</f>
        <v>1.9810506364383149</v>
      </c>
      <c r="CT50" s="213">
        <f>CT11+CT12+CT13+CT47+CT14+CT16+CT43</f>
        <v>4766.7593100000004</v>
      </c>
      <c r="CU50" s="213">
        <f>CU11+CU12+CU13+CU47+CU14+CU16+CU43</f>
        <v>3162.1369999999997</v>
      </c>
      <c r="CV50" s="213">
        <f>CV11+CV12+CV13+CV47+CV14+CV16+CV43</f>
        <v>-1604.6223100000007</v>
      </c>
      <c r="CW50" s="217">
        <f>IF(CT50=0,"-",CU50/CT50)</f>
        <v>0.66337249153030964</v>
      </c>
      <c r="CX50" s="213">
        <f>CX11+CX12+CX13+CX47+CX14+CX16+CX43</f>
        <v>6951.074804216667</v>
      </c>
      <c r="CY50" s="213">
        <f>CY11+CY12+CY13+CY47+CY14+CY16+CY43</f>
        <v>7489.3765999999996</v>
      </c>
      <c r="CZ50" s="213">
        <f>CZ11+CZ12+CZ13+CZ47+CZ14+CZ16+CZ43</f>
        <v>538.30179578333332</v>
      </c>
      <c r="DA50" s="217">
        <f>IF(CX50=0,"-",CY50/CX50)</f>
        <v>1.0774415196131666</v>
      </c>
      <c r="DB50" s="213">
        <f>DB11+DB12+DB13+DB47+DB14+DB16+DB43</f>
        <v>4479.9840000000004</v>
      </c>
      <c r="DC50" s="213">
        <f>DC11+DC12+DC13+DC47+DC14+DC16+DC43</f>
        <v>9059.3316699999996</v>
      </c>
      <c r="DD50" s="213">
        <f>DD11+DD12+DD13+DD47+DD14+DD16+DD43</f>
        <v>4579.3476700000001</v>
      </c>
      <c r="DE50" s="217">
        <f>IF(DB50=0,"-",DC50/DB50)</f>
        <v>2.0221794698373921</v>
      </c>
      <c r="DF50" s="213">
        <f>DF11+DF12+DF13+DF47+DF14+DF16+DF43</f>
        <v>11431.058804216667</v>
      </c>
      <c r="DG50" s="213">
        <f>DG11+DG12+DG13+DG47+DG14+DG16+DG43</f>
        <v>16548.708270000003</v>
      </c>
      <c r="DH50" s="213">
        <f>DH11+DH12+DH13+DH47+DH14+DH16+DH43</f>
        <v>5117.6494657833318</v>
      </c>
      <c r="DI50" s="217">
        <f>IF(DF50=0,"-",DG50/DF50)</f>
        <v>1.4476968891014319</v>
      </c>
      <c r="DJ50" s="213">
        <f>DJ11+DJ12+DJ13+DJ47+DJ14+DJ16+DJ43</f>
        <v>45564.710018126883</v>
      </c>
      <c r="DK50" s="215">
        <f>DK11+DK12+DK13+DK47+DK14+DK16+DK43</f>
        <v>42870.749729999996</v>
      </c>
      <c r="DL50" s="213">
        <f>DL11+DL12+DL13+DL47+DL14+DL16+DL43</f>
        <v>-2693.9602881268893</v>
      </c>
      <c r="DM50" s="217">
        <f>IF(DJ50=0,"-",DK50/DJ50)</f>
        <v>0.94087616738798174</v>
      </c>
      <c r="DN50" s="213">
        <f t="shared" ref="DN50:EI50" si="149">DN11+DN12+DN13+DN47+DN14+DN16+DN43</f>
        <v>1546</v>
      </c>
      <c r="DO50" s="213">
        <f t="shared" si="149"/>
        <v>1546.0000000000036</v>
      </c>
      <c r="DP50" s="215">
        <f t="shared" si="149"/>
        <v>-105.48380421666673</v>
      </c>
      <c r="DQ50" s="215">
        <f t="shared" si="149"/>
        <v>-399.16399999999993</v>
      </c>
      <c r="DR50" s="213">
        <f t="shared" si="149"/>
        <v>0</v>
      </c>
      <c r="DS50" s="213">
        <f t="shared" si="149"/>
        <v>0</v>
      </c>
      <c r="DT50" s="213">
        <f t="shared" si="149"/>
        <v>0</v>
      </c>
      <c r="DU50" s="215">
        <f t="shared" si="149"/>
        <v>-16407.502018126888</v>
      </c>
      <c r="DV50" s="213">
        <f t="shared" si="149"/>
        <v>0</v>
      </c>
      <c r="DW50" s="213">
        <f t="shared" si="149"/>
        <v>0</v>
      </c>
      <c r="DX50" s="215">
        <f t="shared" si="149"/>
        <v>14612.004999999999</v>
      </c>
      <c r="DY50" s="215">
        <f t="shared" si="149"/>
        <v>2163.857</v>
      </c>
      <c r="DZ50" s="215">
        <f t="shared" si="149"/>
        <v>4307.9769999999999</v>
      </c>
      <c r="EA50" s="213">
        <f t="shared" si="149"/>
        <v>0</v>
      </c>
      <c r="EB50" s="213">
        <f t="shared" si="149"/>
        <v>0</v>
      </c>
      <c r="EC50" s="213">
        <f t="shared" si="149"/>
        <v>0</v>
      </c>
      <c r="ED50" s="215">
        <f t="shared" si="149"/>
        <v>-1748</v>
      </c>
      <c r="EE50" s="213">
        <f t="shared" si="149"/>
        <v>596</v>
      </c>
      <c r="EF50" s="213">
        <f t="shared" si="149"/>
        <v>400</v>
      </c>
      <c r="EG50" s="213">
        <f t="shared" si="149"/>
        <v>260</v>
      </c>
      <c r="EH50" s="213">
        <f t="shared" si="149"/>
        <v>290</v>
      </c>
      <c r="EI50" s="213">
        <f t="shared" si="149"/>
        <v>0</v>
      </c>
      <c r="EJ50" s="218"/>
      <c r="EK50" s="218"/>
      <c r="EL50" s="213">
        <f t="shared" ref="EL50:EQ50" si="150">EL11+EL12+EL13+EL47+EL14+EL16+EL43</f>
        <v>4156.3107306732436</v>
      </c>
      <c r="EM50" s="213">
        <f t="shared" si="150"/>
        <v>4156.3107306732436</v>
      </c>
      <c r="EN50" s="213">
        <f t="shared" si="150"/>
        <v>58541.768822343554</v>
      </c>
      <c r="EO50" s="213">
        <f t="shared" si="150"/>
        <v>56995.768822343554</v>
      </c>
      <c r="EP50" s="215">
        <f t="shared" si="150"/>
        <v>59419.457999999991</v>
      </c>
      <c r="EQ50" s="213">
        <f t="shared" si="150"/>
        <v>2423.6891776564448</v>
      </c>
      <c r="ER50" s="216">
        <f>IF(EO50=0,"-",EP50/EO50)</f>
        <v>1.0425240193743346</v>
      </c>
      <c r="ES50" s="213">
        <f>ES11+ES12+ES13+ES47+ES14+ES16+ES43</f>
        <v>2038.4929999999999</v>
      </c>
      <c r="ET50" s="213">
        <f>ET11+ET12+ET13+ET47+ET14+ET16+ET43</f>
        <v>4327.2395999999999</v>
      </c>
      <c r="EU50" s="213">
        <f>EU11+EU12+EU13+EU47+EU14+EU16+EU43</f>
        <v>2288.7465999999999</v>
      </c>
      <c r="EV50" s="217">
        <f>IF(ES50=0,"-",ET50/ES50)</f>
        <v>2.1227640222458453</v>
      </c>
      <c r="EW50" s="213">
        <f>EW11+EW12+EW13+EW47+EW14+EW16+EW43</f>
        <v>4912.5818042166666</v>
      </c>
      <c r="EX50" s="213">
        <f>EX11+EX12+EX13+EX47+EX14+EX16+EX43</f>
        <v>3162.1369999999997</v>
      </c>
      <c r="EY50" s="213">
        <f>EY11+EY12+EY13+EY47+EY14+EY16+EY43</f>
        <v>-1750.4448042166673</v>
      </c>
      <c r="EZ50" s="217">
        <f>IF(EW50=0,"-",EX50/EW50)</f>
        <v>0.64368129143128172</v>
      </c>
      <c r="FA50" s="213">
        <f>FA11+FA12+FA13+FA47+FA14+FA16+FA43</f>
        <v>6951.074804216667</v>
      </c>
      <c r="FB50" s="213">
        <f>FB11+FB12+FB13+FB47+FB14+FB16+FB43</f>
        <v>7489.3765999999996</v>
      </c>
      <c r="FC50" s="213">
        <f>FC11+FC12+FC13+FC47+FC14+FC16+FC43</f>
        <v>538.30179578333332</v>
      </c>
      <c r="FD50" s="217">
        <f>IF(FA50=0,"-",FB50/FA50)</f>
        <v>1.0774415196131666</v>
      </c>
      <c r="FE50" s="213">
        <f>FE11+FE12+FE13+FE47+FE14+FE16+FE43</f>
        <v>4479.9840000000004</v>
      </c>
      <c r="FF50" s="213">
        <f>FF11+FF12+FF13+FF47+FF14+FF16+FF43</f>
        <v>9059.3316699999996</v>
      </c>
      <c r="FG50" s="213">
        <f>FG11+FG12+FG13+FG47+FG14+FG16+FG43</f>
        <v>4579.3476700000001</v>
      </c>
      <c r="FH50" s="217">
        <f>IF(FE50=0,"-",FF50/FE50)</f>
        <v>2.0221794698373921</v>
      </c>
      <c r="FI50" s="213">
        <f>FI11+FI12+FI13+FI47+FI14+FI16+FI43</f>
        <v>11431.058804216667</v>
      </c>
      <c r="FJ50" s="213">
        <f>FJ11+FJ12+FJ13+FJ47+FJ14+FJ16+FJ43</f>
        <v>16548.708270000003</v>
      </c>
      <c r="FK50" s="213">
        <f>FK11+FK12+FK13+FK47+FK14+FK16+FK43</f>
        <v>5117.6494657833318</v>
      </c>
      <c r="FL50" s="217">
        <f>IF(FI50=0,"-",FJ50/FI50)</f>
        <v>1.4476968891014319</v>
      </c>
      <c r="FM50" s="213">
        <f>FM11+FM12+FM13+FM47+FM14+FM16+FM43</f>
        <v>45564.710018126883</v>
      </c>
      <c r="FN50" s="215">
        <f>FN11+FN12+FN13+FN47+FN14+FN16+FN43</f>
        <v>42870.749729999996</v>
      </c>
      <c r="FO50" s="213">
        <f>FO11+FO12+FO13+FO47+FO14+FO16+FO43</f>
        <v>-2693.9602881268893</v>
      </c>
      <c r="FP50" s="216">
        <f>IF(FM50=0,"-",FN50/FM50)</f>
        <v>0.94087616738798174</v>
      </c>
      <c r="FQ50" s="213">
        <f t="shared" ref="FQ50:GL50" si="151">FQ11+FQ12+FQ13+FQ47+FQ14+FQ16+FQ43</f>
        <v>1546</v>
      </c>
      <c r="FR50" s="213">
        <f t="shared" si="151"/>
        <v>1546</v>
      </c>
      <c r="FS50" s="215">
        <f t="shared" si="151"/>
        <v>-105.48380421666673</v>
      </c>
      <c r="FT50" s="215">
        <f t="shared" si="151"/>
        <v>-399.16399999999993</v>
      </c>
      <c r="FU50" s="213">
        <f t="shared" si="151"/>
        <v>0</v>
      </c>
      <c r="FV50" s="213">
        <f t="shared" si="151"/>
        <v>0</v>
      </c>
      <c r="FW50" s="213">
        <f t="shared" si="151"/>
        <v>0</v>
      </c>
      <c r="FX50" s="215">
        <f t="shared" si="151"/>
        <v>-16407.502018126888</v>
      </c>
      <c r="FY50" s="213">
        <f t="shared" si="151"/>
        <v>0</v>
      </c>
      <c r="FZ50" s="213">
        <f t="shared" si="151"/>
        <v>0</v>
      </c>
      <c r="GA50" s="215">
        <f t="shared" si="151"/>
        <v>14612.004999999999</v>
      </c>
      <c r="GB50" s="215">
        <f t="shared" si="151"/>
        <v>2163.857</v>
      </c>
      <c r="GC50" s="215">
        <f t="shared" si="151"/>
        <v>4307.9769999999999</v>
      </c>
      <c r="GD50" s="213">
        <f t="shared" si="151"/>
        <v>0</v>
      </c>
      <c r="GE50" s="213">
        <f t="shared" si="151"/>
        <v>0</v>
      </c>
      <c r="GF50" s="213">
        <f t="shared" si="151"/>
        <v>0</v>
      </c>
      <c r="GG50" s="215">
        <f t="shared" si="151"/>
        <v>-1748</v>
      </c>
      <c r="GH50" s="213">
        <f t="shared" si="151"/>
        <v>596</v>
      </c>
      <c r="GI50" s="213">
        <f t="shared" si="151"/>
        <v>400</v>
      </c>
      <c r="GJ50" s="213">
        <f t="shared" si="151"/>
        <v>260</v>
      </c>
      <c r="GK50" s="213">
        <f t="shared" si="151"/>
        <v>290</v>
      </c>
      <c r="GL50" s="213">
        <f t="shared" si="151"/>
        <v>0</v>
      </c>
      <c r="GM50" s="218"/>
      <c r="GN50" s="218"/>
      <c r="GO50" s="219"/>
      <c r="GP50" s="219"/>
      <c r="GQ50" s="220"/>
      <c r="GR50" s="220"/>
      <c r="GS50" s="221"/>
      <c r="GT50" s="221"/>
      <c r="GU50" s="221"/>
      <c r="GV50" s="221"/>
      <c r="GW50" s="221"/>
      <c r="GX50" s="221"/>
      <c r="GY50" s="221"/>
      <c r="GZ50" s="221"/>
      <c r="HA50" s="221"/>
      <c r="HB50" s="221"/>
      <c r="HC50" s="221"/>
      <c r="HD50" s="221"/>
      <c r="HE50" s="221"/>
      <c r="HF50" s="221"/>
      <c r="HG50" s="221"/>
      <c r="HH50" s="221"/>
      <c r="HI50" s="221"/>
      <c r="HJ50" s="219"/>
      <c r="HK50" s="222">
        <f t="shared" ref="HK50:JV50" si="152">HK11+HK12+HK13+HK47+HK14+HK16+HK43</f>
        <v>0</v>
      </c>
      <c r="HL50" s="222">
        <f t="shared" si="152"/>
        <v>0</v>
      </c>
      <c r="HM50" s="222">
        <f t="shared" si="152"/>
        <v>0</v>
      </c>
      <c r="HN50" s="222">
        <f t="shared" si="152"/>
        <v>0</v>
      </c>
      <c r="HO50" s="222">
        <f t="shared" si="152"/>
        <v>0</v>
      </c>
      <c r="HP50" s="222">
        <f t="shared" si="152"/>
        <v>0</v>
      </c>
      <c r="HQ50" s="222">
        <f t="shared" si="152"/>
        <v>0</v>
      </c>
      <c r="HR50" s="222">
        <f t="shared" si="152"/>
        <v>0</v>
      </c>
      <c r="HS50" s="222">
        <f t="shared" si="152"/>
        <v>0</v>
      </c>
      <c r="HT50" s="222">
        <f t="shared" si="152"/>
        <v>0</v>
      </c>
      <c r="HU50" s="222">
        <f t="shared" si="152"/>
        <v>0</v>
      </c>
      <c r="HV50" s="222">
        <f t="shared" si="152"/>
        <v>0</v>
      </c>
      <c r="HW50" s="222">
        <f t="shared" si="152"/>
        <v>0</v>
      </c>
      <c r="HX50" s="222">
        <f t="shared" si="152"/>
        <v>0</v>
      </c>
      <c r="HY50" s="222">
        <f t="shared" si="152"/>
        <v>0</v>
      </c>
      <c r="HZ50" s="222">
        <f t="shared" si="152"/>
        <v>0</v>
      </c>
      <c r="IA50" s="222">
        <f t="shared" si="152"/>
        <v>0</v>
      </c>
      <c r="IB50" s="222">
        <f t="shared" si="152"/>
        <v>0</v>
      </c>
      <c r="IC50" s="222">
        <f t="shared" si="152"/>
        <v>0</v>
      </c>
      <c r="ID50" s="222">
        <f t="shared" si="152"/>
        <v>0</v>
      </c>
      <c r="IE50" s="222">
        <f t="shared" si="152"/>
        <v>0</v>
      </c>
      <c r="IF50" s="222">
        <f t="shared" si="152"/>
        <v>0</v>
      </c>
      <c r="IG50" s="222">
        <f t="shared" si="152"/>
        <v>0</v>
      </c>
      <c r="IH50" s="222">
        <f t="shared" si="152"/>
        <v>0</v>
      </c>
      <c r="II50" s="222">
        <f t="shared" si="152"/>
        <v>0</v>
      </c>
      <c r="IJ50" s="222">
        <f t="shared" si="152"/>
        <v>0</v>
      </c>
      <c r="IK50" s="222">
        <f t="shared" si="152"/>
        <v>0</v>
      </c>
      <c r="IL50" s="222">
        <f t="shared" si="152"/>
        <v>0</v>
      </c>
      <c r="IM50" s="222">
        <f t="shared" si="152"/>
        <v>0</v>
      </c>
      <c r="IN50" s="222">
        <f t="shared" si="152"/>
        <v>0</v>
      </c>
      <c r="IO50" s="222">
        <f t="shared" si="152"/>
        <v>0</v>
      </c>
      <c r="IP50" s="222">
        <f t="shared" si="152"/>
        <v>0</v>
      </c>
      <c r="IQ50" s="222">
        <f t="shared" si="152"/>
        <v>0</v>
      </c>
      <c r="IR50" s="222">
        <f t="shared" si="152"/>
        <v>0</v>
      </c>
      <c r="IS50" s="222">
        <f t="shared" si="152"/>
        <v>0</v>
      </c>
      <c r="IT50" s="222">
        <f t="shared" si="152"/>
        <v>0</v>
      </c>
      <c r="IU50" s="222">
        <f t="shared" si="152"/>
        <v>0</v>
      </c>
      <c r="IV50" s="222">
        <f t="shared" si="152"/>
        <v>0</v>
      </c>
      <c r="IW50" s="222">
        <f t="shared" si="152"/>
        <v>0</v>
      </c>
      <c r="IX50" s="222">
        <f t="shared" si="152"/>
        <v>0</v>
      </c>
      <c r="IY50" s="222">
        <f t="shared" si="152"/>
        <v>0</v>
      </c>
      <c r="IZ50" s="222">
        <f t="shared" si="152"/>
        <v>0</v>
      </c>
      <c r="JA50" s="222">
        <f t="shared" si="152"/>
        <v>0</v>
      </c>
      <c r="JB50" s="222">
        <f t="shared" si="152"/>
        <v>0</v>
      </c>
      <c r="JC50" s="222">
        <f t="shared" si="152"/>
        <v>0</v>
      </c>
      <c r="JD50" s="222">
        <f t="shared" si="152"/>
        <v>0</v>
      </c>
      <c r="JE50" s="222">
        <f t="shared" si="152"/>
        <v>0</v>
      </c>
      <c r="JF50" s="222">
        <f t="shared" si="152"/>
        <v>0</v>
      </c>
      <c r="JG50" s="222">
        <f t="shared" si="152"/>
        <v>0</v>
      </c>
      <c r="JH50" s="222">
        <f t="shared" si="152"/>
        <v>0</v>
      </c>
      <c r="JI50" s="222">
        <f t="shared" si="152"/>
        <v>0</v>
      </c>
      <c r="JJ50" s="222">
        <f t="shared" si="152"/>
        <v>0</v>
      </c>
      <c r="JK50" s="222">
        <f t="shared" si="152"/>
        <v>0</v>
      </c>
      <c r="JL50" s="222">
        <f t="shared" si="152"/>
        <v>0</v>
      </c>
      <c r="JM50" s="222">
        <f t="shared" si="152"/>
        <v>0</v>
      </c>
      <c r="JN50" s="222">
        <f t="shared" si="152"/>
        <v>0</v>
      </c>
      <c r="JO50" s="222">
        <f t="shared" si="152"/>
        <v>0</v>
      </c>
      <c r="JP50" s="222">
        <f t="shared" si="152"/>
        <v>0</v>
      </c>
      <c r="JQ50" s="222">
        <f t="shared" si="152"/>
        <v>0</v>
      </c>
      <c r="JR50" s="222">
        <f t="shared" si="152"/>
        <v>0</v>
      </c>
      <c r="JS50" s="222">
        <f t="shared" si="152"/>
        <v>0</v>
      </c>
      <c r="JT50" s="222">
        <f t="shared" si="152"/>
        <v>0</v>
      </c>
      <c r="JU50" s="222">
        <f t="shared" si="152"/>
        <v>0</v>
      </c>
      <c r="JV50" s="222">
        <f t="shared" si="152"/>
        <v>0</v>
      </c>
      <c r="JW50" s="222">
        <f t="shared" ref="JW50:KL50" si="153">JW11+JW12+JW13+JW47+JW14+JW16+JW43</f>
        <v>0</v>
      </c>
      <c r="JX50" s="222">
        <f t="shared" si="153"/>
        <v>0</v>
      </c>
      <c r="JY50" s="222">
        <f t="shared" si="153"/>
        <v>0</v>
      </c>
      <c r="JZ50" s="222">
        <f t="shared" si="153"/>
        <v>0</v>
      </c>
      <c r="KA50" s="222">
        <f t="shared" si="153"/>
        <v>0</v>
      </c>
      <c r="KB50" s="222">
        <f t="shared" si="153"/>
        <v>0</v>
      </c>
      <c r="KC50" s="222">
        <f t="shared" si="153"/>
        <v>0</v>
      </c>
      <c r="KD50" s="222">
        <f t="shared" si="153"/>
        <v>0</v>
      </c>
      <c r="KE50" s="222">
        <f t="shared" si="153"/>
        <v>0</v>
      </c>
      <c r="KF50" s="222">
        <f t="shared" si="153"/>
        <v>0</v>
      </c>
      <c r="KG50" s="222">
        <f t="shared" si="153"/>
        <v>0</v>
      </c>
      <c r="KH50" s="222">
        <f t="shared" si="153"/>
        <v>0</v>
      </c>
      <c r="KI50" s="222">
        <f t="shared" si="153"/>
        <v>0</v>
      </c>
      <c r="KJ50" s="222">
        <f t="shared" si="153"/>
        <v>0</v>
      </c>
      <c r="KK50" s="222">
        <f t="shared" si="153"/>
        <v>0</v>
      </c>
      <c r="KL50" s="222">
        <f t="shared" si="153"/>
        <v>0</v>
      </c>
      <c r="KM50" s="223"/>
      <c r="KN50" s="222"/>
      <c r="KO50" s="224"/>
      <c r="KP50" s="224"/>
      <c r="KQ50" s="224"/>
      <c r="KR50" s="222">
        <f t="shared" ref="KR50:LI50" si="154">KR11+KR12+KR13+KR47+KR14+KR16+KR43</f>
        <v>0</v>
      </c>
      <c r="KS50" s="222">
        <f t="shared" si="154"/>
        <v>0</v>
      </c>
      <c r="KT50" s="222">
        <f t="shared" si="154"/>
        <v>0</v>
      </c>
      <c r="KU50" s="222">
        <f t="shared" si="154"/>
        <v>0</v>
      </c>
      <c r="KV50" s="222">
        <f t="shared" si="154"/>
        <v>0</v>
      </c>
      <c r="KW50" s="222">
        <f t="shared" si="154"/>
        <v>0</v>
      </c>
      <c r="KX50" s="222">
        <f t="shared" si="154"/>
        <v>0</v>
      </c>
      <c r="KY50" s="222">
        <f t="shared" si="154"/>
        <v>0</v>
      </c>
      <c r="KZ50" s="222">
        <f t="shared" si="154"/>
        <v>0</v>
      </c>
      <c r="LA50" s="222">
        <f t="shared" si="154"/>
        <v>0</v>
      </c>
      <c r="LB50" s="222">
        <f t="shared" si="154"/>
        <v>0</v>
      </c>
      <c r="LC50" s="222">
        <f t="shared" si="154"/>
        <v>0</v>
      </c>
      <c r="LD50" s="222">
        <f t="shared" si="154"/>
        <v>0</v>
      </c>
      <c r="LE50" s="222">
        <f t="shared" si="154"/>
        <v>0</v>
      </c>
      <c r="LF50" s="222">
        <f t="shared" si="154"/>
        <v>0</v>
      </c>
      <c r="LG50" s="222">
        <f t="shared" si="154"/>
        <v>0</v>
      </c>
      <c r="LH50" s="222">
        <f t="shared" si="154"/>
        <v>0</v>
      </c>
      <c r="LI50" s="222">
        <f t="shared" si="154"/>
        <v>0</v>
      </c>
      <c r="LJ50" s="222"/>
      <c r="LK50" s="222"/>
      <c r="LL50" s="222"/>
      <c r="LM50" s="222"/>
      <c r="LN50" s="222"/>
      <c r="LO50" s="222"/>
      <c r="LP50" s="224"/>
      <c r="LQ50" s="224"/>
      <c r="LR50" s="224"/>
      <c r="LS50" s="224"/>
      <c r="LT50" s="224"/>
      <c r="LU50" s="224"/>
      <c r="LV50" s="224"/>
      <c r="LW50" s="224"/>
      <c r="LX50" s="224"/>
    </row>
    <row r="51" spans="1:336" s="234" customFormat="1" ht="12.75" customHeight="1" x14ac:dyDescent="0.2">
      <c r="A51" s="225"/>
      <c r="B51" s="226" t="s">
        <v>233</v>
      </c>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8">
        <f>IF(ABS(AF50-AF62)&gt;0.5,AF50-AF62,0)</f>
        <v>0</v>
      </c>
      <c r="AG51" s="228">
        <f t="shared" ref="AG51:BG51" si="155">IF(ABS(AG50-AG62)&gt;0.5,AG50-AG62,0)</f>
        <v>0</v>
      </c>
      <c r="AH51" s="228">
        <f t="shared" si="155"/>
        <v>0</v>
      </c>
      <c r="AI51" s="228">
        <f t="shared" si="155"/>
        <v>0</v>
      </c>
      <c r="AJ51" s="228"/>
      <c r="AK51" s="228">
        <f t="shared" si="155"/>
        <v>0</v>
      </c>
      <c r="AL51" s="228">
        <f t="shared" si="155"/>
        <v>0</v>
      </c>
      <c r="AM51" s="228">
        <f t="shared" si="155"/>
        <v>0</v>
      </c>
      <c r="AN51" s="228"/>
      <c r="AO51" s="228">
        <f t="shared" si="155"/>
        <v>0</v>
      </c>
      <c r="AP51" s="228">
        <f t="shared" si="155"/>
        <v>0</v>
      </c>
      <c r="AQ51" s="228">
        <f t="shared" si="155"/>
        <v>0</v>
      </c>
      <c r="AR51" s="228"/>
      <c r="AS51" s="228">
        <f t="shared" si="155"/>
        <v>0</v>
      </c>
      <c r="AT51" s="228">
        <f t="shared" si="155"/>
        <v>0</v>
      </c>
      <c r="AU51" s="228">
        <f t="shared" si="155"/>
        <v>0</v>
      </c>
      <c r="AV51" s="228"/>
      <c r="AW51" s="228">
        <f t="shared" si="155"/>
        <v>0</v>
      </c>
      <c r="AX51" s="228">
        <f t="shared" si="155"/>
        <v>0</v>
      </c>
      <c r="AY51" s="228">
        <f t="shared" si="155"/>
        <v>0</v>
      </c>
      <c r="AZ51" s="228"/>
      <c r="BA51" s="228">
        <f t="shared" si="155"/>
        <v>0</v>
      </c>
      <c r="BB51" s="228">
        <f t="shared" si="155"/>
        <v>0</v>
      </c>
      <c r="BC51" s="228">
        <f t="shared" si="155"/>
        <v>0</v>
      </c>
      <c r="BD51" s="228"/>
      <c r="BE51" s="228">
        <f t="shared" si="155"/>
        <v>0</v>
      </c>
      <c r="BF51" s="228">
        <f t="shared" si="155"/>
        <v>0</v>
      </c>
      <c r="BG51" s="228">
        <f t="shared" si="155"/>
        <v>0</v>
      </c>
      <c r="BH51" s="228"/>
      <c r="BI51" s="228"/>
      <c r="BJ51" s="228"/>
      <c r="BK51" s="228"/>
      <c r="BL51" s="228"/>
      <c r="BM51" s="228"/>
      <c r="BN51" s="228"/>
      <c r="BO51" s="228"/>
      <c r="BP51" s="228"/>
      <c r="BQ51" s="228"/>
      <c r="BR51" s="228"/>
      <c r="BS51" s="228"/>
      <c r="BT51" s="228"/>
      <c r="BU51" s="228"/>
      <c r="BV51" s="228"/>
      <c r="BW51" s="228"/>
      <c r="BX51" s="228"/>
      <c r="BY51" s="228"/>
      <c r="BZ51" s="229">
        <f>IF(ABS(BZ50-BZ62)&gt;0.5,BZ50-BZ62,0)</f>
        <v>0</v>
      </c>
      <c r="CA51" s="228">
        <f>IF(ABS(CA50-CA62)&gt;0.5,CA50-CA62,0)</f>
        <v>0</v>
      </c>
      <c r="CB51" s="228">
        <f>IF(ABS(CB50-CB62)&gt;0.5,CB50-CB62,0)</f>
        <v>0</v>
      </c>
      <c r="CC51" s="228">
        <f>IF(ABS(CC50-CC62)&gt;0.5,CC50-CC62,0)</f>
        <v>0</v>
      </c>
      <c r="CD51" s="228"/>
      <c r="CE51" s="228"/>
      <c r="CF51" s="228"/>
      <c r="CG51" s="228"/>
      <c r="CH51" s="228"/>
      <c r="CI51" s="228"/>
      <c r="CJ51" s="228"/>
      <c r="CK51" s="228">
        <f>IF(ABS(CK50-CK62)&gt;0.5,CK50-CK62,0)</f>
        <v>0</v>
      </c>
      <c r="CL51" s="228">
        <f>IF(ABS(CL50-CL62)&gt;0.5,CL50-CL62,0)</f>
        <v>0</v>
      </c>
      <c r="CM51" s="228">
        <f>IF(ABS(CM50-CM62)&gt;0.5,CM50-CM62,0)</f>
        <v>0</v>
      </c>
      <c r="CN51" s="228">
        <f>IF(ABS(CN50-CN62)&gt;0.5,CN50-CN62,0)</f>
        <v>0</v>
      </c>
      <c r="CO51" s="228"/>
      <c r="CP51" s="228">
        <f>IF(ABS(CP50-CP62)&gt;0.5,CP50-CP62,0)</f>
        <v>0</v>
      </c>
      <c r="CQ51" s="228">
        <f>IF(ABS(CQ50-CQ62)&gt;0.5,CQ50-CQ62,0)</f>
        <v>0</v>
      </c>
      <c r="CR51" s="228">
        <f>IF(ABS(CR50-CR62)&gt;0.5,CR50-CR62,0)</f>
        <v>0</v>
      </c>
      <c r="CS51" s="228"/>
      <c r="CT51" s="228">
        <f>IF(ABS(CT50-CT62)&gt;0.5,CT50-CT62,0)</f>
        <v>0</v>
      </c>
      <c r="CU51" s="228">
        <f>IF(ABS(CU50-CU62)&gt;0.5,CU50-CU62,0)</f>
        <v>0</v>
      </c>
      <c r="CV51" s="228">
        <f>IF(ABS(CV50-CV62)&gt;0.5,CV50-CV62,0)</f>
        <v>0</v>
      </c>
      <c r="CW51" s="228"/>
      <c r="CX51" s="228">
        <f>IF(ABS(CX50-CX62)&gt;0.5,CX50-CX62,0)</f>
        <v>0</v>
      </c>
      <c r="CY51" s="228">
        <f>IF(ABS(CY50-CY62)&gt;0.5,CY50-CY62,0)</f>
        <v>0</v>
      </c>
      <c r="CZ51" s="228">
        <f>IF(ABS(CZ50-CZ62)&gt;0.5,CZ50-CZ62,0)</f>
        <v>0</v>
      </c>
      <c r="DA51" s="228"/>
      <c r="DB51" s="228">
        <f>IF(ABS(DB50-DB62)&gt;0.5,DB50-DB62,0)</f>
        <v>0</v>
      </c>
      <c r="DC51" s="228">
        <f>IF(ABS(DC50-DC62)&gt;0.5,DC50-DC62,0)</f>
        <v>0</v>
      </c>
      <c r="DD51" s="228">
        <f>IF(ABS(DD50-DD62)&gt;0.5,DD50-DD62,0)</f>
        <v>0</v>
      </c>
      <c r="DE51" s="228"/>
      <c r="DF51" s="228">
        <f>IF(ABS(DF50-DF62)&gt;0.5,DF50-DF62,0)</f>
        <v>0</v>
      </c>
      <c r="DG51" s="228">
        <f>IF(ABS(DG50-DG62)&gt;0.5,DG50-DG62,0)</f>
        <v>0</v>
      </c>
      <c r="DH51" s="228">
        <f>IF(ABS(DH50-DH62)&gt;0.5,DH50-DH62,0)</f>
        <v>0</v>
      </c>
      <c r="DI51" s="228"/>
      <c r="DJ51" s="228">
        <f>IF(ABS(DJ50-DJ62)&gt;0.5,DJ50-DJ62,0)</f>
        <v>0</v>
      </c>
      <c r="DK51" s="228">
        <f>IF(ABS(DK50-DK62)&gt;0.5,DK50-DK62,0)</f>
        <v>0</v>
      </c>
      <c r="DL51" s="228">
        <f>IF(ABS(DL50-DL62)&gt;0.5,DL50-DL62,0)</f>
        <v>0</v>
      </c>
      <c r="DM51" s="228"/>
      <c r="DN51" s="228"/>
      <c r="DO51" s="228"/>
      <c r="DP51" s="228"/>
      <c r="DQ51" s="228"/>
      <c r="DR51" s="228"/>
      <c r="DS51" s="228"/>
      <c r="DT51" s="228"/>
      <c r="DU51" s="228"/>
      <c r="DV51" s="228"/>
      <c r="DW51" s="228"/>
      <c r="DX51" s="228"/>
      <c r="DY51" s="228"/>
      <c r="DZ51" s="228"/>
      <c r="EA51" s="228"/>
      <c r="EB51" s="228"/>
      <c r="EC51" s="228"/>
      <c r="ED51" s="228"/>
      <c r="EE51" s="228">
        <f>IF(ABS(EE50-EE62)&gt;0.5,EE50-EE62,0)</f>
        <v>0</v>
      </c>
      <c r="EF51" s="228">
        <f>IF(ABS(EF50-EF62)&gt;0.5,EF50-EF62,0)</f>
        <v>0</v>
      </c>
      <c r="EG51" s="228">
        <f>IF(ABS(EG50-EG62)&gt;0.5,EG50-EG62,0)</f>
        <v>0</v>
      </c>
      <c r="EH51" s="228">
        <f>IF(ABS(EH50-EH62)&gt;0.5,EH50-EH62,0)</f>
        <v>0</v>
      </c>
      <c r="EI51" s="228"/>
      <c r="EJ51" s="228"/>
      <c r="EK51" s="228"/>
      <c r="EL51" s="228"/>
      <c r="EM51" s="228"/>
      <c r="EN51" s="228"/>
      <c r="EO51" s="228"/>
      <c r="EP51" s="228"/>
      <c r="EQ51" s="228"/>
      <c r="ER51" s="228"/>
      <c r="ES51" s="228"/>
      <c r="ET51" s="228"/>
      <c r="EU51" s="228"/>
      <c r="EV51" s="228"/>
      <c r="EW51" s="228"/>
      <c r="EX51" s="228"/>
      <c r="EY51" s="228"/>
      <c r="EZ51" s="228"/>
      <c r="FA51" s="228"/>
      <c r="FB51" s="228"/>
      <c r="FC51" s="228"/>
      <c r="FD51" s="228"/>
      <c r="FE51" s="228"/>
      <c r="FF51" s="228"/>
      <c r="FG51" s="228"/>
      <c r="FH51" s="228"/>
      <c r="FI51" s="228"/>
      <c r="FJ51" s="228"/>
      <c r="FK51" s="228"/>
      <c r="FL51" s="228"/>
      <c r="FM51" s="228"/>
      <c r="FN51" s="228"/>
      <c r="FO51" s="228"/>
      <c r="FP51" s="228"/>
      <c r="FQ51" s="228"/>
      <c r="FR51" s="228"/>
      <c r="FS51" s="230"/>
      <c r="FT51" s="230"/>
      <c r="FU51" s="230"/>
      <c r="FV51" s="230"/>
      <c r="FW51" s="230"/>
      <c r="FX51" s="230"/>
      <c r="FY51" s="230"/>
      <c r="FZ51" s="230"/>
      <c r="GA51" s="230"/>
      <c r="GB51" s="230"/>
      <c r="GC51" s="230"/>
      <c r="GD51" s="230"/>
      <c r="GE51" s="228"/>
      <c r="GF51" s="228"/>
      <c r="GG51" s="228"/>
      <c r="GH51" s="228"/>
      <c r="GI51" s="228"/>
      <c r="GJ51" s="228"/>
      <c r="GK51" s="228"/>
      <c r="GL51" s="228"/>
      <c r="GM51" s="228"/>
      <c r="GN51" s="228"/>
      <c r="GO51" s="231"/>
      <c r="GP51" s="231"/>
      <c r="GQ51" s="232"/>
      <c r="GR51" s="232"/>
      <c r="GS51" s="232"/>
      <c r="GT51" s="232"/>
      <c r="GU51" s="232"/>
      <c r="GV51" s="232"/>
      <c r="GW51" s="232"/>
      <c r="GX51" s="232"/>
      <c r="GY51" s="232"/>
      <c r="GZ51" s="232"/>
      <c r="HA51" s="232"/>
      <c r="HB51" s="232"/>
      <c r="HC51" s="232"/>
      <c r="HD51" s="232"/>
      <c r="HE51" s="232"/>
      <c r="HF51" s="232"/>
      <c r="HG51" s="232"/>
      <c r="HH51" s="232"/>
      <c r="HI51" s="232"/>
      <c r="HJ51" s="231"/>
      <c r="HK51" s="227"/>
      <c r="HL51" s="227"/>
      <c r="HM51" s="227"/>
      <c r="HN51" s="227"/>
      <c r="HO51" s="227"/>
      <c r="HP51" s="227"/>
      <c r="HQ51" s="227"/>
      <c r="HR51" s="227"/>
      <c r="HS51" s="227"/>
      <c r="HT51" s="227"/>
      <c r="HU51" s="227"/>
      <c r="HV51" s="227"/>
      <c r="HW51" s="227"/>
      <c r="HX51" s="227"/>
      <c r="HY51" s="227"/>
      <c r="HZ51" s="227"/>
      <c r="IA51" s="227"/>
      <c r="IB51" s="227"/>
      <c r="IC51" s="227"/>
      <c r="ID51" s="227"/>
      <c r="IE51" s="227"/>
      <c r="IF51" s="227"/>
      <c r="IG51" s="227"/>
      <c r="IH51" s="227"/>
      <c r="II51" s="227"/>
      <c r="IJ51" s="227"/>
      <c r="IK51" s="227"/>
      <c r="IL51" s="227"/>
      <c r="IM51" s="227"/>
      <c r="IN51" s="227"/>
      <c r="IO51" s="227"/>
      <c r="IP51" s="227"/>
      <c r="IQ51" s="227"/>
      <c r="IR51" s="227"/>
      <c r="IS51" s="227"/>
      <c r="IT51" s="227"/>
      <c r="IU51" s="227"/>
      <c r="IV51" s="227"/>
      <c r="IW51" s="227"/>
      <c r="IX51" s="227"/>
      <c r="IY51" s="227"/>
      <c r="IZ51" s="227"/>
      <c r="JA51" s="227"/>
      <c r="JB51" s="227"/>
      <c r="JC51" s="227"/>
      <c r="JD51" s="227"/>
      <c r="JE51" s="227"/>
      <c r="JF51" s="227"/>
      <c r="JG51" s="227"/>
      <c r="JH51" s="227"/>
      <c r="JI51" s="227"/>
      <c r="JJ51" s="227"/>
      <c r="JK51" s="227"/>
      <c r="JL51" s="227"/>
      <c r="JM51" s="227"/>
      <c r="JN51" s="227"/>
      <c r="JO51" s="227"/>
      <c r="JP51" s="227"/>
      <c r="JQ51" s="227"/>
      <c r="JR51" s="227"/>
      <c r="JS51" s="227"/>
      <c r="JT51" s="227"/>
      <c r="JU51" s="227"/>
      <c r="JV51" s="227"/>
      <c r="JW51" s="227"/>
      <c r="JX51" s="227"/>
      <c r="JY51" s="227"/>
      <c r="JZ51" s="227"/>
      <c r="KA51" s="227"/>
      <c r="KB51" s="227"/>
      <c r="KC51" s="227"/>
      <c r="KD51" s="227"/>
      <c r="KE51" s="227"/>
      <c r="KF51" s="227"/>
      <c r="KG51" s="227"/>
      <c r="KH51" s="227"/>
      <c r="KI51" s="227"/>
      <c r="KJ51" s="227"/>
      <c r="KK51" s="227"/>
      <c r="KL51" s="227"/>
      <c r="KM51" s="233"/>
      <c r="KN51" s="233"/>
      <c r="KO51" s="233"/>
      <c r="KP51" s="233"/>
      <c r="KQ51" s="233"/>
      <c r="KR51" s="233"/>
      <c r="KS51" s="233"/>
      <c r="KT51" s="233"/>
      <c r="KU51" s="233"/>
      <c r="KV51" s="233"/>
      <c r="KW51" s="233"/>
      <c r="KX51" s="233"/>
      <c r="KY51" s="233"/>
      <c r="KZ51" s="233"/>
      <c r="LA51" s="233"/>
      <c r="LB51" s="233"/>
      <c r="LC51" s="233"/>
      <c r="LD51" s="233"/>
      <c r="LE51" s="233"/>
      <c r="LF51" s="233"/>
      <c r="LG51" s="233"/>
      <c r="LH51" s="233"/>
      <c r="LI51" s="233"/>
      <c r="LJ51" s="233"/>
      <c r="LK51" s="233"/>
      <c r="LL51" s="233"/>
      <c r="LM51" s="233"/>
      <c r="LN51" s="233"/>
      <c r="LO51" s="233"/>
      <c r="LP51" s="233"/>
      <c r="LQ51" s="233"/>
      <c r="LR51" s="233"/>
      <c r="LS51" s="233"/>
      <c r="LT51" s="233"/>
      <c r="LU51" s="233"/>
      <c r="LV51" s="233"/>
      <c r="LW51" s="233"/>
      <c r="LX51" s="233"/>
    </row>
    <row r="52" spans="1:336" x14ac:dyDescent="0.2">
      <c r="A52" s="235"/>
      <c r="B52" s="236" t="s">
        <v>234</v>
      </c>
      <c r="C52" s="122"/>
      <c r="D52" s="122"/>
      <c r="E52" s="122"/>
      <c r="F52" s="122"/>
      <c r="G52" s="122"/>
      <c r="H52" s="122"/>
      <c r="I52" s="122"/>
      <c r="J52" s="237"/>
      <c r="K52" s="237"/>
      <c r="L52" s="237"/>
      <c r="M52" s="237"/>
      <c r="N52" s="122"/>
      <c r="O52" s="122"/>
      <c r="P52" s="237"/>
      <c r="Q52" s="237"/>
      <c r="R52" s="122"/>
      <c r="S52" s="122"/>
      <c r="T52" s="122"/>
      <c r="U52" s="122"/>
      <c r="V52" s="122"/>
      <c r="W52" s="122"/>
      <c r="X52" s="122"/>
      <c r="Y52" s="122"/>
      <c r="Z52" s="122"/>
      <c r="AA52" s="122"/>
      <c r="AB52" s="238"/>
      <c r="AC52" s="238"/>
      <c r="AD52" s="238"/>
      <c r="AE52" s="238"/>
      <c r="AF52" s="239">
        <f t="shared" ref="AF52:AF57" si="156">AG52+BZ52+CA52+CB52+CC52</f>
        <v>72704.941498283544</v>
      </c>
      <c r="AG52" s="239">
        <f t="shared" ref="AG52:AH57" si="157">AK52+AO52+AW52+BE52</f>
        <v>68771.586132946919</v>
      </c>
      <c r="AH52" s="239">
        <f t="shared" si="157"/>
        <v>57897.689146134653</v>
      </c>
      <c r="AI52" s="134">
        <f t="shared" ref="AI52:AI57" si="158">AH52-AG52</f>
        <v>-10873.896986812266</v>
      </c>
      <c r="AJ52" s="135">
        <f t="shared" ref="AJ52:AJ57" si="159">IF(AG52=0,"-",AH52/AG52)</f>
        <v>0.84188387096683781</v>
      </c>
      <c r="AK52" s="240">
        <f>AK50-AK53</f>
        <v>3044.7421391946482</v>
      </c>
      <c r="AL52" s="240">
        <f>AL50-AL53</f>
        <v>4041.2683461346487</v>
      </c>
      <c r="AM52" s="134">
        <f t="shared" ref="AM52:AM57" si="160">AL52-AK52</f>
        <v>996.52620694000052</v>
      </c>
      <c r="AN52" s="135">
        <f t="shared" ref="AN52:AN57" si="161">IF(AK52=0,"-",AL52/AK52)</f>
        <v>1.3272941225832633</v>
      </c>
      <c r="AO52" s="240">
        <f>AO50-AO53</f>
        <v>5673.2111720000003</v>
      </c>
      <c r="AP52" s="240">
        <f>AP50-AP53</f>
        <v>1736.4487200000003</v>
      </c>
      <c r="AQ52" s="134">
        <f t="shared" ref="AQ52:AQ57" si="162">AP52-AO52</f>
        <v>-3936.7624519999999</v>
      </c>
      <c r="AR52" s="135">
        <f t="shared" ref="AR52:AR57" si="163">IF(AO52=0,"-",AP52/AO52)</f>
        <v>0.30607863295662285</v>
      </c>
      <c r="AS52" s="239">
        <f t="shared" ref="AS52:AT57" si="164">AK52+AO52</f>
        <v>8717.9533111946475</v>
      </c>
      <c r="AT52" s="239">
        <f t="shared" si="164"/>
        <v>5777.717066134649</v>
      </c>
      <c r="AU52" s="134">
        <f t="shared" ref="AU52:AU57" si="165">AT52-AS52</f>
        <v>-2940.2362450599985</v>
      </c>
      <c r="AV52" s="135">
        <f t="shared" ref="AV52:AV57" si="166">IF(AS52=0,"-",AT52/AS52)</f>
        <v>0.6627377848784225</v>
      </c>
      <c r="AW52" s="240">
        <f>AW50-AW53</f>
        <v>5375.9808000000003</v>
      </c>
      <c r="AX52" s="240">
        <f>AX50-AX53</f>
        <v>10121.135204</v>
      </c>
      <c r="AY52" s="134">
        <f t="shared" ref="AY52:AY57" si="167">AX52-AW52</f>
        <v>4745.1544039999999</v>
      </c>
      <c r="AZ52" s="135">
        <f t="shared" ref="AZ52:AZ57" si="168">IF(AW52=0,"-",AX52/AW52)</f>
        <v>1.8826583614286716</v>
      </c>
      <c r="BA52" s="239">
        <f t="shared" ref="BA52:BB57" si="169">AS52+AW52</f>
        <v>14093.934111194649</v>
      </c>
      <c r="BB52" s="239">
        <f t="shared" si="169"/>
        <v>15898.852270134648</v>
      </c>
      <c r="BC52" s="134">
        <f t="shared" ref="BC52:BC57" si="170">BB52-BA52</f>
        <v>1804.9181589399996</v>
      </c>
      <c r="BD52" s="135">
        <f t="shared" ref="BD52:BD57" si="171">IF(BA52=0,"-",BB52/BA52)</f>
        <v>1.1280634735979342</v>
      </c>
      <c r="BE52" s="240">
        <f>BE50-BE53</f>
        <v>54677.652021752263</v>
      </c>
      <c r="BF52" s="240">
        <f>BF50-BF53</f>
        <v>41998.836876000001</v>
      </c>
      <c r="BG52" s="241">
        <f t="shared" ref="BG52:BG57" si="172">BF52-BE52</f>
        <v>-12678.815145752262</v>
      </c>
      <c r="BH52" s="242">
        <f t="shared" ref="BH52:BH57" si="173">IF(BE52=0,"-",BF52/BE52)</f>
        <v>0.76811705190434509</v>
      </c>
      <c r="BI52" s="238"/>
      <c r="BJ52" s="238"/>
      <c r="BK52" s="238"/>
      <c r="BL52" s="238"/>
      <c r="BM52" s="238"/>
      <c r="BN52" s="238"/>
      <c r="BO52" s="238"/>
      <c r="BP52" s="238"/>
      <c r="BQ52" s="238"/>
      <c r="BR52" s="238"/>
      <c r="BS52" s="238"/>
      <c r="BT52" s="238"/>
      <c r="BU52" s="238"/>
      <c r="BV52" s="238"/>
      <c r="BW52" s="238"/>
      <c r="BX52" s="238"/>
      <c r="BY52" s="238"/>
      <c r="BZ52" s="240">
        <f>BZ50-BZ53</f>
        <v>1546.4621461346487</v>
      </c>
      <c r="CA52" s="240">
        <f>CA50-CA53</f>
        <v>1311.2621461346489</v>
      </c>
      <c r="CB52" s="240">
        <f>CB50-CB53</f>
        <v>727.63107306732445</v>
      </c>
      <c r="CC52" s="240">
        <f>CC50-CC53</f>
        <v>348</v>
      </c>
      <c r="CD52" s="238"/>
      <c r="CE52" s="238"/>
      <c r="CF52" s="238"/>
      <c r="CG52" s="238"/>
      <c r="CH52" s="238"/>
      <c r="CI52" s="243"/>
      <c r="CJ52" s="243"/>
      <c r="CK52" s="238"/>
      <c r="CL52" s="238"/>
      <c r="CM52" s="238"/>
      <c r="CN52" s="238"/>
      <c r="CO52" s="238"/>
      <c r="CP52" s="238"/>
      <c r="CQ52" s="238"/>
      <c r="CR52" s="238"/>
      <c r="CS52" s="238"/>
      <c r="CT52" s="238"/>
      <c r="CU52" s="238"/>
      <c r="CV52" s="238"/>
      <c r="CW52" s="238"/>
      <c r="CX52" s="238"/>
      <c r="CY52" s="238"/>
      <c r="CZ52" s="238"/>
      <c r="DA52" s="238"/>
      <c r="DB52" s="238"/>
      <c r="DC52" s="238"/>
      <c r="DD52" s="238"/>
      <c r="DE52" s="238"/>
      <c r="DF52" s="238"/>
      <c r="DG52" s="238"/>
      <c r="DH52" s="238"/>
      <c r="DI52" s="238"/>
      <c r="DJ52" s="238"/>
      <c r="DK52" s="238"/>
      <c r="DL52" s="238"/>
      <c r="DM52" s="238"/>
      <c r="DN52" s="238"/>
      <c r="DO52" s="238"/>
      <c r="DP52" s="238"/>
      <c r="DQ52" s="238"/>
      <c r="DR52" s="238"/>
      <c r="DS52" s="238"/>
      <c r="DT52" s="238"/>
      <c r="DU52" s="238"/>
      <c r="DV52" s="238"/>
      <c r="DW52" s="238"/>
      <c r="DX52" s="238"/>
      <c r="DY52" s="238"/>
      <c r="DZ52" s="238"/>
      <c r="EA52" s="238"/>
      <c r="EB52" s="238"/>
      <c r="EC52" s="238"/>
      <c r="ED52" s="238"/>
      <c r="EE52" s="238"/>
      <c r="EF52" s="238"/>
      <c r="EG52" s="238"/>
      <c r="EH52" s="238"/>
      <c r="EI52" s="238"/>
      <c r="EJ52" s="238"/>
      <c r="EK52" s="238"/>
      <c r="EL52" s="238"/>
      <c r="EM52" s="238"/>
      <c r="EN52" s="244"/>
      <c r="EO52" s="238"/>
      <c r="EP52" s="238"/>
      <c r="EQ52" s="238"/>
      <c r="ER52" s="238"/>
      <c r="ES52" s="238"/>
      <c r="ET52" s="238"/>
      <c r="EU52" s="238"/>
      <c r="EV52" s="238"/>
      <c r="EW52" s="238"/>
      <c r="EX52" s="238"/>
      <c r="EY52" s="238"/>
      <c r="EZ52" s="238"/>
      <c r="FA52" s="238"/>
      <c r="FB52" s="238"/>
      <c r="FC52" s="238"/>
      <c r="FD52" s="238"/>
      <c r="FE52" s="238"/>
      <c r="FF52" s="238"/>
      <c r="FG52" s="238"/>
      <c r="FH52" s="238"/>
      <c r="FI52" s="238"/>
      <c r="FJ52" s="238"/>
      <c r="FK52" s="238"/>
      <c r="FL52" s="238"/>
      <c r="FM52" s="238"/>
      <c r="FN52" s="238"/>
      <c r="FO52" s="238"/>
      <c r="FP52" s="238"/>
      <c r="FQ52" s="238"/>
      <c r="FR52" s="238"/>
      <c r="FS52" s="238"/>
      <c r="FT52" s="238"/>
      <c r="FU52" s="238"/>
      <c r="FV52" s="238"/>
      <c r="FW52" s="238"/>
      <c r="FX52" s="238"/>
      <c r="FY52" s="238"/>
      <c r="FZ52" s="238"/>
      <c r="GA52" s="238"/>
      <c r="GB52" s="238"/>
      <c r="GC52" s="238"/>
      <c r="GD52" s="238"/>
      <c r="GE52" s="238"/>
      <c r="GF52" s="238"/>
      <c r="GG52" s="238"/>
      <c r="GH52" s="238"/>
      <c r="GI52" s="238"/>
      <c r="GJ52" s="238"/>
      <c r="GK52" s="238"/>
      <c r="GL52" s="238"/>
      <c r="GM52" s="238"/>
      <c r="GN52" s="238"/>
      <c r="GO52" s="245"/>
      <c r="GP52" s="245"/>
      <c r="GQ52" s="246"/>
      <c r="GR52" s="246"/>
      <c r="GS52" s="247"/>
      <c r="GT52" s="247"/>
      <c r="GU52" s="247"/>
      <c r="GV52" s="247"/>
      <c r="GW52" s="247"/>
      <c r="GX52" s="247"/>
      <c r="GY52" s="247"/>
      <c r="GZ52" s="247"/>
      <c r="HA52" s="247"/>
      <c r="HB52" s="247"/>
      <c r="HC52" s="247"/>
      <c r="HD52" s="247"/>
      <c r="HE52" s="247"/>
      <c r="HF52" s="247"/>
      <c r="HG52" s="247"/>
      <c r="HH52" s="247"/>
      <c r="HI52" s="248"/>
      <c r="HJ52" s="248"/>
      <c r="HK52" s="248"/>
      <c r="HL52" s="248"/>
      <c r="HM52" s="248"/>
      <c r="HN52" s="248"/>
      <c r="HO52" s="248"/>
      <c r="HP52" s="248"/>
      <c r="HQ52" s="248"/>
      <c r="HR52" s="248"/>
      <c r="HS52" s="248"/>
      <c r="HT52" s="248"/>
      <c r="HU52" s="248"/>
      <c r="HV52" s="248"/>
      <c r="HW52" s="248"/>
      <c r="HX52" s="248"/>
      <c r="HY52" s="248"/>
      <c r="HZ52" s="248"/>
      <c r="IA52" s="248"/>
      <c r="IB52" s="248"/>
      <c r="IC52" s="248"/>
      <c r="ID52" s="248"/>
      <c r="IE52" s="248"/>
      <c r="IF52" s="248"/>
      <c r="IG52" s="248"/>
      <c r="IH52" s="248"/>
      <c r="II52" s="248"/>
      <c r="IJ52" s="248"/>
      <c r="IK52" s="248"/>
      <c r="IL52" s="248"/>
      <c r="IM52" s="248"/>
      <c r="IN52" s="248"/>
      <c r="IO52" s="248"/>
      <c r="IP52" s="248"/>
      <c r="IQ52" s="248"/>
      <c r="IR52" s="248"/>
      <c r="IS52" s="248"/>
      <c r="IT52" s="248"/>
      <c r="IU52" s="248"/>
      <c r="IV52" s="248"/>
      <c r="IW52" s="248"/>
      <c r="IX52" s="248"/>
      <c r="IY52" s="248"/>
      <c r="IZ52" s="248"/>
      <c r="JA52" s="248"/>
      <c r="JB52" s="248"/>
      <c r="JC52" s="248"/>
      <c r="JD52" s="248"/>
      <c r="JE52" s="248"/>
      <c r="JF52" s="248"/>
      <c r="JG52" s="248"/>
      <c r="JH52" s="248"/>
      <c r="JI52" s="248"/>
      <c r="JJ52" s="248"/>
      <c r="JK52" s="248"/>
      <c r="JL52" s="248"/>
      <c r="JM52" s="248"/>
      <c r="JN52" s="248"/>
      <c r="JO52" s="248"/>
      <c r="JP52" s="248"/>
      <c r="JQ52" s="248"/>
      <c r="JR52" s="248"/>
      <c r="JS52" s="248"/>
      <c r="JT52" s="248"/>
      <c r="JU52" s="248"/>
      <c r="JV52" s="248"/>
      <c r="JW52" s="248"/>
      <c r="JX52" s="248"/>
      <c r="JY52" s="248"/>
      <c r="JZ52" s="248"/>
      <c r="KA52" s="248"/>
      <c r="KB52" s="248"/>
      <c r="KC52" s="248"/>
      <c r="KD52" s="248"/>
      <c r="KE52" s="248"/>
      <c r="KF52" s="248"/>
      <c r="KG52" s="248"/>
      <c r="KH52" s="248"/>
      <c r="KI52" s="248"/>
      <c r="KJ52" s="248"/>
      <c r="KK52" s="248"/>
      <c r="KL52" s="248"/>
      <c r="KM52" s="248"/>
      <c r="KN52" s="248"/>
      <c r="KO52" s="248"/>
      <c r="KP52" s="248"/>
      <c r="KQ52" s="248"/>
      <c r="KR52" s="248"/>
      <c r="KS52" s="248"/>
      <c r="KT52" s="248"/>
      <c r="KU52" s="248"/>
      <c r="KV52" s="248"/>
      <c r="KW52" s="248"/>
      <c r="KX52" s="248"/>
      <c r="KY52" s="248"/>
      <c r="KZ52" s="248"/>
      <c r="LA52" s="248"/>
      <c r="LB52" s="248"/>
      <c r="LC52" s="248"/>
      <c r="LD52" s="248"/>
      <c r="LE52" s="248"/>
      <c r="LF52" s="248"/>
      <c r="LG52" s="248"/>
      <c r="LH52" s="248"/>
      <c r="LI52" s="248"/>
      <c r="LJ52" s="248"/>
      <c r="LK52" s="248"/>
      <c r="LL52" s="248"/>
      <c r="LM52" s="248"/>
      <c r="LN52" s="248"/>
      <c r="LO52" s="248"/>
      <c r="LP52" s="248"/>
      <c r="LQ52" s="248"/>
      <c r="LR52" s="248"/>
      <c r="LS52" s="248"/>
      <c r="LT52" s="248"/>
      <c r="LU52" s="248"/>
      <c r="LV52" s="248"/>
      <c r="LW52" s="248"/>
      <c r="LX52" s="248"/>
    </row>
    <row r="53" spans="1:336" x14ac:dyDescent="0.2">
      <c r="A53" s="235"/>
      <c r="B53" s="236" t="s">
        <v>235</v>
      </c>
      <c r="C53" s="122"/>
      <c r="D53" s="122"/>
      <c r="E53" s="122"/>
      <c r="F53" s="122"/>
      <c r="G53" s="122"/>
      <c r="H53" s="122"/>
      <c r="I53" s="122"/>
      <c r="J53" s="237"/>
      <c r="K53" s="237"/>
      <c r="L53" s="237"/>
      <c r="M53" s="237"/>
      <c r="N53" s="122"/>
      <c r="O53" s="122"/>
      <c r="P53" s="237"/>
      <c r="Q53" s="237"/>
      <c r="R53" s="122"/>
      <c r="S53" s="122"/>
      <c r="T53" s="122"/>
      <c r="U53" s="122"/>
      <c r="V53" s="122"/>
      <c r="W53" s="122"/>
      <c r="X53" s="122"/>
      <c r="Y53" s="122"/>
      <c r="Z53" s="122"/>
      <c r="AA53" s="122"/>
      <c r="AB53" s="238"/>
      <c r="AC53" s="238"/>
      <c r="AD53" s="238"/>
      <c r="AE53" s="238"/>
      <c r="AF53" s="239">
        <f t="shared" si="156"/>
        <v>0</v>
      </c>
      <c r="AG53" s="239">
        <f t="shared" si="157"/>
        <v>0</v>
      </c>
      <c r="AH53" s="239">
        <f t="shared" si="157"/>
        <v>0</v>
      </c>
      <c r="AI53" s="134">
        <f t="shared" si="158"/>
        <v>0</v>
      </c>
      <c r="AJ53" s="135" t="str">
        <f t="shared" si="159"/>
        <v>-</v>
      </c>
      <c r="AK53" s="240">
        <f>AK54+AK55+AK56+AK57</f>
        <v>0</v>
      </c>
      <c r="AL53" s="240">
        <f>AL54+AL55+AL56+AL57</f>
        <v>0</v>
      </c>
      <c r="AM53" s="134">
        <f t="shared" si="160"/>
        <v>0</v>
      </c>
      <c r="AN53" s="135" t="str">
        <f t="shared" si="161"/>
        <v>-</v>
      </c>
      <c r="AO53" s="240">
        <f>AO54+AO55+AO56+AO57</f>
        <v>0</v>
      </c>
      <c r="AP53" s="240">
        <f>AP54+AP55+AP56+AP57</f>
        <v>0</v>
      </c>
      <c r="AQ53" s="134">
        <f t="shared" si="162"/>
        <v>0</v>
      </c>
      <c r="AR53" s="135" t="str">
        <f t="shared" si="163"/>
        <v>-</v>
      </c>
      <c r="AS53" s="239">
        <f t="shared" si="164"/>
        <v>0</v>
      </c>
      <c r="AT53" s="239">
        <f t="shared" si="164"/>
        <v>0</v>
      </c>
      <c r="AU53" s="134">
        <f t="shared" si="165"/>
        <v>0</v>
      </c>
      <c r="AV53" s="135" t="str">
        <f t="shared" si="166"/>
        <v>-</v>
      </c>
      <c r="AW53" s="240">
        <f>AW54+AW55+AW56+AW57</f>
        <v>0</v>
      </c>
      <c r="AX53" s="240">
        <f>AX54+AX55+AX56+AX57</f>
        <v>0</v>
      </c>
      <c r="AY53" s="134">
        <f t="shared" si="167"/>
        <v>0</v>
      </c>
      <c r="AZ53" s="135" t="str">
        <f t="shared" si="168"/>
        <v>-</v>
      </c>
      <c r="BA53" s="239">
        <f t="shared" si="169"/>
        <v>0</v>
      </c>
      <c r="BB53" s="239">
        <f t="shared" si="169"/>
        <v>0</v>
      </c>
      <c r="BC53" s="134">
        <f t="shared" si="170"/>
        <v>0</v>
      </c>
      <c r="BD53" s="135" t="str">
        <f t="shared" si="171"/>
        <v>-</v>
      </c>
      <c r="BE53" s="240">
        <f>BE54+BE55+BE56+BE57</f>
        <v>0</v>
      </c>
      <c r="BF53" s="240">
        <f>BF54+BF55+BF56+BF57</f>
        <v>0</v>
      </c>
      <c r="BG53" s="241">
        <f t="shared" si="172"/>
        <v>0</v>
      </c>
      <c r="BH53" s="242" t="str">
        <f t="shared" si="173"/>
        <v>-</v>
      </c>
      <c r="BI53" s="238"/>
      <c r="BJ53" s="238"/>
      <c r="BK53" s="238"/>
      <c r="BL53" s="238"/>
      <c r="BM53" s="238"/>
      <c r="BN53" s="238"/>
      <c r="BO53" s="238"/>
      <c r="BP53" s="238"/>
      <c r="BQ53" s="238"/>
      <c r="BR53" s="238"/>
      <c r="BS53" s="238"/>
      <c r="BT53" s="238"/>
      <c r="BU53" s="238"/>
      <c r="BV53" s="238"/>
      <c r="BW53" s="238"/>
      <c r="BX53" s="238"/>
      <c r="BY53" s="238"/>
      <c r="BZ53" s="240">
        <f>BZ54+BZ55+BZ56+BZ57</f>
        <v>0</v>
      </c>
      <c r="CA53" s="240">
        <f>CA54+CA55+CA56+CA57</f>
        <v>0</v>
      </c>
      <c r="CB53" s="240">
        <f>CB54+CB55+CB56+CB57</f>
        <v>0</v>
      </c>
      <c r="CC53" s="240">
        <f>CC54+CC55+CC56+CC57</f>
        <v>0</v>
      </c>
      <c r="CD53" s="238"/>
      <c r="CE53" s="238"/>
      <c r="CF53" s="238"/>
      <c r="CG53" s="238"/>
      <c r="CH53" s="238"/>
      <c r="CI53" s="243"/>
      <c r="CJ53" s="243"/>
      <c r="CK53" s="238"/>
      <c r="CL53" s="238"/>
      <c r="CM53" s="238"/>
      <c r="CN53" s="238"/>
      <c r="CO53" s="238"/>
      <c r="CP53" s="238"/>
      <c r="CQ53" s="238"/>
      <c r="CR53" s="238"/>
      <c r="CS53" s="238"/>
      <c r="CT53" s="238"/>
      <c r="CU53" s="238"/>
      <c r="CV53" s="238"/>
      <c r="CW53" s="238"/>
      <c r="CX53" s="238"/>
      <c r="CY53" s="238"/>
      <c r="CZ53" s="238"/>
      <c r="DA53" s="238"/>
      <c r="DB53" s="238"/>
      <c r="DC53" s="238"/>
      <c r="DD53" s="238"/>
      <c r="DE53" s="238"/>
      <c r="DF53" s="238"/>
      <c r="DG53" s="238"/>
      <c r="DH53" s="238"/>
      <c r="DI53" s="238"/>
      <c r="DJ53" s="238"/>
      <c r="DK53" s="238"/>
      <c r="DL53" s="238"/>
      <c r="DM53" s="238"/>
      <c r="DN53" s="238"/>
      <c r="DO53" s="238"/>
      <c r="DP53" s="238"/>
      <c r="DQ53" s="238"/>
      <c r="DR53" s="238"/>
      <c r="DS53" s="238"/>
      <c r="DT53" s="238"/>
      <c r="DU53" s="238"/>
      <c r="DV53" s="238"/>
      <c r="DW53" s="238"/>
      <c r="DX53" s="238"/>
      <c r="DY53" s="238"/>
      <c r="DZ53" s="238"/>
      <c r="EA53" s="238"/>
      <c r="EB53" s="238"/>
      <c r="EC53" s="238"/>
      <c r="ED53" s="238"/>
      <c r="EE53" s="238"/>
      <c r="EF53" s="238"/>
      <c r="EG53" s="238"/>
      <c r="EH53" s="238"/>
      <c r="EI53" s="238"/>
      <c r="EJ53" s="238"/>
      <c r="EK53" s="238"/>
      <c r="EL53" s="238"/>
      <c r="EM53" s="238"/>
      <c r="EN53" s="238"/>
      <c r="EO53" s="238"/>
      <c r="EP53" s="238"/>
      <c r="EQ53" s="238"/>
      <c r="ER53" s="238"/>
      <c r="ES53" s="238"/>
      <c r="ET53" s="238"/>
      <c r="EU53" s="238"/>
      <c r="EV53" s="238"/>
      <c r="EW53" s="238"/>
      <c r="EX53" s="238"/>
      <c r="EY53" s="238"/>
      <c r="EZ53" s="238"/>
      <c r="FA53" s="238"/>
      <c r="FB53" s="238"/>
      <c r="FC53" s="238"/>
      <c r="FD53" s="238"/>
      <c r="FE53" s="238"/>
      <c r="FF53" s="238"/>
      <c r="FG53" s="238"/>
      <c r="FH53" s="238"/>
      <c r="FI53" s="238"/>
      <c r="FJ53" s="238"/>
      <c r="FK53" s="238"/>
      <c r="FL53" s="238"/>
      <c r="FM53" s="238"/>
      <c r="FN53" s="238"/>
      <c r="FO53" s="238"/>
      <c r="FP53" s="238"/>
      <c r="FQ53" s="238"/>
      <c r="FR53" s="238"/>
      <c r="FS53" s="238"/>
      <c r="FT53" s="238"/>
      <c r="FU53" s="238"/>
      <c r="FV53" s="238"/>
      <c r="FW53" s="238"/>
      <c r="FX53" s="238"/>
      <c r="FY53" s="238"/>
      <c r="FZ53" s="238"/>
      <c r="GA53" s="238"/>
      <c r="GB53" s="238"/>
      <c r="GC53" s="238"/>
      <c r="GD53" s="238"/>
      <c r="GE53" s="238"/>
      <c r="GF53" s="238"/>
      <c r="GG53" s="238"/>
      <c r="GH53" s="238"/>
      <c r="GI53" s="238"/>
      <c r="GJ53" s="238"/>
      <c r="GK53" s="238"/>
      <c r="GL53" s="238"/>
      <c r="GM53" s="238"/>
      <c r="GN53" s="238"/>
      <c r="GO53" s="245"/>
      <c r="GP53" s="245"/>
      <c r="GQ53" s="246"/>
      <c r="GR53" s="246"/>
      <c r="GS53" s="247"/>
      <c r="GT53" s="247"/>
      <c r="GU53" s="247"/>
      <c r="GV53" s="247"/>
      <c r="GW53" s="247"/>
      <c r="GX53" s="247"/>
      <c r="GY53" s="247"/>
      <c r="GZ53" s="247"/>
      <c r="HA53" s="247"/>
      <c r="HB53" s="247"/>
      <c r="HC53" s="247"/>
      <c r="HD53" s="247"/>
      <c r="HE53" s="247"/>
      <c r="HF53" s="247"/>
      <c r="HG53" s="247"/>
      <c r="HH53" s="247"/>
      <c r="HI53" s="248"/>
      <c r="HJ53" s="248"/>
      <c r="HK53" s="248"/>
      <c r="HL53" s="248"/>
      <c r="HM53" s="248"/>
      <c r="HN53" s="248"/>
      <c r="HO53" s="248"/>
      <c r="HP53" s="248"/>
      <c r="HQ53" s="248"/>
      <c r="HR53" s="248"/>
      <c r="HS53" s="248"/>
      <c r="HT53" s="248"/>
      <c r="HU53" s="248"/>
      <c r="HV53" s="248"/>
      <c r="HW53" s="248"/>
      <c r="HX53" s="248"/>
      <c r="HY53" s="248"/>
      <c r="HZ53" s="248"/>
      <c r="IA53" s="248"/>
      <c r="IB53" s="248"/>
      <c r="IC53" s="248"/>
      <c r="ID53" s="248"/>
      <c r="IE53" s="248"/>
      <c r="IF53" s="248"/>
      <c r="IG53" s="248"/>
      <c r="IH53" s="248"/>
      <c r="II53" s="248"/>
      <c r="IJ53" s="248"/>
      <c r="IK53" s="248"/>
      <c r="IL53" s="248"/>
      <c r="IM53" s="248"/>
      <c r="IN53" s="248"/>
      <c r="IO53" s="248"/>
      <c r="IP53" s="248"/>
      <c r="IQ53" s="248"/>
      <c r="IR53" s="248"/>
      <c r="IS53" s="248"/>
      <c r="IT53" s="248"/>
      <c r="IU53" s="248"/>
      <c r="IV53" s="248"/>
      <c r="IW53" s="248"/>
      <c r="IX53" s="248"/>
      <c r="IY53" s="248"/>
      <c r="IZ53" s="248"/>
      <c r="JA53" s="248"/>
      <c r="JB53" s="248"/>
      <c r="JC53" s="248"/>
      <c r="JD53" s="248"/>
      <c r="JE53" s="248"/>
      <c r="JF53" s="248"/>
      <c r="JG53" s="248"/>
      <c r="JH53" s="248"/>
      <c r="JI53" s="248"/>
      <c r="JJ53" s="248"/>
      <c r="JK53" s="248"/>
      <c r="JL53" s="248"/>
      <c r="JM53" s="248"/>
      <c r="JN53" s="248"/>
      <c r="JO53" s="248"/>
      <c r="JP53" s="248"/>
      <c r="JQ53" s="248"/>
      <c r="JR53" s="248"/>
      <c r="JS53" s="248"/>
      <c r="JT53" s="248"/>
      <c r="JU53" s="248"/>
      <c r="JV53" s="248"/>
      <c r="JW53" s="248"/>
      <c r="JX53" s="248"/>
      <c r="JY53" s="248"/>
      <c r="JZ53" s="248"/>
      <c r="KA53" s="248"/>
      <c r="KB53" s="248"/>
      <c r="KC53" s="248"/>
      <c r="KD53" s="248"/>
      <c r="KE53" s="248"/>
      <c r="KF53" s="248"/>
      <c r="KG53" s="248"/>
      <c r="KH53" s="248"/>
      <c r="KI53" s="248"/>
      <c r="KJ53" s="248"/>
      <c r="KK53" s="248"/>
      <c r="KL53" s="248"/>
      <c r="KM53" s="248"/>
      <c r="KN53" s="248"/>
      <c r="KO53" s="248"/>
      <c r="KP53" s="248"/>
      <c r="KQ53" s="248"/>
      <c r="KR53" s="248"/>
      <c r="KS53" s="248"/>
      <c r="KT53" s="248"/>
      <c r="KU53" s="248"/>
      <c r="KV53" s="248"/>
      <c r="KW53" s="248"/>
      <c r="KX53" s="248"/>
      <c r="KY53" s="248"/>
      <c r="KZ53" s="248"/>
      <c r="LA53" s="248"/>
      <c r="LB53" s="248"/>
      <c r="LC53" s="248"/>
      <c r="LD53" s="248"/>
      <c r="LE53" s="248"/>
      <c r="LF53" s="248"/>
      <c r="LG53" s="248"/>
      <c r="LH53" s="248"/>
      <c r="LI53" s="248"/>
      <c r="LJ53" s="248"/>
      <c r="LK53" s="248"/>
      <c r="LL53" s="248"/>
      <c r="LM53" s="248"/>
      <c r="LN53" s="248"/>
      <c r="LO53" s="248"/>
      <c r="LP53" s="248"/>
      <c r="LQ53" s="248"/>
      <c r="LR53" s="248"/>
      <c r="LS53" s="248"/>
      <c r="LT53" s="248"/>
      <c r="LU53" s="248"/>
      <c r="LV53" s="248"/>
      <c r="LW53" s="248"/>
      <c r="LX53" s="248"/>
    </row>
    <row r="54" spans="1:336" x14ac:dyDescent="0.2">
      <c r="A54" s="235"/>
      <c r="B54" s="236" t="s">
        <v>236</v>
      </c>
      <c r="C54" s="122"/>
      <c r="D54" s="122"/>
      <c r="E54" s="122"/>
      <c r="F54" s="122"/>
      <c r="G54" s="122"/>
      <c r="H54" s="122"/>
      <c r="I54" s="122"/>
      <c r="J54" s="237"/>
      <c r="K54" s="237"/>
      <c r="L54" s="237"/>
      <c r="M54" s="237"/>
      <c r="N54" s="122"/>
      <c r="O54" s="122"/>
      <c r="P54" s="237"/>
      <c r="Q54" s="237"/>
      <c r="R54" s="122"/>
      <c r="S54" s="122"/>
      <c r="T54" s="122"/>
      <c r="U54" s="122"/>
      <c r="V54" s="122"/>
      <c r="W54" s="122"/>
      <c r="X54" s="122"/>
      <c r="Y54" s="122"/>
      <c r="Z54" s="122"/>
      <c r="AA54" s="122"/>
      <c r="AB54" s="238"/>
      <c r="AC54" s="238"/>
      <c r="AD54" s="238"/>
      <c r="AE54" s="238"/>
      <c r="AF54" s="239">
        <f t="shared" si="156"/>
        <v>0</v>
      </c>
      <c r="AG54" s="239">
        <f t="shared" si="157"/>
        <v>0</v>
      </c>
      <c r="AH54" s="239">
        <f t="shared" si="157"/>
        <v>0</v>
      </c>
      <c r="AI54" s="134">
        <f t="shared" si="158"/>
        <v>0</v>
      </c>
      <c r="AJ54" s="135" t="str">
        <f t="shared" si="159"/>
        <v>-</v>
      </c>
      <c r="AK54" s="249"/>
      <c r="AL54" s="249"/>
      <c r="AM54" s="134">
        <f t="shared" si="160"/>
        <v>0</v>
      </c>
      <c r="AN54" s="135" t="str">
        <f t="shared" si="161"/>
        <v>-</v>
      </c>
      <c r="AO54" s="249"/>
      <c r="AP54" s="249"/>
      <c r="AQ54" s="134">
        <f t="shared" si="162"/>
        <v>0</v>
      </c>
      <c r="AR54" s="135" t="str">
        <f t="shared" si="163"/>
        <v>-</v>
      </c>
      <c r="AS54" s="239">
        <f t="shared" si="164"/>
        <v>0</v>
      </c>
      <c r="AT54" s="239">
        <f t="shared" si="164"/>
        <v>0</v>
      </c>
      <c r="AU54" s="134">
        <f t="shared" si="165"/>
        <v>0</v>
      </c>
      <c r="AV54" s="135" t="str">
        <f t="shared" si="166"/>
        <v>-</v>
      </c>
      <c r="AW54" s="249"/>
      <c r="AX54" s="249"/>
      <c r="AY54" s="134">
        <f t="shared" si="167"/>
        <v>0</v>
      </c>
      <c r="AZ54" s="135" t="str">
        <f t="shared" si="168"/>
        <v>-</v>
      </c>
      <c r="BA54" s="239">
        <f t="shared" si="169"/>
        <v>0</v>
      </c>
      <c r="BB54" s="239">
        <f t="shared" si="169"/>
        <v>0</v>
      </c>
      <c r="BC54" s="134">
        <f t="shared" si="170"/>
        <v>0</v>
      </c>
      <c r="BD54" s="135" t="str">
        <f t="shared" si="171"/>
        <v>-</v>
      </c>
      <c r="BE54" s="249"/>
      <c r="BF54" s="249"/>
      <c r="BG54" s="241">
        <f t="shared" si="172"/>
        <v>0</v>
      </c>
      <c r="BH54" s="242" t="str">
        <f t="shared" si="173"/>
        <v>-</v>
      </c>
      <c r="BI54" s="238"/>
      <c r="BJ54" s="238"/>
      <c r="BK54" s="238"/>
      <c r="BL54" s="238"/>
      <c r="BM54" s="238"/>
      <c r="BN54" s="238"/>
      <c r="BO54" s="238"/>
      <c r="BP54" s="238"/>
      <c r="BQ54" s="238"/>
      <c r="BR54" s="238"/>
      <c r="BS54" s="238"/>
      <c r="BT54" s="238"/>
      <c r="BU54" s="238"/>
      <c r="BV54" s="238"/>
      <c r="BW54" s="238"/>
      <c r="BX54" s="238"/>
      <c r="BY54" s="238"/>
      <c r="BZ54" s="236"/>
      <c r="CA54" s="236"/>
      <c r="CB54" s="236"/>
      <c r="CC54" s="236"/>
      <c r="CD54" s="238"/>
      <c r="CE54" s="238"/>
      <c r="CF54" s="238"/>
      <c r="CG54" s="238"/>
      <c r="CH54" s="238"/>
      <c r="CI54" s="243"/>
      <c r="CJ54" s="243"/>
      <c r="CK54" s="238"/>
      <c r="CL54" s="238"/>
      <c r="CM54" s="238"/>
      <c r="CN54" s="238"/>
      <c r="CO54" s="238"/>
      <c r="CP54" s="238"/>
      <c r="CQ54" s="238"/>
      <c r="CR54" s="238"/>
      <c r="CS54" s="238"/>
      <c r="CT54" s="238"/>
      <c r="CU54" s="238"/>
      <c r="CV54" s="238"/>
      <c r="CW54" s="238"/>
      <c r="CX54" s="238"/>
      <c r="CY54" s="238"/>
      <c r="CZ54" s="238"/>
      <c r="DA54" s="238"/>
      <c r="DB54" s="238"/>
      <c r="DC54" s="238"/>
      <c r="DD54" s="238"/>
      <c r="DE54" s="238"/>
      <c r="DF54" s="238"/>
      <c r="DG54" s="238"/>
      <c r="DH54" s="238"/>
      <c r="DI54" s="238"/>
      <c r="DJ54" s="238"/>
      <c r="DK54" s="238"/>
      <c r="DL54" s="238"/>
      <c r="DM54" s="238"/>
      <c r="DN54" s="238"/>
      <c r="DO54" s="238"/>
      <c r="DP54" s="238"/>
      <c r="DQ54" s="238"/>
      <c r="DR54" s="238"/>
      <c r="DS54" s="238"/>
      <c r="DT54" s="238"/>
      <c r="DU54" s="238"/>
      <c r="DV54" s="238"/>
      <c r="DW54" s="238"/>
      <c r="DX54" s="238"/>
      <c r="DY54" s="238"/>
      <c r="DZ54" s="238"/>
      <c r="EA54" s="238"/>
      <c r="EB54" s="238"/>
      <c r="EC54" s="238"/>
      <c r="ED54" s="238"/>
      <c r="EE54" s="238"/>
      <c r="EF54" s="238"/>
      <c r="EG54" s="238"/>
      <c r="EH54" s="238"/>
      <c r="EI54" s="238"/>
      <c r="EJ54" s="238"/>
      <c r="EK54" s="238"/>
      <c r="EL54" s="238"/>
      <c r="EM54" s="238"/>
      <c r="EN54" s="238"/>
      <c r="EO54" s="238"/>
      <c r="EP54" s="238"/>
      <c r="EQ54" s="238"/>
      <c r="ER54" s="238"/>
      <c r="ES54" s="238"/>
      <c r="ET54" s="238"/>
      <c r="EU54" s="238"/>
      <c r="EV54" s="238"/>
      <c r="EW54" s="238"/>
      <c r="EX54" s="238"/>
      <c r="EY54" s="238"/>
      <c r="EZ54" s="238"/>
      <c r="FA54" s="238"/>
      <c r="FB54" s="238"/>
      <c r="FC54" s="238"/>
      <c r="FD54" s="238"/>
      <c r="FE54" s="238"/>
      <c r="FF54" s="238"/>
      <c r="FG54" s="238"/>
      <c r="FH54" s="238"/>
      <c r="FI54" s="238"/>
      <c r="FJ54" s="238"/>
      <c r="FK54" s="238"/>
      <c r="FL54" s="238"/>
      <c r="FM54" s="238"/>
      <c r="FN54" s="238"/>
      <c r="FO54" s="238"/>
      <c r="FP54" s="238"/>
      <c r="FQ54" s="238"/>
      <c r="FR54" s="238"/>
      <c r="FS54" s="238"/>
      <c r="FT54" s="238"/>
      <c r="FU54" s="238"/>
      <c r="FV54" s="238"/>
      <c r="FW54" s="238"/>
      <c r="FX54" s="238"/>
      <c r="FY54" s="238"/>
      <c r="FZ54" s="238"/>
      <c r="GA54" s="238"/>
      <c r="GB54" s="238"/>
      <c r="GC54" s="238"/>
      <c r="GD54" s="238"/>
      <c r="GE54" s="238"/>
      <c r="GF54" s="238"/>
      <c r="GG54" s="238"/>
      <c r="GH54" s="238"/>
      <c r="GI54" s="238"/>
      <c r="GJ54" s="238"/>
      <c r="GK54" s="238"/>
      <c r="GL54" s="238"/>
      <c r="GM54" s="238"/>
      <c r="GN54" s="238"/>
      <c r="GO54" s="245"/>
      <c r="GP54" s="245"/>
      <c r="GQ54" s="246"/>
      <c r="GR54" s="246"/>
      <c r="GS54" s="247"/>
      <c r="GT54" s="247"/>
      <c r="GU54" s="247"/>
      <c r="GV54" s="247"/>
      <c r="GW54" s="247"/>
      <c r="GX54" s="247"/>
      <c r="GY54" s="247"/>
      <c r="GZ54" s="247"/>
      <c r="HA54" s="247"/>
      <c r="HB54" s="247"/>
      <c r="HC54" s="247"/>
      <c r="HD54" s="247"/>
      <c r="HE54" s="247"/>
      <c r="HF54" s="247"/>
      <c r="HG54" s="247"/>
      <c r="HH54" s="247"/>
      <c r="HI54" s="248"/>
      <c r="HJ54" s="248"/>
      <c r="HK54" s="248"/>
      <c r="HL54" s="248"/>
      <c r="HM54" s="248"/>
      <c r="HN54" s="248"/>
      <c r="HO54" s="248"/>
      <c r="HP54" s="248"/>
      <c r="HQ54" s="248"/>
      <c r="HR54" s="248"/>
      <c r="HS54" s="248"/>
      <c r="HT54" s="248"/>
      <c r="HU54" s="248"/>
      <c r="HV54" s="248"/>
      <c r="HW54" s="248"/>
      <c r="HX54" s="248"/>
      <c r="HY54" s="248"/>
      <c r="HZ54" s="248"/>
      <c r="IA54" s="248"/>
      <c r="IB54" s="248"/>
      <c r="IC54" s="248"/>
      <c r="ID54" s="248"/>
      <c r="IE54" s="248"/>
      <c r="IF54" s="248"/>
      <c r="IG54" s="248"/>
      <c r="IH54" s="248"/>
      <c r="II54" s="248"/>
      <c r="IJ54" s="248"/>
      <c r="IK54" s="248"/>
      <c r="IL54" s="248"/>
      <c r="IM54" s="248"/>
      <c r="IN54" s="248"/>
      <c r="IO54" s="248"/>
      <c r="IP54" s="248"/>
      <c r="IQ54" s="248"/>
      <c r="IR54" s="248"/>
      <c r="IS54" s="248"/>
      <c r="IT54" s="248"/>
      <c r="IU54" s="248"/>
      <c r="IV54" s="248"/>
      <c r="IW54" s="248"/>
      <c r="IX54" s="248"/>
      <c r="IY54" s="248"/>
      <c r="IZ54" s="248"/>
      <c r="JA54" s="248"/>
      <c r="JB54" s="248"/>
      <c r="JC54" s="248"/>
      <c r="JD54" s="248"/>
      <c r="JE54" s="248"/>
      <c r="JF54" s="248"/>
      <c r="JG54" s="248"/>
      <c r="JH54" s="248"/>
      <c r="JI54" s="248"/>
      <c r="JJ54" s="248"/>
      <c r="JK54" s="248"/>
      <c r="JL54" s="248"/>
      <c r="JM54" s="248"/>
      <c r="JN54" s="248"/>
      <c r="JO54" s="248"/>
      <c r="JP54" s="248"/>
      <c r="JQ54" s="248"/>
      <c r="JR54" s="248"/>
      <c r="JS54" s="248"/>
      <c r="JT54" s="248"/>
      <c r="JU54" s="248"/>
      <c r="JV54" s="248"/>
      <c r="JW54" s="248"/>
      <c r="JX54" s="248"/>
      <c r="JY54" s="248"/>
      <c r="JZ54" s="248"/>
      <c r="KA54" s="248"/>
      <c r="KB54" s="248"/>
      <c r="KC54" s="248"/>
      <c r="KD54" s="248"/>
      <c r="KE54" s="248"/>
      <c r="KF54" s="248"/>
      <c r="KG54" s="248"/>
      <c r="KH54" s="248"/>
      <c r="KI54" s="248"/>
      <c r="KJ54" s="248"/>
      <c r="KK54" s="248"/>
      <c r="KL54" s="248"/>
      <c r="KM54" s="248"/>
      <c r="KN54" s="248"/>
      <c r="KO54" s="248"/>
      <c r="KP54" s="248"/>
      <c r="KQ54" s="248"/>
      <c r="KR54" s="248"/>
      <c r="KS54" s="248"/>
      <c r="KT54" s="248"/>
      <c r="KU54" s="248"/>
      <c r="KV54" s="248"/>
      <c r="KW54" s="248"/>
      <c r="KX54" s="248"/>
      <c r="KY54" s="248"/>
      <c r="KZ54" s="248"/>
      <c r="LA54" s="248"/>
      <c r="LB54" s="248"/>
      <c r="LC54" s="248"/>
      <c r="LD54" s="248"/>
      <c r="LE54" s="248"/>
      <c r="LF54" s="248"/>
      <c r="LG54" s="248"/>
      <c r="LH54" s="248"/>
      <c r="LI54" s="248"/>
      <c r="LJ54" s="248"/>
      <c r="LK54" s="248"/>
      <c r="LL54" s="248"/>
      <c r="LM54" s="248"/>
      <c r="LN54" s="248"/>
      <c r="LO54" s="248"/>
      <c r="LP54" s="248"/>
      <c r="LQ54" s="248"/>
      <c r="LR54" s="248"/>
      <c r="LS54" s="248"/>
      <c r="LT54" s="248"/>
      <c r="LU54" s="248"/>
      <c r="LV54" s="248"/>
      <c r="LW54" s="248"/>
      <c r="LX54" s="248"/>
    </row>
    <row r="55" spans="1:336" x14ac:dyDescent="0.2">
      <c r="A55" s="235"/>
      <c r="B55" s="236" t="s">
        <v>237</v>
      </c>
      <c r="C55" s="122"/>
      <c r="D55" s="122"/>
      <c r="E55" s="122"/>
      <c r="F55" s="122"/>
      <c r="G55" s="122"/>
      <c r="H55" s="122"/>
      <c r="I55" s="122"/>
      <c r="J55" s="237"/>
      <c r="K55" s="237"/>
      <c r="L55" s="237"/>
      <c r="M55" s="237"/>
      <c r="N55" s="122"/>
      <c r="O55" s="122"/>
      <c r="P55" s="237"/>
      <c r="Q55" s="237"/>
      <c r="R55" s="122"/>
      <c r="S55" s="122"/>
      <c r="T55" s="122"/>
      <c r="U55" s="122"/>
      <c r="V55" s="122"/>
      <c r="W55" s="122"/>
      <c r="X55" s="122"/>
      <c r="Y55" s="122"/>
      <c r="Z55" s="122"/>
      <c r="AA55" s="122"/>
      <c r="AB55" s="238"/>
      <c r="AC55" s="238"/>
      <c r="AD55" s="238"/>
      <c r="AE55" s="238"/>
      <c r="AF55" s="239">
        <f t="shared" si="156"/>
        <v>0</v>
      </c>
      <c r="AG55" s="239">
        <f t="shared" si="157"/>
        <v>0</v>
      </c>
      <c r="AH55" s="239">
        <f t="shared" si="157"/>
        <v>0</v>
      </c>
      <c r="AI55" s="134">
        <f t="shared" si="158"/>
        <v>0</v>
      </c>
      <c r="AJ55" s="135" t="str">
        <f t="shared" si="159"/>
        <v>-</v>
      </c>
      <c r="AK55" s="249"/>
      <c r="AL55" s="249"/>
      <c r="AM55" s="134">
        <f t="shared" si="160"/>
        <v>0</v>
      </c>
      <c r="AN55" s="135" t="str">
        <f t="shared" si="161"/>
        <v>-</v>
      </c>
      <c r="AO55" s="249"/>
      <c r="AP55" s="249"/>
      <c r="AQ55" s="134">
        <f t="shared" si="162"/>
        <v>0</v>
      </c>
      <c r="AR55" s="135" t="str">
        <f t="shared" si="163"/>
        <v>-</v>
      </c>
      <c r="AS55" s="239">
        <f t="shared" si="164"/>
        <v>0</v>
      </c>
      <c r="AT55" s="239">
        <f t="shared" si="164"/>
        <v>0</v>
      </c>
      <c r="AU55" s="134">
        <f t="shared" si="165"/>
        <v>0</v>
      </c>
      <c r="AV55" s="135" t="str">
        <f t="shared" si="166"/>
        <v>-</v>
      </c>
      <c r="AW55" s="249"/>
      <c r="AX55" s="249"/>
      <c r="AY55" s="134">
        <f t="shared" si="167"/>
        <v>0</v>
      </c>
      <c r="AZ55" s="135" t="str">
        <f t="shared" si="168"/>
        <v>-</v>
      </c>
      <c r="BA55" s="239">
        <f t="shared" si="169"/>
        <v>0</v>
      </c>
      <c r="BB55" s="239">
        <f t="shared" si="169"/>
        <v>0</v>
      </c>
      <c r="BC55" s="134">
        <f t="shared" si="170"/>
        <v>0</v>
      </c>
      <c r="BD55" s="135" t="str">
        <f t="shared" si="171"/>
        <v>-</v>
      </c>
      <c r="BE55" s="249"/>
      <c r="BF55" s="249"/>
      <c r="BG55" s="241">
        <f t="shared" si="172"/>
        <v>0</v>
      </c>
      <c r="BH55" s="242" t="str">
        <f t="shared" si="173"/>
        <v>-</v>
      </c>
      <c r="BI55" s="238"/>
      <c r="BJ55" s="238"/>
      <c r="BK55" s="238"/>
      <c r="BL55" s="238"/>
      <c r="BM55" s="238"/>
      <c r="BN55" s="238"/>
      <c r="BO55" s="238"/>
      <c r="BP55" s="238"/>
      <c r="BQ55" s="238"/>
      <c r="BR55" s="238"/>
      <c r="BS55" s="238"/>
      <c r="BT55" s="238"/>
      <c r="BU55" s="238"/>
      <c r="BV55" s="238"/>
      <c r="BW55" s="238"/>
      <c r="BX55" s="238"/>
      <c r="BY55" s="238"/>
      <c r="BZ55" s="236"/>
      <c r="CA55" s="236"/>
      <c r="CB55" s="236"/>
      <c r="CC55" s="236"/>
      <c r="CD55" s="238"/>
      <c r="CE55" s="238"/>
      <c r="CF55" s="238"/>
      <c r="CG55" s="238"/>
      <c r="CH55" s="238"/>
      <c r="CI55" s="243"/>
      <c r="CJ55" s="243"/>
      <c r="CK55" s="238"/>
      <c r="CL55" s="238"/>
      <c r="CM55" s="238"/>
      <c r="CN55" s="238"/>
      <c r="CO55" s="238"/>
      <c r="CP55" s="238"/>
      <c r="CQ55" s="238"/>
      <c r="CR55" s="238"/>
      <c r="CS55" s="238"/>
      <c r="CT55" s="238"/>
      <c r="CU55" s="238"/>
      <c r="CV55" s="238"/>
      <c r="CW55" s="238"/>
      <c r="CX55" s="238"/>
      <c r="CY55" s="238"/>
      <c r="CZ55" s="238"/>
      <c r="DA55" s="238"/>
      <c r="DB55" s="238"/>
      <c r="DC55" s="238"/>
      <c r="DD55" s="238"/>
      <c r="DE55" s="238"/>
      <c r="DF55" s="238"/>
      <c r="DG55" s="238"/>
      <c r="DH55" s="238"/>
      <c r="DI55" s="238"/>
      <c r="DJ55" s="238"/>
      <c r="DK55" s="238"/>
      <c r="DL55" s="238"/>
      <c r="DM55" s="238"/>
      <c r="DN55" s="238"/>
      <c r="DO55" s="238"/>
      <c r="DP55" s="238"/>
      <c r="DQ55" s="238"/>
      <c r="DR55" s="238"/>
      <c r="DS55" s="238"/>
      <c r="DT55" s="238"/>
      <c r="DU55" s="238"/>
      <c r="DV55" s="238"/>
      <c r="DW55" s="238"/>
      <c r="DX55" s="238"/>
      <c r="DY55" s="238"/>
      <c r="DZ55" s="238"/>
      <c r="EA55" s="238"/>
      <c r="EB55" s="238"/>
      <c r="EC55" s="238"/>
      <c r="ED55" s="238"/>
      <c r="EE55" s="238"/>
      <c r="EF55" s="238"/>
      <c r="EG55" s="238"/>
      <c r="EH55" s="238"/>
      <c r="EI55" s="238"/>
      <c r="EJ55" s="238"/>
      <c r="EK55" s="238"/>
      <c r="EL55" s="238"/>
      <c r="EM55" s="238"/>
      <c r="EN55" s="238"/>
      <c r="EO55" s="238"/>
      <c r="EP55" s="238"/>
      <c r="EQ55" s="238"/>
      <c r="ER55" s="238"/>
      <c r="ES55" s="238"/>
      <c r="ET55" s="238"/>
      <c r="EU55" s="238"/>
      <c r="EV55" s="238"/>
      <c r="EW55" s="238"/>
      <c r="EX55" s="238"/>
      <c r="EY55" s="238"/>
      <c r="EZ55" s="238"/>
      <c r="FA55" s="238"/>
      <c r="FB55" s="238"/>
      <c r="FC55" s="238"/>
      <c r="FD55" s="238"/>
      <c r="FE55" s="238"/>
      <c r="FF55" s="238"/>
      <c r="FG55" s="238"/>
      <c r="FH55" s="238"/>
      <c r="FI55" s="238"/>
      <c r="FJ55" s="238"/>
      <c r="FK55" s="238"/>
      <c r="FL55" s="238"/>
      <c r="FM55" s="238"/>
      <c r="FN55" s="238"/>
      <c r="FO55" s="238"/>
      <c r="FP55" s="238"/>
      <c r="FQ55" s="238"/>
      <c r="FR55" s="238"/>
      <c r="FS55" s="238"/>
      <c r="FT55" s="238"/>
      <c r="FU55" s="238"/>
      <c r="FV55" s="238"/>
      <c r="FW55" s="238"/>
      <c r="FX55" s="238"/>
      <c r="FY55" s="238"/>
      <c r="FZ55" s="238"/>
      <c r="GA55" s="238"/>
      <c r="GB55" s="238"/>
      <c r="GC55" s="238"/>
      <c r="GD55" s="238"/>
      <c r="GE55" s="238"/>
      <c r="GF55" s="238"/>
      <c r="GG55" s="238"/>
      <c r="GH55" s="238"/>
      <c r="GI55" s="238"/>
      <c r="GJ55" s="238"/>
      <c r="GK55" s="238"/>
      <c r="GL55" s="238"/>
      <c r="GM55" s="238"/>
      <c r="GN55" s="238"/>
      <c r="GO55" s="245"/>
      <c r="GP55" s="245"/>
      <c r="GQ55" s="246"/>
      <c r="GR55" s="246"/>
      <c r="GS55" s="247"/>
      <c r="GT55" s="247"/>
      <c r="GU55" s="247"/>
      <c r="GV55" s="247"/>
      <c r="GW55" s="247"/>
      <c r="GX55" s="247"/>
      <c r="GY55" s="247"/>
      <c r="GZ55" s="247"/>
      <c r="HA55" s="247"/>
      <c r="HB55" s="247"/>
      <c r="HC55" s="247"/>
      <c r="HD55" s="247"/>
      <c r="HE55" s="247"/>
      <c r="HF55" s="247"/>
      <c r="HG55" s="247"/>
      <c r="HH55" s="247"/>
      <c r="HI55" s="248"/>
      <c r="HJ55" s="248"/>
      <c r="HK55" s="248"/>
      <c r="HL55" s="248"/>
      <c r="HM55" s="248"/>
      <c r="HN55" s="248"/>
      <c r="HO55" s="248"/>
      <c r="HP55" s="248"/>
      <c r="HQ55" s="248"/>
      <c r="HR55" s="248"/>
      <c r="HS55" s="248"/>
      <c r="HT55" s="248"/>
      <c r="HU55" s="248"/>
      <c r="HV55" s="248"/>
      <c r="HW55" s="248"/>
      <c r="HX55" s="248"/>
      <c r="HY55" s="248"/>
      <c r="HZ55" s="248"/>
      <c r="IA55" s="248"/>
      <c r="IB55" s="248"/>
      <c r="IC55" s="248"/>
      <c r="ID55" s="248"/>
      <c r="IE55" s="248"/>
      <c r="IF55" s="248"/>
      <c r="IG55" s="248"/>
      <c r="IH55" s="248"/>
      <c r="II55" s="248"/>
      <c r="IJ55" s="248"/>
      <c r="IK55" s="248"/>
      <c r="IL55" s="248"/>
      <c r="IM55" s="248"/>
      <c r="IN55" s="248"/>
      <c r="IO55" s="248"/>
      <c r="IP55" s="248"/>
      <c r="IQ55" s="248"/>
      <c r="IR55" s="248"/>
      <c r="IS55" s="248"/>
      <c r="IT55" s="248"/>
      <c r="IU55" s="248"/>
      <c r="IV55" s="248"/>
      <c r="IW55" s="248"/>
      <c r="IX55" s="248"/>
      <c r="IY55" s="248"/>
      <c r="IZ55" s="248"/>
      <c r="JA55" s="248"/>
      <c r="JB55" s="248"/>
      <c r="JC55" s="248"/>
      <c r="JD55" s="248"/>
      <c r="JE55" s="248"/>
      <c r="JF55" s="248"/>
      <c r="JG55" s="248"/>
      <c r="JH55" s="248"/>
      <c r="JI55" s="248"/>
      <c r="JJ55" s="248"/>
      <c r="JK55" s="248"/>
      <c r="JL55" s="248"/>
      <c r="JM55" s="248"/>
      <c r="JN55" s="248"/>
      <c r="JO55" s="248"/>
      <c r="JP55" s="248"/>
      <c r="JQ55" s="248"/>
      <c r="JR55" s="248"/>
      <c r="JS55" s="248"/>
      <c r="JT55" s="248"/>
      <c r="JU55" s="248"/>
      <c r="JV55" s="248"/>
      <c r="JW55" s="248"/>
      <c r="JX55" s="248"/>
      <c r="JY55" s="248"/>
      <c r="JZ55" s="248"/>
      <c r="KA55" s="248"/>
      <c r="KB55" s="248"/>
      <c r="KC55" s="248"/>
      <c r="KD55" s="248"/>
      <c r="KE55" s="248"/>
      <c r="KF55" s="248"/>
      <c r="KG55" s="248"/>
      <c r="KH55" s="248"/>
      <c r="KI55" s="248"/>
      <c r="KJ55" s="248"/>
      <c r="KK55" s="248"/>
      <c r="KL55" s="248"/>
      <c r="KM55" s="248"/>
      <c r="KN55" s="248"/>
      <c r="KO55" s="248"/>
      <c r="KP55" s="248"/>
      <c r="KQ55" s="248"/>
      <c r="KR55" s="248"/>
      <c r="KS55" s="248"/>
      <c r="KT55" s="248"/>
      <c r="KU55" s="248"/>
      <c r="KV55" s="248"/>
      <c r="KW55" s="248"/>
      <c r="KX55" s="248"/>
      <c r="KY55" s="248"/>
      <c r="KZ55" s="248"/>
      <c r="LA55" s="248"/>
      <c r="LB55" s="248"/>
      <c r="LC55" s="248"/>
      <c r="LD55" s="248"/>
      <c r="LE55" s="248"/>
      <c r="LF55" s="248"/>
      <c r="LG55" s="248"/>
      <c r="LH55" s="248"/>
      <c r="LI55" s="248"/>
      <c r="LJ55" s="248"/>
      <c r="LK55" s="248"/>
      <c r="LL55" s="248"/>
      <c r="LM55" s="248"/>
      <c r="LN55" s="248"/>
      <c r="LO55" s="248"/>
      <c r="LP55" s="248"/>
      <c r="LQ55" s="248"/>
      <c r="LR55" s="248"/>
      <c r="LS55" s="248"/>
      <c r="LT55" s="248"/>
      <c r="LU55" s="248"/>
      <c r="LV55" s="248"/>
      <c r="LW55" s="248"/>
      <c r="LX55" s="248"/>
    </row>
    <row r="56" spans="1:336" x14ac:dyDescent="0.2">
      <c r="A56" s="235"/>
      <c r="B56" s="236" t="s">
        <v>238</v>
      </c>
      <c r="C56" s="122"/>
      <c r="D56" s="122"/>
      <c r="E56" s="122"/>
      <c r="F56" s="122"/>
      <c r="G56" s="122"/>
      <c r="H56" s="122"/>
      <c r="I56" s="122"/>
      <c r="J56" s="237"/>
      <c r="K56" s="237"/>
      <c r="L56" s="237"/>
      <c r="M56" s="237"/>
      <c r="N56" s="122"/>
      <c r="O56" s="122"/>
      <c r="P56" s="237"/>
      <c r="Q56" s="237"/>
      <c r="R56" s="122"/>
      <c r="S56" s="122"/>
      <c r="T56" s="122"/>
      <c r="U56" s="122"/>
      <c r="V56" s="122"/>
      <c r="W56" s="122"/>
      <c r="X56" s="122"/>
      <c r="Y56" s="122"/>
      <c r="Z56" s="122"/>
      <c r="AA56" s="122"/>
      <c r="AB56" s="238"/>
      <c r="AC56" s="238"/>
      <c r="AD56" s="238"/>
      <c r="AE56" s="238"/>
      <c r="AF56" s="239">
        <f t="shared" si="156"/>
        <v>0</v>
      </c>
      <c r="AG56" s="239">
        <f t="shared" si="157"/>
        <v>0</v>
      </c>
      <c r="AH56" s="239">
        <f t="shared" si="157"/>
        <v>0</v>
      </c>
      <c r="AI56" s="134">
        <f t="shared" si="158"/>
        <v>0</v>
      </c>
      <c r="AJ56" s="135" t="str">
        <f t="shared" si="159"/>
        <v>-</v>
      </c>
      <c r="AK56" s="249"/>
      <c r="AL56" s="249"/>
      <c r="AM56" s="134">
        <f t="shared" si="160"/>
        <v>0</v>
      </c>
      <c r="AN56" s="135" t="str">
        <f t="shared" si="161"/>
        <v>-</v>
      </c>
      <c r="AO56" s="249"/>
      <c r="AP56" s="249"/>
      <c r="AQ56" s="134">
        <f t="shared" si="162"/>
        <v>0</v>
      </c>
      <c r="AR56" s="135" t="str">
        <f t="shared" si="163"/>
        <v>-</v>
      </c>
      <c r="AS56" s="239">
        <f t="shared" si="164"/>
        <v>0</v>
      </c>
      <c r="AT56" s="239">
        <f t="shared" si="164"/>
        <v>0</v>
      </c>
      <c r="AU56" s="134">
        <f t="shared" si="165"/>
        <v>0</v>
      </c>
      <c r="AV56" s="135" t="str">
        <f t="shared" si="166"/>
        <v>-</v>
      </c>
      <c r="AW56" s="249"/>
      <c r="AX56" s="249"/>
      <c r="AY56" s="134">
        <f t="shared" si="167"/>
        <v>0</v>
      </c>
      <c r="AZ56" s="135" t="str">
        <f t="shared" si="168"/>
        <v>-</v>
      </c>
      <c r="BA56" s="239">
        <f t="shared" si="169"/>
        <v>0</v>
      </c>
      <c r="BB56" s="239">
        <f t="shared" si="169"/>
        <v>0</v>
      </c>
      <c r="BC56" s="134">
        <f t="shared" si="170"/>
        <v>0</v>
      </c>
      <c r="BD56" s="135" t="str">
        <f t="shared" si="171"/>
        <v>-</v>
      </c>
      <c r="BE56" s="249"/>
      <c r="BF56" s="249"/>
      <c r="BG56" s="241">
        <f t="shared" si="172"/>
        <v>0</v>
      </c>
      <c r="BH56" s="242" t="str">
        <f t="shared" si="173"/>
        <v>-</v>
      </c>
      <c r="BI56" s="238"/>
      <c r="BJ56" s="238"/>
      <c r="BK56" s="238"/>
      <c r="BL56" s="238"/>
      <c r="BM56" s="238"/>
      <c r="BN56" s="238"/>
      <c r="BO56" s="238"/>
      <c r="BP56" s="238"/>
      <c r="BQ56" s="238"/>
      <c r="BR56" s="238"/>
      <c r="BS56" s="238"/>
      <c r="BT56" s="238"/>
      <c r="BU56" s="238"/>
      <c r="BV56" s="238"/>
      <c r="BW56" s="238"/>
      <c r="BX56" s="238"/>
      <c r="BY56" s="238"/>
      <c r="BZ56" s="236"/>
      <c r="CA56" s="236"/>
      <c r="CB56" s="236"/>
      <c r="CC56" s="236"/>
      <c r="CD56" s="238"/>
      <c r="CE56" s="238"/>
      <c r="CF56" s="238"/>
      <c r="CG56" s="238"/>
      <c r="CH56" s="238"/>
      <c r="CI56" s="243"/>
      <c r="CJ56" s="243"/>
      <c r="CK56" s="238"/>
      <c r="CL56" s="238"/>
      <c r="CM56" s="238"/>
      <c r="CN56" s="238"/>
      <c r="CO56" s="238"/>
      <c r="CP56" s="238"/>
      <c r="CQ56" s="238"/>
      <c r="CR56" s="238"/>
      <c r="CS56" s="238"/>
      <c r="CT56" s="238"/>
      <c r="CU56" s="238"/>
      <c r="CV56" s="238"/>
      <c r="CW56" s="238"/>
      <c r="CX56" s="238"/>
      <c r="CY56" s="238"/>
      <c r="CZ56" s="238"/>
      <c r="DA56" s="238"/>
      <c r="DB56" s="238"/>
      <c r="DC56" s="238"/>
      <c r="DD56" s="238"/>
      <c r="DE56" s="238"/>
      <c r="DF56" s="238"/>
      <c r="DG56" s="238"/>
      <c r="DH56" s="238"/>
      <c r="DI56" s="238"/>
      <c r="DJ56" s="238"/>
      <c r="DK56" s="238"/>
      <c r="DL56" s="238"/>
      <c r="DM56" s="238"/>
      <c r="DN56" s="238"/>
      <c r="DO56" s="238"/>
      <c r="DP56" s="238"/>
      <c r="DQ56" s="238"/>
      <c r="DR56" s="238"/>
      <c r="DS56" s="238"/>
      <c r="DT56" s="238"/>
      <c r="DU56" s="238"/>
      <c r="DV56" s="238"/>
      <c r="DW56" s="238"/>
      <c r="DX56" s="238"/>
      <c r="DY56" s="238"/>
      <c r="DZ56" s="238"/>
      <c r="EA56" s="238"/>
      <c r="EB56" s="238"/>
      <c r="EC56" s="238"/>
      <c r="ED56" s="238"/>
      <c r="EE56" s="238"/>
      <c r="EF56" s="238"/>
      <c r="EG56" s="238"/>
      <c r="EH56" s="238"/>
      <c r="EI56" s="238"/>
      <c r="EJ56" s="238"/>
      <c r="EK56" s="238"/>
      <c r="EL56" s="238"/>
      <c r="EM56" s="238"/>
      <c r="EN56" s="238"/>
      <c r="EO56" s="238"/>
      <c r="EP56" s="238"/>
      <c r="EQ56" s="238"/>
      <c r="ER56" s="238"/>
      <c r="ES56" s="238"/>
      <c r="ET56" s="238"/>
      <c r="EU56" s="238"/>
      <c r="EV56" s="238"/>
      <c r="EW56" s="238"/>
      <c r="EX56" s="238"/>
      <c r="EY56" s="238"/>
      <c r="EZ56" s="238"/>
      <c r="FA56" s="238"/>
      <c r="FB56" s="238"/>
      <c r="FC56" s="238"/>
      <c r="FD56" s="238"/>
      <c r="FE56" s="238"/>
      <c r="FF56" s="238"/>
      <c r="FG56" s="238"/>
      <c r="FH56" s="238"/>
      <c r="FI56" s="238"/>
      <c r="FJ56" s="238"/>
      <c r="FK56" s="238"/>
      <c r="FL56" s="238"/>
      <c r="FM56" s="238"/>
      <c r="FN56" s="238"/>
      <c r="FO56" s="238"/>
      <c r="FP56" s="238"/>
      <c r="FQ56" s="238"/>
      <c r="FR56" s="238"/>
      <c r="FS56" s="238"/>
      <c r="FT56" s="238"/>
      <c r="FU56" s="238"/>
      <c r="FV56" s="238"/>
      <c r="FW56" s="238"/>
      <c r="FX56" s="238"/>
      <c r="FY56" s="238"/>
      <c r="FZ56" s="238"/>
      <c r="GA56" s="238"/>
      <c r="GB56" s="238"/>
      <c r="GC56" s="238"/>
      <c r="GD56" s="238"/>
      <c r="GE56" s="238"/>
      <c r="GF56" s="238"/>
      <c r="GG56" s="238"/>
      <c r="GH56" s="238"/>
      <c r="GI56" s="238"/>
      <c r="GJ56" s="238"/>
      <c r="GK56" s="238"/>
      <c r="GL56" s="238"/>
      <c r="GM56" s="238"/>
      <c r="GN56" s="238"/>
      <c r="GO56" s="245"/>
      <c r="GP56" s="245"/>
      <c r="GQ56" s="246"/>
      <c r="GR56" s="246"/>
      <c r="GS56" s="247"/>
      <c r="GT56" s="247"/>
      <c r="GU56" s="247"/>
      <c r="GV56" s="247"/>
      <c r="GW56" s="247"/>
      <c r="GX56" s="247"/>
      <c r="GY56" s="247"/>
      <c r="GZ56" s="247"/>
      <c r="HA56" s="247"/>
      <c r="HB56" s="247"/>
      <c r="HC56" s="247"/>
      <c r="HD56" s="247"/>
      <c r="HE56" s="247"/>
      <c r="HF56" s="247"/>
      <c r="HG56" s="247"/>
      <c r="HH56" s="250"/>
      <c r="HI56" s="248"/>
      <c r="HJ56" s="248"/>
      <c r="HK56" s="248"/>
      <c r="HL56" s="248"/>
      <c r="HM56" s="248"/>
      <c r="HN56" s="248"/>
      <c r="HO56" s="248"/>
      <c r="HP56" s="248"/>
      <c r="HQ56" s="248"/>
      <c r="HR56" s="248"/>
      <c r="HS56" s="248"/>
      <c r="HT56" s="248"/>
      <c r="HU56" s="248"/>
      <c r="HV56" s="248"/>
      <c r="HW56" s="248"/>
      <c r="HX56" s="248"/>
      <c r="HY56" s="248"/>
      <c r="HZ56" s="248"/>
      <c r="IA56" s="248"/>
      <c r="IB56" s="248"/>
      <c r="IC56" s="248"/>
      <c r="ID56" s="248"/>
      <c r="IE56" s="248"/>
      <c r="IF56" s="248"/>
      <c r="IG56" s="248"/>
      <c r="IH56" s="248"/>
      <c r="II56" s="248"/>
      <c r="IJ56" s="248"/>
      <c r="IK56" s="248"/>
      <c r="IL56" s="248"/>
      <c r="IM56" s="248"/>
      <c r="IN56" s="248"/>
      <c r="IO56" s="248"/>
      <c r="IP56" s="248"/>
      <c r="IQ56" s="248"/>
      <c r="IR56" s="248"/>
      <c r="IS56" s="248"/>
      <c r="IT56" s="248"/>
      <c r="IU56" s="248"/>
      <c r="IV56" s="248"/>
      <c r="IW56" s="248"/>
      <c r="IX56" s="248"/>
      <c r="IY56" s="248"/>
      <c r="IZ56" s="248"/>
      <c r="JA56" s="248"/>
      <c r="JB56" s="248"/>
      <c r="JC56" s="248"/>
      <c r="JD56" s="248"/>
      <c r="JE56" s="248"/>
      <c r="JF56" s="248"/>
      <c r="JG56" s="248"/>
      <c r="JH56" s="248"/>
      <c r="JI56" s="248"/>
      <c r="JJ56" s="248"/>
      <c r="JK56" s="248"/>
      <c r="JL56" s="248"/>
      <c r="JM56" s="248"/>
      <c r="JN56" s="248"/>
      <c r="JO56" s="248"/>
      <c r="JP56" s="248"/>
      <c r="JQ56" s="248"/>
      <c r="JR56" s="248"/>
      <c r="JS56" s="248"/>
      <c r="JT56" s="248"/>
      <c r="JU56" s="248"/>
      <c r="JV56" s="248"/>
      <c r="JW56" s="248"/>
      <c r="JX56" s="248"/>
      <c r="JY56" s="248"/>
      <c r="JZ56" s="248"/>
      <c r="KA56" s="248"/>
      <c r="KB56" s="248"/>
      <c r="KC56" s="248"/>
      <c r="KD56" s="248"/>
      <c r="KE56" s="248"/>
      <c r="KF56" s="248"/>
      <c r="KG56" s="248"/>
      <c r="KH56" s="248"/>
      <c r="KI56" s="248"/>
      <c r="KJ56" s="248"/>
      <c r="KK56" s="248"/>
      <c r="KL56" s="248"/>
      <c r="KM56" s="248"/>
      <c r="KN56" s="248"/>
      <c r="KO56" s="248"/>
      <c r="KP56" s="248"/>
      <c r="KQ56" s="248"/>
      <c r="KR56" s="248"/>
      <c r="KS56" s="248"/>
      <c r="KT56" s="248"/>
      <c r="KU56" s="248"/>
      <c r="KV56" s="248"/>
      <c r="KW56" s="248"/>
      <c r="KX56" s="248"/>
      <c r="KY56" s="248"/>
      <c r="KZ56" s="248"/>
      <c r="LA56" s="248"/>
      <c r="LB56" s="248"/>
      <c r="LC56" s="248"/>
      <c r="LD56" s="248"/>
      <c r="LE56" s="248"/>
      <c r="LF56" s="248"/>
      <c r="LG56" s="248"/>
      <c r="LH56" s="248"/>
      <c r="LI56" s="248"/>
      <c r="LJ56" s="248"/>
      <c r="LK56" s="248"/>
      <c r="LL56" s="248"/>
      <c r="LM56" s="248"/>
      <c r="LN56" s="248"/>
      <c r="LO56" s="248"/>
      <c r="LP56" s="248"/>
      <c r="LQ56" s="248"/>
      <c r="LR56" s="248"/>
      <c r="LS56" s="248"/>
      <c r="LT56" s="248"/>
      <c r="LU56" s="248"/>
      <c r="LV56" s="248"/>
      <c r="LW56" s="248"/>
      <c r="LX56" s="248"/>
    </row>
    <row r="57" spans="1:336" x14ac:dyDescent="0.2">
      <c r="A57" s="235"/>
      <c r="B57" s="236" t="s">
        <v>239</v>
      </c>
      <c r="C57" s="122"/>
      <c r="D57" s="122"/>
      <c r="E57" s="122"/>
      <c r="F57" s="122"/>
      <c r="G57" s="122"/>
      <c r="H57" s="122"/>
      <c r="I57" s="122"/>
      <c r="J57" s="237"/>
      <c r="K57" s="237"/>
      <c r="L57" s="237"/>
      <c r="M57" s="237"/>
      <c r="N57" s="122"/>
      <c r="O57" s="122"/>
      <c r="P57" s="237"/>
      <c r="Q57" s="237"/>
      <c r="R57" s="122"/>
      <c r="S57" s="122"/>
      <c r="T57" s="122"/>
      <c r="U57" s="122"/>
      <c r="V57" s="122"/>
      <c r="W57" s="122"/>
      <c r="X57" s="122"/>
      <c r="Y57" s="122"/>
      <c r="Z57" s="122"/>
      <c r="AA57" s="122"/>
      <c r="AB57" s="238"/>
      <c r="AC57" s="238"/>
      <c r="AD57" s="238"/>
      <c r="AE57" s="238"/>
      <c r="AF57" s="239">
        <f t="shared" si="156"/>
        <v>0</v>
      </c>
      <c r="AG57" s="239">
        <f t="shared" si="157"/>
        <v>0</v>
      </c>
      <c r="AH57" s="239">
        <f t="shared" si="157"/>
        <v>0</v>
      </c>
      <c r="AI57" s="134">
        <f t="shared" si="158"/>
        <v>0</v>
      </c>
      <c r="AJ57" s="135" t="str">
        <f t="shared" si="159"/>
        <v>-</v>
      </c>
      <c r="AK57" s="249"/>
      <c r="AL57" s="249"/>
      <c r="AM57" s="134">
        <f t="shared" si="160"/>
        <v>0</v>
      </c>
      <c r="AN57" s="135" t="str">
        <f t="shared" si="161"/>
        <v>-</v>
      </c>
      <c r="AO57" s="249"/>
      <c r="AP57" s="249"/>
      <c r="AQ57" s="134">
        <f t="shared" si="162"/>
        <v>0</v>
      </c>
      <c r="AR57" s="135" t="str">
        <f t="shared" si="163"/>
        <v>-</v>
      </c>
      <c r="AS57" s="239">
        <f t="shared" si="164"/>
        <v>0</v>
      </c>
      <c r="AT57" s="239">
        <f t="shared" si="164"/>
        <v>0</v>
      </c>
      <c r="AU57" s="134">
        <f t="shared" si="165"/>
        <v>0</v>
      </c>
      <c r="AV57" s="135" t="str">
        <f t="shared" si="166"/>
        <v>-</v>
      </c>
      <c r="AW57" s="249"/>
      <c r="AX57" s="249"/>
      <c r="AY57" s="134">
        <f t="shared" si="167"/>
        <v>0</v>
      </c>
      <c r="AZ57" s="135" t="str">
        <f t="shared" si="168"/>
        <v>-</v>
      </c>
      <c r="BA57" s="239">
        <f t="shared" si="169"/>
        <v>0</v>
      </c>
      <c r="BB57" s="239">
        <f t="shared" si="169"/>
        <v>0</v>
      </c>
      <c r="BC57" s="134">
        <f t="shared" si="170"/>
        <v>0</v>
      </c>
      <c r="BD57" s="135" t="str">
        <f t="shared" si="171"/>
        <v>-</v>
      </c>
      <c r="BE57" s="249"/>
      <c r="BF57" s="249"/>
      <c r="BG57" s="241">
        <f t="shared" si="172"/>
        <v>0</v>
      </c>
      <c r="BH57" s="242" t="str">
        <f t="shared" si="173"/>
        <v>-</v>
      </c>
      <c r="BI57" s="238"/>
      <c r="BJ57" s="238"/>
      <c r="BK57" s="238"/>
      <c r="BL57" s="238"/>
      <c r="BM57" s="238"/>
      <c r="BN57" s="238"/>
      <c r="BO57" s="238"/>
      <c r="BP57" s="238"/>
      <c r="BQ57" s="238"/>
      <c r="BR57" s="238"/>
      <c r="BS57" s="238"/>
      <c r="BT57" s="238"/>
      <c r="BU57" s="238"/>
      <c r="BV57" s="238"/>
      <c r="BW57" s="238"/>
      <c r="BX57" s="238"/>
      <c r="BY57" s="238"/>
      <c r="BZ57" s="236"/>
      <c r="CA57" s="236"/>
      <c r="CB57" s="236"/>
      <c r="CC57" s="236"/>
      <c r="CD57" s="238"/>
      <c r="CE57" s="238"/>
      <c r="CF57" s="238"/>
      <c r="CG57" s="238"/>
      <c r="CH57" s="238"/>
      <c r="CI57" s="243"/>
      <c r="CJ57" s="243"/>
      <c r="CK57" s="238"/>
      <c r="CL57" s="238"/>
      <c r="CM57" s="238"/>
      <c r="CN57" s="238"/>
      <c r="CO57" s="238"/>
      <c r="CP57" s="238"/>
      <c r="CQ57" s="238"/>
      <c r="CR57" s="238"/>
      <c r="CS57" s="238"/>
      <c r="CT57" s="238"/>
      <c r="CU57" s="238"/>
      <c r="CV57" s="238"/>
      <c r="CW57" s="238"/>
      <c r="CX57" s="238"/>
      <c r="CY57" s="238"/>
      <c r="CZ57" s="238"/>
      <c r="DA57" s="238"/>
      <c r="DB57" s="238"/>
      <c r="DC57" s="238"/>
      <c r="DD57" s="238"/>
      <c r="DE57" s="238"/>
      <c r="DF57" s="238"/>
      <c r="DG57" s="238"/>
      <c r="DH57" s="238"/>
      <c r="DI57" s="238"/>
      <c r="DJ57" s="238"/>
      <c r="DK57" s="238"/>
      <c r="DL57" s="238"/>
      <c r="DM57" s="238"/>
      <c r="DN57" s="238"/>
      <c r="DO57" s="238"/>
      <c r="DP57" s="238"/>
      <c r="DQ57" s="238"/>
      <c r="DR57" s="238"/>
      <c r="DS57" s="238"/>
      <c r="DT57" s="238"/>
      <c r="DU57" s="238"/>
      <c r="DV57" s="238"/>
      <c r="DW57" s="238"/>
      <c r="DX57" s="238"/>
      <c r="DY57" s="238"/>
      <c r="DZ57" s="238"/>
      <c r="EA57" s="238"/>
      <c r="EB57" s="238"/>
      <c r="EC57" s="238"/>
      <c r="ED57" s="238"/>
      <c r="EE57" s="238"/>
      <c r="EF57" s="238"/>
      <c r="EG57" s="238"/>
      <c r="EH57" s="238"/>
      <c r="EI57" s="238"/>
      <c r="EJ57" s="238"/>
      <c r="EK57" s="238"/>
      <c r="EL57" s="238"/>
      <c r="EM57" s="238"/>
      <c r="EN57" s="238"/>
      <c r="EO57" s="238"/>
      <c r="EP57" s="238"/>
      <c r="EQ57" s="238"/>
      <c r="ER57" s="238"/>
      <c r="ES57" s="238"/>
      <c r="ET57" s="238"/>
      <c r="EU57" s="238"/>
      <c r="EV57" s="238"/>
      <c r="EW57" s="238"/>
      <c r="EX57" s="238"/>
      <c r="EY57" s="238"/>
      <c r="EZ57" s="238"/>
      <c r="FA57" s="238"/>
      <c r="FB57" s="238"/>
      <c r="FC57" s="238"/>
      <c r="FD57" s="238"/>
      <c r="FE57" s="238"/>
      <c r="FF57" s="238"/>
      <c r="FG57" s="238"/>
      <c r="FH57" s="238"/>
      <c r="FI57" s="238"/>
      <c r="FJ57" s="238"/>
      <c r="FK57" s="238"/>
      <c r="FL57" s="238"/>
      <c r="FM57" s="238"/>
      <c r="FN57" s="238"/>
      <c r="FO57" s="238"/>
      <c r="FP57" s="238"/>
      <c r="FQ57" s="238"/>
      <c r="FR57" s="238"/>
      <c r="FS57" s="238"/>
      <c r="FT57" s="238"/>
      <c r="FU57" s="238"/>
      <c r="FV57" s="238"/>
      <c r="FW57" s="238"/>
      <c r="FX57" s="238"/>
      <c r="FY57" s="238"/>
      <c r="FZ57" s="238"/>
      <c r="GA57" s="238"/>
      <c r="GB57" s="238"/>
      <c r="GC57" s="238"/>
      <c r="GD57" s="238"/>
      <c r="GE57" s="238"/>
      <c r="GF57" s="238"/>
      <c r="GG57" s="238"/>
      <c r="GH57" s="238"/>
      <c r="GI57" s="238"/>
      <c r="GJ57" s="238"/>
      <c r="GK57" s="238"/>
      <c r="GL57" s="238"/>
      <c r="GM57" s="238"/>
      <c r="GN57" s="238"/>
      <c r="GO57" s="245"/>
      <c r="GP57" s="245"/>
      <c r="GQ57" s="246"/>
      <c r="GR57" s="246"/>
      <c r="GS57" s="251"/>
      <c r="GT57" s="247"/>
      <c r="GU57" s="247"/>
      <c r="GV57" s="247"/>
      <c r="GW57" s="247"/>
      <c r="GX57" s="247"/>
      <c r="GY57" s="247"/>
      <c r="GZ57" s="247"/>
      <c r="HA57" s="247"/>
      <c r="HB57" s="247"/>
      <c r="HC57" s="247"/>
      <c r="HD57" s="247"/>
      <c r="HE57" s="247"/>
      <c r="HF57" s="247"/>
      <c r="HG57" s="247"/>
      <c r="HH57" s="250"/>
      <c r="HI57" s="248"/>
      <c r="HJ57" s="248"/>
      <c r="HK57" s="248"/>
      <c r="HL57" s="248"/>
      <c r="HM57" s="248"/>
      <c r="HN57" s="248"/>
      <c r="HO57" s="248"/>
      <c r="HP57" s="248"/>
      <c r="HQ57" s="248"/>
      <c r="HR57" s="248"/>
      <c r="HS57" s="248"/>
      <c r="HT57" s="248"/>
      <c r="HU57" s="248"/>
      <c r="HV57" s="248"/>
      <c r="HW57" s="248"/>
      <c r="HX57" s="248"/>
      <c r="HY57" s="248"/>
      <c r="HZ57" s="248"/>
      <c r="IA57" s="248"/>
      <c r="IB57" s="248"/>
      <c r="IC57" s="248"/>
      <c r="ID57" s="248"/>
      <c r="IE57" s="248"/>
      <c r="IF57" s="248"/>
      <c r="IG57" s="248"/>
      <c r="IH57" s="248"/>
      <c r="II57" s="248"/>
      <c r="IJ57" s="248"/>
      <c r="IK57" s="248"/>
      <c r="IL57" s="248"/>
      <c r="IM57" s="248"/>
      <c r="IN57" s="248"/>
      <c r="IO57" s="248"/>
      <c r="IP57" s="248"/>
      <c r="IQ57" s="248"/>
      <c r="IR57" s="248"/>
      <c r="IS57" s="248"/>
      <c r="IT57" s="248"/>
      <c r="IU57" s="248"/>
      <c r="IV57" s="248"/>
      <c r="IW57" s="248"/>
      <c r="IX57" s="248"/>
      <c r="IY57" s="248"/>
      <c r="IZ57" s="248"/>
      <c r="JA57" s="248"/>
      <c r="JB57" s="248"/>
      <c r="JC57" s="248"/>
      <c r="JD57" s="248"/>
      <c r="JE57" s="248"/>
      <c r="JF57" s="248"/>
      <c r="JG57" s="248"/>
      <c r="JH57" s="248"/>
      <c r="JI57" s="248"/>
      <c r="JJ57" s="248"/>
      <c r="JK57" s="248"/>
      <c r="JL57" s="248"/>
      <c r="JM57" s="248"/>
      <c r="JN57" s="248"/>
      <c r="JO57" s="248"/>
      <c r="JP57" s="248"/>
      <c r="JQ57" s="248"/>
      <c r="JR57" s="248"/>
      <c r="JS57" s="248"/>
      <c r="JT57" s="248"/>
      <c r="JU57" s="248"/>
      <c r="JV57" s="248"/>
      <c r="JW57" s="248"/>
      <c r="JX57" s="248"/>
      <c r="JY57" s="248"/>
      <c r="JZ57" s="248"/>
      <c r="KA57" s="248"/>
      <c r="KB57" s="248"/>
      <c r="KC57" s="248"/>
      <c r="KD57" s="248"/>
      <c r="KE57" s="248"/>
      <c r="KF57" s="248"/>
      <c r="KG57" s="248"/>
      <c r="KH57" s="248"/>
      <c r="KI57" s="248"/>
      <c r="KJ57" s="248"/>
      <c r="KK57" s="248"/>
      <c r="KL57" s="248"/>
      <c r="KM57" s="248"/>
      <c r="KN57" s="248"/>
      <c r="KO57" s="248"/>
      <c r="KP57" s="248"/>
      <c r="KQ57" s="248"/>
      <c r="KR57" s="248"/>
      <c r="KS57" s="248"/>
      <c r="KT57" s="248"/>
      <c r="KU57" s="248"/>
      <c r="KV57" s="248"/>
      <c r="KW57" s="248"/>
      <c r="KX57" s="248"/>
      <c r="KY57" s="248"/>
      <c r="KZ57" s="248"/>
      <c r="LA57" s="248"/>
      <c r="LB57" s="248"/>
      <c r="LC57" s="248"/>
      <c r="LD57" s="248"/>
      <c r="LE57" s="248"/>
      <c r="LF57" s="248"/>
      <c r="LG57" s="248"/>
      <c r="LH57" s="248"/>
      <c r="LI57" s="248"/>
      <c r="LJ57" s="248"/>
      <c r="LK57" s="248"/>
      <c r="LL57" s="248"/>
      <c r="LM57" s="248"/>
      <c r="LN57" s="248"/>
      <c r="LO57" s="248"/>
      <c r="LP57" s="248"/>
      <c r="LQ57" s="248"/>
      <c r="LR57" s="248"/>
      <c r="LS57" s="248"/>
      <c r="LT57" s="248"/>
      <c r="LU57" s="248"/>
      <c r="LV57" s="248"/>
      <c r="LW57" s="248"/>
      <c r="LX57" s="248"/>
    </row>
    <row r="58" spans="1:336" ht="19.5" customHeight="1" x14ac:dyDescent="0.2">
      <c r="A58" s="252"/>
      <c r="B58" s="253" t="s">
        <v>240</v>
      </c>
      <c r="C58" s="122"/>
      <c r="D58" s="122"/>
      <c r="E58" s="122"/>
      <c r="F58" s="122"/>
      <c r="G58" s="122"/>
      <c r="H58" s="122"/>
      <c r="I58" s="122"/>
      <c r="J58" s="237"/>
      <c r="K58" s="237"/>
      <c r="L58" s="237"/>
      <c r="M58" s="237"/>
      <c r="N58" s="122"/>
      <c r="O58" s="122"/>
      <c r="P58" s="237"/>
      <c r="Q58" s="237"/>
      <c r="R58" s="122"/>
      <c r="S58" s="122"/>
      <c r="T58" s="122"/>
      <c r="U58" s="122"/>
      <c r="V58" s="122"/>
      <c r="W58" s="122"/>
      <c r="X58" s="122"/>
      <c r="Y58" s="122"/>
      <c r="Z58" s="122"/>
      <c r="AA58" s="122"/>
      <c r="AB58" s="238"/>
      <c r="AC58" s="238"/>
      <c r="AD58" s="238"/>
      <c r="AE58" s="238"/>
      <c r="AF58" s="238"/>
      <c r="AG58" s="238"/>
      <c r="AH58" s="238"/>
      <c r="AI58" s="23"/>
      <c r="AJ58" s="26"/>
      <c r="AK58" s="254"/>
      <c r="AL58" s="254"/>
      <c r="AM58" s="23"/>
      <c r="AN58" s="26"/>
      <c r="AO58" s="254"/>
      <c r="AP58" s="254"/>
      <c r="AQ58" s="23"/>
      <c r="AR58" s="26"/>
      <c r="AS58" s="238"/>
      <c r="AT58" s="238"/>
      <c r="AU58" s="23"/>
      <c r="AV58" s="26"/>
      <c r="AW58" s="254"/>
      <c r="AX58" s="254"/>
      <c r="AY58" s="23"/>
      <c r="AZ58" s="26"/>
      <c r="BA58" s="238"/>
      <c r="BB58" s="238"/>
      <c r="BC58" s="23"/>
      <c r="BD58" s="26"/>
      <c r="BE58" s="254"/>
      <c r="BF58" s="254"/>
      <c r="BG58" s="23"/>
      <c r="BH58" s="26"/>
      <c r="BI58" s="238"/>
      <c r="BJ58" s="238"/>
      <c r="BK58" s="238"/>
      <c r="BL58" s="238"/>
      <c r="BM58" s="238"/>
      <c r="BN58" s="238"/>
      <c r="BO58" s="238"/>
      <c r="BP58" s="238"/>
      <c r="BQ58" s="238"/>
      <c r="BR58" s="238"/>
      <c r="BS58" s="238"/>
      <c r="BT58" s="238"/>
      <c r="BU58" s="238"/>
      <c r="BV58" s="238"/>
      <c r="BW58" s="238"/>
      <c r="BX58" s="238"/>
      <c r="BY58" s="238"/>
      <c r="BZ58" s="238"/>
      <c r="CA58" s="238"/>
      <c r="CB58" s="238"/>
      <c r="CC58" s="238"/>
      <c r="CD58" s="238"/>
      <c r="CE58" s="238"/>
      <c r="CF58" s="238"/>
      <c r="CG58" s="255"/>
      <c r="CH58" s="255"/>
      <c r="CI58" s="255"/>
      <c r="CJ58" s="255"/>
      <c r="CK58" s="255"/>
      <c r="CL58" s="255"/>
      <c r="CM58" s="255"/>
      <c r="CN58" s="255"/>
      <c r="CO58" s="255"/>
      <c r="CP58" s="238"/>
      <c r="CQ58" s="238"/>
      <c r="CR58" s="238"/>
      <c r="CS58" s="238"/>
      <c r="CT58" s="238"/>
      <c r="CU58" s="243"/>
      <c r="CV58" s="243"/>
      <c r="CW58" s="238"/>
      <c r="CX58" s="238"/>
      <c r="CY58" s="238"/>
      <c r="CZ58" s="238"/>
      <c r="DA58" s="238"/>
      <c r="DB58" s="238"/>
      <c r="DC58" s="238"/>
      <c r="DD58" s="238"/>
      <c r="DE58" s="238"/>
      <c r="DF58" s="238"/>
      <c r="DG58" s="238"/>
      <c r="DH58" s="238"/>
      <c r="DI58" s="238"/>
      <c r="DJ58" s="238"/>
      <c r="DK58" s="238"/>
      <c r="DL58" s="238"/>
      <c r="DM58" s="238"/>
      <c r="DN58" s="238"/>
      <c r="DO58" s="238"/>
      <c r="DP58" s="238"/>
      <c r="DQ58" s="238"/>
      <c r="DR58" s="238"/>
      <c r="DS58" s="238"/>
      <c r="DT58" s="238"/>
      <c r="DU58" s="238"/>
      <c r="DV58" s="238"/>
      <c r="DW58" s="238"/>
      <c r="DX58" s="238"/>
      <c r="DY58" s="238"/>
      <c r="DZ58" s="238"/>
      <c r="EA58" s="238"/>
      <c r="EB58" s="238"/>
      <c r="EC58" s="238"/>
      <c r="ED58" s="238"/>
      <c r="EE58" s="238"/>
      <c r="EF58" s="238"/>
      <c r="EG58" s="238"/>
      <c r="EH58" s="238"/>
      <c r="EI58" s="238"/>
      <c r="EJ58" s="238"/>
      <c r="EK58" s="238"/>
      <c r="EL58" s="238"/>
      <c r="EM58" s="238"/>
      <c r="EN58" s="238"/>
      <c r="EO58" s="238"/>
      <c r="EP58" s="238"/>
      <c r="EQ58" s="238"/>
      <c r="ER58" s="238"/>
      <c r="ES58" s="238"/>
      <c r="ET58" s="238"/>
      <c r="EU58" s="238"/>
      <c r="EV58" s="238"/>
      <c r="EW58" s="238"/>
      <c r="EX58" s="238"/>
      <c r="EY58" s="238"/>
      <c r="EZ58" s="238"/>
      <c r="FA58" s="238"/>
      <c r="FB58" s="238"/>
      <c r="FC58" s="238"/>
      <c r="FD58" s="238"/>
      <c r="FE58" s="238"/>
      <c r="FF58" s="238"/>
      <c r="FG58" s="238"/>
      <c r="FH58" s="238"/>
      <c r="FI58" s="238"/>
      <c r="FJ58" s="238"/>
      <c r="FK58" s="238"/>
      <c r="FL58" s="238"/>
      <c r="FM58" s="238"/>
      <c r="FN58" s="238"/>
      <c r="FO58" s="238"/>
      <c r="FP58" s="238"/>
      <c r="FQ58" s="238"/>
      <c r="FR58" s="238"/>
      <c r="FS58" s="238"/>
      <c r="FT58" s="238"/>
      <c r="FU58" s="238"/>
      <c r="FV58" s="238"/>
      <c r="FW58" s="238"/>
      <c r="FX58" s="238"/>
      <c r="FY58" s="238"/>
      <c r="FZ58" s="238"/>
      <c r="GA58" s="238"/>
      <c r="GB58" s="238"/>
      <c r="GC58" s="238"/>
      <c r="GD58" s="238"/>
      <c r="GE58" s="238"/>
      <c r="GF58" s="238"/>
      <c r="GG58" s="238"/>
      <c r="GH58" s="238"/>
      <c r="GI58" s="238"/>
      <c r="GJ58" s="238"/>
      <c r="GK58" s="238"/>
      <c r="GL58" s="238"/>
      <c r="GM58" s="238"/>
      <c r="GN58" s="238"/>
      <c r="GO58" s="238"/>
      <c r="GP58" s="256" t="str">
        <f>"Остаток на 01.01." &amp; [1]spisok!$P$1</f>
        <v>Остаток на 01.01.2020</v>
      </c>
      <c r="GQ58" s="256"/>
      <c r="GR58" s="253" t="str">
        <f>"Всего "&amp;[1]spisok!$P$1&amp;" - "&amp;[1]spisok!$P$1+4</f>
        <v>Всего 2020 - 2024</v>
      </c>
      <c r="GS58" s="253"/>
      <c r="GT58" s="256">
        <f>B3</f>
        <v>2020</v>
      </c>
      <c r="GU58" s="256"/>
      <c r="GV58" s="256"/>
      <c r="GW58" s="256"/>
      <c r="GX58" s="253" t="str">
        <f>"Остаток на 31.12." &amp; [1]spisok!$P$1</f>
        <v>Остаток на 31.12.2020</v>
      </c>
      <c r="GY58" s="253"/>
      <c r="GZ58" s="253">
        <f>GT58+1</f>
        <v>2021</v>
      </c>
      <c r="HA58" s="253"/>
      <c r="HB58" s="253">
        <f>GZ58+1</f>
        <v>2022</v>
      </c>
      <c r="HC58" s="253"/>
      <c r="HD58" s="253">
        <f>HB58+1</f>
        <v>2023</v>
      </c>
      <c r="HE58" s="253"/>
      <c r="HF58" s="253">
        <f>HD58+1</f>
        <v>2024</v>
      </c>
      <c r="HG58" s="253"/>
      <c r="HH58" s="256" t="str">
        <f>"Остаток на 31.12." &amp; [1]spisok!$P$1 +4</f>
        <v>Остаток на 31.12.2024</v>
      </c>
      <c r="HI58" s="257" t="s">
        <v>241</v>
      </c>
      <c r="HJ58" s="248"/>
      <c r="HK58" s="247"/>
      <c r="HL58" s="247"/>
      <c r="HM58" s="247"/>
      <c r="HN58" s="247"/>
      <c r="HO58" s="247"/>
      <c r="HP58" s="247"/>
      <c r="HQ58" s="247"/>
      <c r="HR58" s="247"/>
      <c r="HS58" s="247"/>
      <c r="HT58" s="247"/>
      <c r="HU58" s="248"/>
      <c r="HV58" s="248"/>
      <c r="HW58" s="248"/>
      <c r="HX58" s="248"/>
      <c r="HY58" s="248"/>
      <c r="HZ58" s="248"/>
      <c r="IA58" s="248"/>
      <c r="IB58" s="248"/>
      <c r="IC58" s="248"/>
      <c r="ID58" s="248"/>
      <c r="IE58" s="248"/>
      <c r="IF58" s="248"/>
      <c r="IG58" s="248"/>
      <c r="IH58" s="248"/>
      <c r="II58" s="248"/>
      <c r="IJ58" s="248"/>
      <c r="IK58" s="248"/>
      <c r="IL58" s="248"/>
      <c r="IM58" s="248"/>
      <c r="IN58" s="248"/>
      <c r="IO58" s="248"/>
      <c r="IP58" s="248"/>
      <c r="IQ58" s="248"/>
      <c r="IR58" s="248"/>
      <c r="IS58" s="248"/>
      <c r="IT58" s="248"/>
      <c r="IU58" s="248"/>
      <c r="IV58" s="248"/>
      <c r="IW58" s="248"/>
      <c r="IX58" s="248"/>
      <c r="IY58" s="247"/>
      <c r="IZ58" s="247"/>
      <c r="JA58" s="247"/>
      <c r="JB58" s="247"/>
      <c r="JC58" s="247"/>
      <c r="JD58" s="247"/>
      <c r="JE58" s="247"/>
      <c r="JF58" s="247"/>
      <c r="JG58" s="247"/>
      <c r="JH58" s="247"/>
      <c r="JI58" s="248"/>
      <c r="JJ58" s="248"/>
      <c r="JK58" s="248"/>
      <c r="JL58" s="248"/>
      <c r="JM58" s="248"/>
      <c r="JN58" s="248"/>
      <c r="JO58" s="248"/>
      <c r="JP58" s="248"/>
      <c r="JQ58" s="248"/>
      <c r="JR58" s="248"/>
      <c r="JS58" s="248"/>
      <c r="JT58" s="248"/>
      <c r="JU58" s="248"/>
      <c r="JV58" s="248"/>
      <c r="JW58" s="248"/>
      <c r="JX58" s="248"/>
      <c r="JY58" s="248"/>
      <c r="JZ58" s="248"/>
      <c r="KA58" s="248"/>
      <c r="KB58" s="248"/>
      <c r="KC58" s="248"/>
      <c r="KD58" s="248"/>
      <c r="KE58" s="248"/>
      <c r="KF58" s="248"/>
      <c r="KG58" s="248"/>
      <c r="KH58" s="248"/>
      <c r="KI58" s="248"/>
      <c r="KJ58" s="248"/>
      <c r="KK58" s="248"/>
      <c r="KL58" s="248"/>
      <c r="KM58" s="248"/>
      <c r="KN58" s="248"/>
      <c r="KO58" s="248"/>
      <c r="KP58" s="248"/>
      <c r="KQ58" s="248"/>
      <c r="KR58" s="248"/>
      <c r="KS58" s="248"/>
      <c r="KT58" s="248"/>
      <c r="KU58" s="248"/>
      <c r="KV58" s="248"/>
      <c r="KW58" s="248"/>
      <c r="KX58" s="248"/>
      <c r="KY58" s="248"/>
      <c r="KZ58" s="248"/>
      <c r="LA58" s="248"/>
      <c r="LB58" s="248"/>
      <c r="LC58" s="248"/>
      <c r="LD58" s="248"/>
      <c r="LE58" s="248"/>
      <c r="LF58" s="248"/>
      <c r="LG58" s="248"/>
      <c r="LH58" s="248"/>
      <c r="LI58" s="248"/>
      <c r="LJ58" s="248"/>
      <c r="LK58" s="248"/>
      <c r="LL58" s="248"/>
      <c r="LM58" s="248"/>
      <c r="LN58" s="248"/>
      <c r="LO58" s="248"/>
      <c r="LP58" s="248"/>
      <c r="LQ58" s="248"/>
      <c r="LR58" s="248"/>
      <c r="LS58" s="248"/>
      <c r="LT58" s="248"/>
      <c r="LU58" s="248"/>
      <c r="LV58" s="248"/>
      <c r="LW58" s="248"/>
      <c r="LX58" s="248"/>
    </row>
    <row r="59" spans="1:336" ht="21.75" customHeight="1" x14ac:dyDescent="0.2">
      <c r="A59" s="252"/>
      <c r="B59" s="253"/>
      <c r="C59" s="122"/>
      <c r="D59" s="122"/>
      <c r="E59" s="122"/>
      <c r="F59" s="122"/>
      <c r="G59" s="122"/>
      <c r="H59" s="122"/>
      <c r="I59" s="122"/>
      <c r="J59" s="237"/>
      <c r="K59" s="237"/>
      <c r="L59" s="237"/>
      <c r="M59" s="237"/>
      <c r="N59" s="122"/>
      <c r="O59" s="122"/>
      <c r="P59" s="237"/>
      <c r="Q59" s="237"/>
      <c r="R59" s="122"/>
      <c r="S59" s="122"/>
      <c r="T59" s="122"/>
      <c r="U59" s="122"/>
      <c r="V59" s="122"/>
      <c r="W59" s="122"/>
      <c r="X59" s="122"/>
      <c r="Y59" s="122"/>
      <c r="Z59" s="122"/>
      <c r="AA59" s="122"/>
      <c r="AB59" s="238"/>
      <c r="AC59" s="238"/>
      <c r="AD59" s="238"/>
      <c r="AE59" s="238"/>
      <c r="AF59" s="238"/>
      <c r="AG59" s="258"/>
      <c r="AH59" s="238"/>
      <c r="AI59" s="23"/>
      <c r="AJ59" s="26"/>
      <c r="AK59" s="259"/>
      <c r="AL59" s="254"/>
      <c r="AM59" s="23"/>
      <c r="AN59" s="26"/>
      <c r="AO59" s="259"/>
      <c r="AP59" s="254"/>
      <c r="AQ59" s="23"/>
      <c r="AR59" s="26"/>
      <c r="AS59" s="238"/>
      <c r="AT59" s="238"/>
      <c r="AU59" s="23"/>
      <c r="AV59" s="26"/>
      <c r="AW59" s="254"/>
      <c r="AX59" s="254"/>
      <c r="AY59" s="23"/>
      <c r="AZ59" s="26"/>
      <c r="BA59" s="238"/>
      <c r="BB59" s="238"/>
      <c r="BC59" s="23"/>
      <c r="BD59" s="26"/>
      <c r="BE59" s="254"/>
      <c r="BF59" s="254"/>
      <c r="BG59" s="23"/>
      <c r="BH59" s="26"/>
      <c r="BI59" s="238"/>
      <c r="BJ59" s="238"/>
      <c r="BK59" s="238"/>
      <c r="BL59" s="238"/>
      <c r="BM59" s="238"/>
      <c r="BN59" s="238"/>
      <c r="BO59" s="238"/>
      <c r="BP59" s="238"/>
      <c r="BQ59" s="238"/>
      <c r="BR59" s="238"/>
      <c r="BS59" s="238"/>
      <c r="BT59" s="238"/>
      <c r="BU59" s="238"/>
      <c r="BV59" s="238"/>
      <c r="BW59" s="238"/>
      <c r="BX59" s="238"/>
      <c r="BY59" s="238"/>
      <c r="BZ59" s="238"/>
      <c r="CA59" s="238"/>
      <c r="CB59" s="238"/>
      <c r="CC59" s="238"/>
      <c r="CD59" s="238"/>
      <c r="CE59" s="238"/>
      <c r="CF59" s="238"/>
      <c r="CG59" s="255"/>
      <c r="CH59" s="255"/>
      <c r="CI59" s="255"/>
      <c r="CJ59" s="255"/>
      <c r="CK59" s="255"/>
      <c r="CL59" s="255"/>
      <c r="CM59" s="255"/>
      <c r="CN59" s="255"/>
      <c r="CO59" s="255"/>
      <c r="CP59" s="238"/>
      <c r="CQ59" s="238"/>
      <c r="CR59" s="238"/>
      <c r="CS59" s="238"/>
      <c r="CT59" s="238"/>
      <c r="CU59" s="243"/>
      <c r="CV59" s="243"/>
      <c r="CW59" s="238"/>
      <c r="CX59" s="238"/>
      <c r="CY59" s="238"/>
      <c r="CZ59" s="238"/>
      <c r="DA59" s="238"/>
      <c r="DB59" s="238"/>
      <c r="DC59" s="238"/>
      <c r="DD59" s="238"/>
      <c r="DE59" s="238"/>
      <c r="DF59" s="238"/>
      <c r="DG59" s="238"/>
      <c r="DH59" s="238"/>
      <c r="DI59" s="238"/>
      <c r="DJ59" s="238"/>
      <c r="DK59" s="238"/>
      <c r="DL59" s="238"/>
      <c r="DM59" s="238"/>
      <c r="DN59" s="238"/>
      <c r="DO59" s="238"/>
      <c r="DP59" s="238"/>
      <c r="DQ59" s="238"/>
      <c r="DR59" s="238"/>
      <c r="DS59" s="238"/>
      <c r="DT59" s="238"/>
      <c r="DU59" s="238"/>
      <c r="DV59" s="238"/>
      <c r="DW59" s="238"/>
      <c r="DX59" s="238"/>
      <c r="DY59" s="238"/>
      <c r="DZ59" s="238"/>
      <c r="EA59" s="238"/>
      <c r="EB59" s="238"/>
      <c r="EC59" s="238"/>
      <c r="ED59" s="238"/>
      <c r="EE59" s="238"/>
      <c r="EF59" s="238"/>
      <c r="EG59" s="238"/>
      <c r="EH59" s="238"/>
      <c r="EI59" s="238"/>
      <c r="EJ59" s="238"/>
      <c r="EK59" s="238"/>
      <c r="EL59" s="238"/>
      <c r="EM59" s="238"/>
      <c r="EN59" s="238"/>
      <c r="EO59" s="238"/>
      <c r="EP59" s="238"/>
      <c r="EQ59" s="238"/>
      <c r="ER59" s="238"/>
      <c r="ES59" s="238"/>
      <c r="ET59" s="238"/>
      <c r="EU59" s="238"/>
      <c r="EV59" s="238"/>
      <c r="EW59" s="238"/>
      <c r="EX59" s="238"/>
      <c r="EY59" s="238"/>
      <c r="EZ59" s="238"/>
      <c r="FA59" s="238"/>
      <c r="FB59" s="238"/>
      <c r="FC59" s="238"/>
      <c r="FD59" s="238"/>
      <c r="FE59" s="238"/>
      <c r="FF59" s="238"/>
      <c r="FG59" s="238"/>
      <c r="FH59" s="238"/>
      <c r="FI59" s="238"/>
      <c r="FJ59" s="238"/>
      <c r="FK59" s="238"/>
      <c r="FL59" s="238"/>
      <c r="FM59" s="238"/>
      <c r="FN59" s="238"/>
      <c r="FO59" s="238"/>
      <c r="FP59" s="238"/>
      <c r="FQ59" s="238"/>
      <c r="FR59" s="238"/>
      <c r="FS59" s="238"/>
      <c r="FT59" s="238"/>
      <c r="FU59" s="238"/>
      <c r="FV59" s="238"/>
      <c r="FW59" s="238"/>
      <c r="FX59" s="238"/>
      <c r="FY59" s="238"/>
      <c r="FZ59" s="238"/>
      <c r="GA59" s="238"/>
      <c r="GB59" s="238"/>
      <c r="GC59" s="238"/>
      <c r="GD59" s="238"/>
      <c r="GE59" s="238"/>
      <c r="GF59" s="238"/>
      <c r="GG59" s="238"/>
      <c r="GH59" s="238"/>
      <c r="GI59" s="238"/>
      <c r="GJ59" s="238"/>
      <c r="GK59" s="238"/>
      <c r="GL59" s="238"/>
      <c r="GM59" s="238"/>
      <c r="GN59" s="238"/>
      <c r="GO59" s="238"/>
      <c r="GP59" s="256"/>
      <c r="GQ59" s="256"/>
      <c r="GR59" s="127" t="s">
        <v>242</v>
      </c>
      <c r="GS59" s="127" t="s">
        <v>243</v>
      </c>
      <c r="GT59" s="127" t="s">
        <v>242</v>
      </c>
      <c r="GU59" s="127" t="s">
        <v>242</v>
      </c>
      <c r="GV59" s="127" t="s">
        <v>243</v>
      </c>
      <c r="GW59" s="127" t="s">
        <v>243</v>
      </c>
      <c r="GX59" s="253"/>
      <c r="GY59" s="253"/>
      <c r="GZ59" s="127" t="s">
        <v>242</v>
      </c>
      <c r="HA59" s="127" t="s">
        <v>243</v>
      </c>
      <c r="HB59" s="127" t="s">
        <v>242</v>
      </c>
      <c r="HC59" s="127" t="s">
        <v>243</v>
      </c>
      <c r="HD59" s="127" t="s">
        <v>242</v>
      </c>
      <c r="HE59" s="127" t="s">
        <v>243</v>
      </c>
      <c r="HF59" s="127" t="s">
        <v>242</v>
      </c>
      <c r="HG59" s="127" t="s">
        <v>243</v>
      </c>
      <c r="HH59" s="256"/>
      <c r="HI59" s="257"/>
      <c r="HJ59" s="248"/>
      <c r="HK59" s="247"/>
      <c r="HL59" s="247"/>
      <c r="HM59" s="247"/>
      <c r="HN59" s="247"/>
      <c r="HO59" s="247"/>
      <c r="HP59" s="247"/>
      <c r="HQ59" s="247"/>
      <c r="HR59" s="247"/>
      <c r="HS59" s="247"/>
      <c r="HT59" s="247"/>
      <c r="HU59" s="248"/>
      <c r="HV59" s="248"/>
      <c r="HW59" s="248"/>
      <c r="HX59" s="248"/>
      <c r="HY59" s="248"/>
      <c r="HZ59" s="248"/>
      <c r="IA59" s="248"/>
      <c r="IB59" s="248"/>
      <c r="IC59" s="248"/>
      <c r="ID59" s="248"/>
      <c r="IE59" s="248"/>
      <c r="IF59" s="248"/>
      <c r="IG59" s="248"/>
      <c r="IH59" s="248"/>
      <c r="II59" s="248"/>
      <c r="IJ59" s="248"/>
      <c r="IK59" s="248"/>
      <c r="IL59" s="248"/>
      <c r="IM59" s="248"/>
      <c r="IN59" s="248"/>
      <c r="IO59" s="248"/>
      <c r="IP59" s="248"/>
      <c r="IQ59" s="248"/>
      <c r="IR59" s="248"/>
      <c r="IS59" s="248"/>
      <c r="IT59" s="248"/>
      <c r="IU59" s="248"/>
      <c r="IV59" s="248"/>
      <c r="IW59" s="248"/>
      <c r="IX59" s="248"/>
      <c r="IY59" s="247"/>
      <c r="IZ59" s="247"/>
      <c r="JA59" s="247"/>
      <c r="JB59" s="247"/>
      <c r="JC59" s="247"/>
      <c r="JD59" s="247"/>
      <c r="JE59" s="247"/>
      <c r="JF59" s="247"/>
      <c r="JG59" s="247"/>
      <c r="JH59" s="247"/>
      <c r="JI59" s="248"/>
      <c r="JJ59" s="248"/>
      <c r="JK59" s="248"/>
      <c r="JL59" s="248"/>
      <c r="JM59" s="248"/>
      <c r="JN59" s="248"/>
      <c r="JO59" s="248"/>
      <c r="JP59" s="248"/>
      <c r="JQ59" s="248"/>
      <c r="JR59" s="248"/>
      <c r="JS59" s="248"/>
      <c r="JT59" s="248"/>
      <c r="JU59" s="248"/>
      <c r="JV59" s="248"/>
      <c r="JW59" s="248"/>
      <c r="JX59" s="248"/>
      <c r="JY59" s="248"/>
      <c r="JZ59" s="248"/>
      <c r="KA59" s="248"/>
      <c r="KB59" s="248"/>
      <c r="KC59" s="248"/>
      <c r="KD59" s="248"/>
      <c r="KE59" s="248"/>
      <c r="KF59" s="248"/>
      <c r="KG59" s="248"/>
      <c r="KH59" s="248"/>
      <c r="KI59" s="248"/>
      <c r="KJ59" s="248"/>
      <c r="KK59" s="248"/>
      <c r="KL59" s="248"/>
      <c r="KM59" s="248"/>
      <c r="KN59" s="248"/>
      <c r="KO59" s="248"/>
      <c r="KP59" s="248"/>
      <c r="KQ59" s="248"/>
      <c r="KR59" s="248"/>
      <c r="KS59" s="248"/>
      <c r="KT59" s="248"/>
      <c r="KU59" s="248"/>
      <c r="KV59" s="248"/>
      <c r="KW59" s="248"/>
      <c r="KX59" s="248"/>
      <c r="KY59" s="248"/>
      <c r="KZ59" s="248"/>
      <c r="LA59" s="248"/>
      <c r="LB59" s="248"/>
      <c r="LC59" s="248"/>
      <c r="LD59" s="248"/>
      <c r="LE59" s="248"/>
      <c r="LF59" s="248"/>
      <c r="LG59" s="248"/>
      <c r="LH59" s="248"/>
      <c r="LI59" s="248"/>
      <c r="LJ59" s="248"/>
      <c r="LK59" s="248"/>
      <c r="LL59" s="248"/>
      <c r="LM59" s="248"/>
      <c r="LN59" s="248"/>
      <c r="LO59" s="248"/>
      <c r="LP59" s="248"/>
      <c r="LQ59" s="248"/>
      <c r="LR59" s="248"/>
      <c r="LS59" s="248"/>
      <c r="LT59" s="248"/>
      <c r="LU59" s="248"/>
      <c r="LV59" s="248"/>
      <c r="LW59" s="248"/>
      <c r="LX59" s="248"/>
    </row>
    <row r="60" spans="1:336" ht="15.75" x14ac:dyDescent="0.2">
      <c r="A60" s="252"/>
      <c r="B60" s="253"/>
      <c r="C60" s="122"/>
      <c r="D60" s="122"/>
      <c r="E60" s="122"/>
      <c r="F60" s="122"/>
      <c r="G60" s="122"/>
      <c r="H60" s="122"/>
      <c r="I60" s="122"/>
      <c r="J60" s="237"/>
      <c r="K60" s="237"/>
      <c r="L60" s="237"/>
      <c r="M60" s="237"/>
      <c r="N60" s="122"/>
      <c r="O60" s="122"/>
      <c r="P60" s="237"/>
      <c r="Q60" s="237"/>
      <c r="R60" s="122"/>
      <c r="S60" s="122"/>
      <c r="T60" s="122"/>
      <c r="U60" s="122"/>
      <c r="V60" s="122"/>
      <c r="W60" s="122"/>
      <c r="X60" s="122"/>
      <c r="Y60" s="122"/>
      <c r="Z60" s="122"/>
      <c r="AA60" s="122"/>
      <c r="AB60" s="122"/>
      <c r="AC60" s="122"/>
      <c r="AD60" s="122"/>
      <c r="AE60" s="122"/>
      <c r="AF60" s="238"/>
      <c r="AG60" s="238"/>
      <c r="AH60" s="238"/>
      <c r="AI60" s="238"/>
      <c r="AJ60" s="238"/>
      <c r="AK60" s="238"/>
      <c r="AL60" s="238"/>
      <c r="AM60" s="238"/>
      <c r="AN60" s="238"/>
      <c r="AO60" s="238"/>
      <c r="AP60" s="238"/>
      <c r="AQ60" s="238"/>
      <c r="AR60" s="238"/>
      <c r="AS60" s="238"/>
      <c r="AT60" s="238"/>
      <c r="AU60" s="238"/>
      <c r="AV60" s="238"/>
      <c r="AW60" s="238"/>
      <c r="AX60" s="238"/>
      <c r="AY60" s="238"/>
      <c r="AZ60" s="238"/>
      <c r="BA60" s="238"/>
      <c r="BB60" s="238"/>
      <c r="BC60" s="238"/>
      <c r="BD60" s="238"/>
      <c r="BE60" s="238"/>
      <c r="BF60" s="238"/>
      <c r="BG60" s="238"/>
      <c r="BH60" s="238"/>
      <c r="BI60" s="260"/>
      <c r="BJ60" s="260"/>
      <c r="BK60" s="260"/>
      <c r="BL60" s="260"/>
      <c r="BM60" s="260"/>
      <c r="BN60" s="260"/>
      <c r="BO60" s="260"/>
      <c r="BP60" s="260"/>
      <c r="BQ60" s="260"/>
      <c r="BR60" s="260"/>
      <c r="BS60" s="260"/>
      <c r="BT60" s="260"/>
      <c r="BU60" s="260"/>
      <c r="BV60" s="260"/>
      <c r="BW60" s="260"/>
      <c r="BX60" s="260"/>
      <c r="BY60" s="260"/>
      <c r="BZ60" s="260"/>
      <c r="CA60" s="260"/>
      <c r="CB60" s="260"/>
      <c r="CC60" s="260"/>
      <c r="CD60" s="260"/>
      <c r="CE60" s="260"/>
      <c r="CF60" s="260"/>
      <c r="CG60" s="238"/>
      <c r="CH60" s="238"/>
      <c r="CI60" s="238"/>
      <c r="CJ60" s="238"/>
      <c r="CK60" s="238"/>
      <c r="CL60" s="238"/>
      <c r="CM60" s="238"/>
      <c r="CN60" s="238"/>
      <c r="CO60" s="238"/>
      <c r="CP60" s="194"/>
      <c r="CQ60" s="194"/>
      <c r="CR60" s="194"/>
      <c r="CS60" s="23"/>
      <c r="CT60" s="23"/>
      <c r="CU60" s="254"/>
      <c r="CV60" s="254"/>
      <c r="CW60" s="238"/>
      <c r="CX60" s="238"/>
      <c r="CY60" s="238"/>
      <c r="CZ60" s="238"/>
      <c r="DA60" s="238"/>
      <c r="DB60" s="238"/>
      <c r="DC60" s="238"/>
      <c r="DD60" s="238"/>
      <c r="DE60" s="238"/>
      <c r="DF60" s="238"/>
      <c r="DG60" s="238"/>
      <c r="DH60" s="238"/>
      <c r="DI60" s="238"/>
      <c r="DJ60" s="238"/>
      <c r="DK60" s="238"/>
      <c r="DL60" s="238"/>
      <c r="DM60" s="238"/>
      <c r="DN60" s="238"/>
      <c r="DO60" s="238"/>
      <c r="DP60" s="260"/>
      <c r="DQ60" s="260"/>
      <c r="DR60" s="260"/>
      <c r="DS60" s="260"/>
      <c r="DT60" s="260"/>
      <c r="DU60" s="260"/>
      <c r="DV60" s="260"/>
      <c r="DW60" s="260"/>
      <c r="DX60" s="260"/>
      <c r="DY60" s="260"/>
      <c r="DZ60" s="260"/>
      <c r="EA60" s="260"/>
      <c r="EB60" s="260"/>
      <c r="EC60" s="260"/>
      <c r="ED60" s="260"/>
      <c r="EE60" s="260"/>
      <c r="EF60" s="260"/>
      <c r="EG60" s="260"/>
      <c r="EH60" s="260"/>
      <c r="EI60" s="260"/>
      <c r="EJ60" s="260"/>
      <c r="EK60" s="260"/>
      <c r="EL60" s="238"/>
      <c r="EM60" s="238"/>
      <c r="EN60" s="238"/>
      <c r="EO60" s="238"/>
      <c r="EP60" s="238"/>
      <c r="EQ60" s="238"/>
      <c r="ER60" s="238"/>
      <c r="ES60" s="238"/>
      <c r="ET60" s="238"/>
      <c r="EU60" s="194"/>
      <c r="EV60" s="194"/>
      <c r="EW60" s="194"/>
      <c r="EX60" s="238"/>
      <c r="EY60" s="238"/>
      <c r="EZ60" s="238"/>
      <c r="FA60" s="238"/>
      <c r="FB60" s="238"/>
      <c r="FC60" s="238"/>
      <c r="FD60" s="238"/>
      <c r="FE60" s="238"/>
      <c r="FF60" s="238"/>
      <c r="FG60" s="238"/>
      <c r="FH60" s="238"/>
      <c r="FI60" s="238"/>
      <c r="FJ60" s="238"/>
      <c r="FK60" s="238"/>
      <c r="FL60" s="238"/>
      <c r="FM60" s="238"/>
      <c r="FN60" s="238"/>
      <c r="FO60" s="238"/>
      <c r="FP60" s="238"/>
      <c r="FQ60" s="238"/>
      <c r="FR60" s="238"/>
      <c r="FS60" s="238"/>
      <c r="FT60" s="238"/>
      <c r="FU60" s="238"/>
      <c r="FV60" s="238"/>
      <c r="FW60" s="238"/>
      <c r="FX60" s="238"/>
      <c r="FY60" s="238"/>
      <c r="FZ60" s="238"/>
      <c r="GA60" s="238"/>
      <c r="GB60" s="238"/>
      <c r="GC60" s="238"/>
      <c r="GD60" s="238"/>
      <c r="GE60" s="238"/>
      <c r="GF60" s="238"/>
      <c r="GG60" s="238"/>
      <c r="GH60" s="238"/>
      <c r="GI60" s="238"/>
      <c r="GJ60" s="238"/>
      <c r="GK60" s="238"/>
      <c r="GL60" s="238"/>
      <c r="GM60" s="238"/>
      <c r="GN60" s="238"/>
      <c r="GO60" s="238"/>
      <c r="GP60" s="261" t="s">
        <v>244</v>
      </c>
      <c r="GQ60" s="261" t="s">
        <v>245</v>
      </c>
      <c r="GR60" s="261" t="s">
        <v>244</v>
      </c>
      <c r="GS60" s="261" t="s">
        <v>244</v>
      </c>
      <c r="GT60" s="261" t="s">
        <v>244</v>
      </c>
      <c r="GU60" s="261" t="s">
        <v>245</v>
      </c>
      <c r="GV60" s="262" t="s">
        <v>244</v>
      </c>
      <c r="GW60" s="261" t="s">
        <v>245</v>
      </c>
      <c r="GX60" s="261" t="s">
        <v>244</v>
      </c>
      <c r="GY60" s="261" t="s">
        <v>245</v>
      </c>
      <c r="GZ60" s="261" t="s">
        <v>244</v>
      </c>
      <c r="HA60" s="261" t="s">
        <v>244</v>
      </c>
      <c r="HB60" s="261" t="s">
        <v>244</v>
      </c>
      <c r="HC60" s="261" t="s">
        <v>244</v>
      </c>
      <c r="HD60" s="261" t="s">
        <v>244</v>
      </c>
      <c r="HE60" s="261" t="s">
        <v>244</v>
      </c>
      <c r="HF60" s="261" t="s">
        <v>244</v>
      </c>
      <c r="HG60" s="261" t="s">
        <v>244</v>
      </c>
      <c r="HH60" s="261" t="s">
        <v>244</v>
      </c>
      <c r="HI60" s="257"/>
      <c r="HJ60" s="248"/>
      <c r="HK60" s="247"/>
      <c r="HL60" s="247"/>
      <c r="HM60" s="247"/>
      <c r="HN60" s="247"/>
      <c r="HO60" s="247"/>
      <c r="HP60" s="247"/>
      <c r="HQ60" s="247"/>
      <c r="HR60" s="247"/>
      <c r="HS60" s="247"/>
      <c r="HT60" s="247"/>
      <c r="HU60" s="248"/>
      <c r="HV60" s="263"/>
      <c r="HW60" s="264"/>
      <c r="HX60" s="264"/>
      <c r="HY60" s="264"/>
      <c r="HZ60" s="264"/>
      <c r="IA60" s="264"/>
      <c r="IB60" s="264"/>
      <c r="IC60" s="264"/>
      <c r="ID60" s="264"/>
      <c r="IE60" s="264"/>
      <c r="IF60" s="264"/>
      <c r="IG60" s="264"/>
      <c r="IH60" s="264"/>
      <c r="II60" s="264"/>
      <c r="IJ60" s="264"/>
      <c r="IK60" s="264"/>
      <c r="IL60" s="264"/>
      <c r="IM60" s="264"/>
      <c r="IN60" s="264"/>
      <c r="IO60" s="264"/>
      <c r="IP60" s="264"/>
      <c r="IQ60" s="264"/>
      <c r="IR60" s="264"/>
      <c r="IS60" s="264"/>
      <c r="IT60" s="264"/>
      <c r="IU60" s="264"/>
      <c r="IV60" s="264"/>
      <c r="IW60" s="264"/>
      <c r="IX60" s="264"/>
      <c r="IY60" s="247"/>
      <c r="IZ60" s="247"/>
      <c r="JA60" s="247"/>
      <c r="JB60" s="247"/>
      <c r="JC60" s="247"/>
      <c r="JD60" s="247"/>
      <c r="JE60" s="247"/>
      <c r="JF60" s="247"/>
      <c r="JG60" s="247"/>
      <c r="JH60" s="247"/>
      <c r="JI60" s="248"/>
      <c r="JJ60" s="263"/>
      <c r="JK60" s="264"/>
      <c r="JL60" s="264"/>
      <c r="JM60" s="264"/>
      <c r="JN60" s="264"/>
      <c r="JO60" s="264"/>
      <c r="JP60" s="264"/>
      <c r="JQ60" s="264"/>
      <c r="JR60" s="264"/>
      <c r="JS60" s="264"/>
      <c r="JT60" s="264"/>
      <c r="JU60" s="264"/>
      <c r="JV60" s="264"/>
      <c r="JW60" s="264"/>
      <c r="JX60" s="264"/>
      <c r="JY60" s="264"/>
      <c r="JZ60" s="264"/>
      <c r="KA60" s="264"/>
      <c r="KB60" s="264"/>
      <c r="KC60" s="264"/>
      <c r="KD60" s="264"/>
      <c r="KE60" s="264"/>
      <c r="KF60" s="264"/>
      <c r="KG60" s="264"/>
      <c r="KH60" s="264"/>
      <c r="KI60" s="264"/>
      <c r="KJ60" s="264"/>
      <c r="KK60" s="264"/>
      <c r="KL60" s="264"/>
      <c r="KM60" s="265"/>
      <c r="KN60" s="265"/>
      <c r="KO60" s="265"/>
      <c r="KP60" s="265"/>
      <c r="KQ60" s="265"/>
      <c r="KR60" s="265"/>
      <c r="KS60" s="265"/>
      <c r="KT60" s="265"/>
      <c r="KU60" s="265"/>
      <c r="KV60" s="265"/>
      <c r="KW60" s="265"/>
      <c r="KX60" s="265"/>
      <c r="KY60" s="265"/>
      <c r="KZ60" s="265"/>
      <c r="LA60" s="265"/>
      <c r="LB60" s="265"/>
      <c r="LC60" s="265"/>
      <c r="LD60" s="265"/>
      <c r="LE60" s="265"/>
      <c r="LF60" s="265"/>
      <c r="LG60" s="265"/>
      <c r="LH60" s="265"/>
      <c r="LI60" s="265"/>
      <c r="LJ60" s="265"/>
      <c r="LK60" s="265"/>
      <c r="LL60" s="265"/>
      <c r="LM60" s="265"/>
      <c r="LN60" s="265"/>
      <c r="LO60" s="265"/>
      <c r="LP60" s="265"/>
      <c r="LQ60" s="265"/>
      <c r="LR60" s="265"/>
      <c r="LS60" s="265"/>
      <c r="LT60" s="265"/>
      <c r="LU60" s="265"/>
      <c r="LV60" s="265"/>
      <c r="LW60" s="265"/>
      <c r="LX60" s="265"/>
    </row>
    <row r="61" spans="1:336" ht="15.75" x14ac:dyDescent="0.2">
      <c r="A61" s="266">
        <v>1</v>
      </c>
      <c r="B61" s="267" t="s">
        <v>246</v>
      </c>
      <c r="C61" s="122"/>
      <c r="D61" s="122"/>
      <c r="E61" s="122"/>
      <c r="F61" s="122"/>
      <c r="G61" s="122"/>
      <c r="H61" s="122"/>
      <c r="I61" s="122"/>
      <c r="J61" s="237"/>
      <c r="K61" s="237"/>
      <c r="L61" s="237"/>
      <c r="M61" s="237"/>
      <c r="N61" s="122"/>
      <c r="O61" s="122"/>
      <c r="P61" s="237"/>
      <c r="Q61" s="237"/>
      <c r="R61" s="122"/>
      <c r="S61" s="122"/>
      <c r="T61" s="122"/>
      <c r="U61" s="122"/>
      <c r="V61" s="122"/>
      <c r="W61" s="122"/>
      <c r="X61" s="122"/>
      <c r="Y61" s="122"/>
      <c r="Z61" s="122"/>
      <c r="AA61" s="122"/>
      <c r="AB61" s="122"/>
      <c r="AC61" s="122"/>
      <c r="AD61" s="122"/>
      <c r="AE61" s="122"/>
      <c r="AF61" s="238"/>
      <c r="AG61" s="238"/>
      <c r="AH61" s="238"/>
      <c r="AI61" s="238"/>
      <c r="AJ61" s="238"/>
      <c r="AK61" s="238"/>
      <c r="AL61" s="238"/>
      <c r="AM61" s="238"/>
      <c r="AN61" s="238"/>
      <c r="AO61" s="238"/>
      <c r="AP61" s="238"/>
      <c r="AQ61" s="238"/>
      <c r="AR61" s="238"/>
      <c r="AS61" s="238"/>
      <c r="AT61" s="238"/>
      <c r="AU61" s="238"/>
      <c r="AV61" s="238"/>
      <c r="AW61" s="238"/>
      <c r="AX61" s="238"/>
      <c r="AY61" s="238"/>
      <c r="AZ61" s="238"/>
      <c r="BA61" s="238"/>
      <c r="BB61" s="238"/>
      <c r="BC61" s="238"/>
      <c r="BD61" s="238"/>
      <c r="BE61" s="238"/>
      <c r="BF61" s="238"/>
      <c r="BG61" s="238"/>
      <c r="BH61" s="238"/>
      <c r="BI61" s="260"/>
      <c r="BJ61" s="260"/>
      <c r="BK61" s="260"/>
      <c r="BL61" s="260"/>
      <c r="BM61" s="260"/>
      <c r="BN61" s="260"/>
      <c r="BO61" s="260"/>
      <c r="BP61" s="260"/>
      <c r="BQ61" s="260"/>
      <c r="BR61" s="260"/>
      <c r="BS61" s="260"/>
      <c r="BT61" s="260"/>
      <c r="BU61" s="260"/>
      <c r="BV61" s="260"/>
      <c r="BW61" s="260"/>
      <c r="BX61" s="260"/>
      <c r="BY61" s="260"/>
      <c r="BZ61" s="260"/>
      <c r="CA61" s="260"/>
      <c r="CB61" s="260"/>
      <c r="CC61" s="260"/>
      <c r="CD61" s="260"/>
      <c r="CE61" s="260"/>
      <c r="CF61" s="260"/>
      <c r="CG61" s="238"/>
      <c r="CH61" s="238"/>
      <c r="CI61" s="238"/>
      <c r="CJ61" s="238"/>
      <c r="CK61" s="238"/>
      <c r="CL61" s="238"/>
      <c r="CM61" s="238"/>
      <c r="CN61" s="238"/>
      <c r="CO61" s="238"/>
      <c r="CP61" s="194"/>
      <c r="CQ61" s="194"/>
      <c r="CR61" s="194"/>
      <c r="CS61" s="23"/>
      <c r="CT61" s="23"/>
      <c r="CU61" s="254"/>
      <c r="CV61" s="254"/>
      <c r="CW61" s="238"/>
      <c r="CX61" s="238"/>
      <c r="CY61" s="238"/>
      <c r="CZ61" s="238"/>
      <c r="DA61" s="238"/>
      <c r="DB61" s="238"/>
      <c r="DC61" s="238"/>
      <c r="DD61" s="238"/>
      <c r="DE61" s="238"/>
      <c r="DF61" s="238"/>
      <c r="DG61" s="238"/>
      <c r="DH61" s="238"/>
      <c r="DI61" s="238"/>
      <c r="DJ61" s="238"/>
      <c r="DK61" s="238"/>
      <c r="DL61" s="238"/>
      <c r="DM61" s="238"/>
      <c r="DN61" s="238"/>
      <c r="DO61" s="238"/>
      <c r="DP61" s="260"/>
      <c r="DQ61" s="260"/>
      <c r="DR61" s="260"/>
      <c r="DS61" s="260"/>
      <c r="DT61" s="260"/>
      <c r="DU61" s="260"/>
      <c r="DV61" s="260"/>
      <c r="DW61" s="260"/>
      <c r="DX61" s="260"/>
      <c r="DY61" s="260"/>
      <c r="DZ61" s="260"/>
      <c r="EA61" s="260"/>
      <c r="EB61" s="260"/>
      <c r="EC61" s="260"/>
      <c r="ED61" s="260"/>
      <c r="EE61" s="260"/>
      <c r="EF61" s="260"/>
      <c r="EG61" s="260"/>
      <c r="EH61" s="260"/>
      <c r="EI61" s="260"/>
      <c r="EJ61" s="260"/>
      <c r="EK61" s="260"/>
      <c r="EL61" s="238"/>
      <c r="EM61" s="238"/>
      <c r="EN61" s="238"/>
      <c r="EO61" s="238"/>
      <c r="EP61" s="238"/>
      <c r="EQ61" s="238"/>
      <c r="ER61" s="238"/>
      <c r="ES61" s="238"/>
      <c r="ET61" s="238"/>
      <c r="EU61" s="194"/>
      <c r="EV61" s="194"/>
      <c r="EW61" s="194"/>
      <c r="EX61" s="238"/>
      <c r="EY61" s="238"/>
      <c r="EZ61" s="238"/>
      <c r="FA61" s="238"/>
      <c r="FB61" s="238"/>
      <c r="FC61" s="238"/>
      <c r="FD61" s="238"/>
      <c r="FE61" s="238"/>
      <c r="FF61" s="238"/>
      <c r="FG61" s="238"/>
      <c r="FH61" s="238"/>
      <c r="FI61" s="238"/>
      <c r="FJ61" s="238"/>
      <c r="FK61" s="238"/>
      <c r="FL61" s="238"/>
      <c r="FM61" s="238"/>
      <c r="FN61" s="238"/>
      <c r="FO61" s="238"/>
      <c r="FP61" s="238"/>
      <c r="FQ61" s="238"/>
      <c r="FR61" s="238"/>
      <c r="FS61" s="238"/>
      <c r="FT61" s="238"/>
      <c r="FU61" s="238"/>
      <c r="FV61" s="238"/>
      <c r="FW61" s="238"/>
      <c r="FX61" s="238"/>
      <c r="FY61" s="238"/>
      <c r="FZ61" s="238"/>
      <c r="GA61" s="238"/>
      <c r="GB61" s="238"/>
      <c r="GC61" s="238"/>
      <c r="GD61" s="238"/>
      <c r="GE61" s="238"/>
      <c r="GF61" s="238"/>
      <c r="GG61" s="238"/>
      <c r="GH61" s="238"/>
      <c r="GI61" s="238"/>
      <c r="GJ61" s="238"/>
      <c r="GK61" s="238"/>
      <c r="GL61" s="238"/>
      <c r="GM61" s="238"/>
      <c r="GN61" s="238"/>
      <c r="GO61" s="238"/>
      <c r="GP61" s="261">
        <v>3</v>
      </c>
      <c r="GQ61" s="261">
        <f ca="1">IF(CELL("ширина",GP61)&lt;&gt;0,GP61+1,GP61)</f>
        <v>4</v>
      </c>
      <c r="GR61" s="261">
        <f t="shared" ref="GR61:HG61" ca="1" si="174">IF(CELL("ширина",GQ61)&lt;&gt;0,GQ61+1,GQ61)</f>
        <v>5</v>
      </c>
      <c r="GS61" s="261">
        <f t="shared" ca="1" si="174"/>
        <v>5</v>
      </c>
      <c r="GT61" s="261">
        <f t="shared" ca="1" si="174"/>
        <v>5</v>
      </c>
      <c r="GU61" s="261">
        <f t="shared" ca="1" si="174"/>
        <v>6</v>
      </c>
      <c r="GV61" s="261">
        <f t="shared" ca="1" si="174"/>
        <v>7</v>
      </c>
      <c r="GW61" s="261">
        <f t="shared" ca="1" si="174"/>
        <v>8</v>
      </c>
      <c r="GX61" s="261">
        <f t="shared" ca="1" si="174"/>
        <v>9</v>
      </c>
      <c r="GY61" s="261">
        <f t="shared" ca="1" si="174"/>
        <v>10</v>
      </c>
      <c r="GZ61" s="261">
        <f t="shared" ca="1" si="174"/>
        <v>11</v>
      </c>
      <c r="HA61" s="261">
        <f t="shared" ca="1" si="174"/>
        <v>11</v>
      </c>
      <c r="HB61" s="261">
        <f t="shared" ca="1" si="174"/>
        <v>11</v>
      </c>
      <c r="HC61" s="261">
        <f t="shared" ca="1" si="174"/>
        <v>11</v>
      </c>
      <c r="HD61" s="261">
        <f t="shared" ca="1" si="174"/>
        <v>11</v>
      </c>
      <c r="HE61" s="261">
        <f t="shared" ca="1" si="174"/>
        <v>11</v>
      </c>
      <c r="HF61" s="261">
        <f t="shared" ca="1" si="174"/>
        <v>11</v>
      </c>
      <c r="HG61" s="261">
        <f t="shared" ca="1" si="174"/>
        <v>11</v>
      </c>
      <c r="HH61" s="261">
        <f ca="1">IF(CELL("ширина",HG61)&lt;&gt;0,HG61+1,HG61)</f>
        <v>11</v>
      </c>
      <c r="HI61" s="268">
        <f ca="1">IF(CELL("ширина",HH61)&lt;&gt;0,HH61+1,HH61)</f>
        <v>11</v>
      </c>
      <c r="HJ61" s="248"/>
      <c r="HK61" s="247"/>
      <c r="HL61" s="247"/>
      <c r="HM61" s="247"/>
      <c r="HN61" s="247"/>
      <c r="HO61" s="247"/>
      <c r="HP61" s="247"/>
      <c r="HQ61" s="247"/>
      <c r="HR61" s="247"/>
      <c r="HS61" s="247"/>
      <c r="HT61" s="247"/>
      <c r="HU61" s="248"/>
      <c r="HV61" s="263"/>
      <c r="HW61" s="264"/>
      <c r="HX61" s="264"/>
      <c r="HY61" s="264"/>
      <c r="HZ61" s="264"/>
      <c r="IA61" s="264"/>
      <c r="IB61" s="264"/>
      <c r="IC61" s="264"/>
      <c r="ID61" s="264"/>
      <c r="IE61" s="264"/>
      <c r="IF61" s="264"/>
      <c r="IG61" s="264"/>
      <c r="IH61" s="264"/>
      <c r="II61" s="264"/>
      <c r="IJ61" s="264"/>
      <c r="IK61" s="264"/>
      <c r="IL61" s="264"/>
      <c r="IM61" s="264"/>
      <c r="IN61" s="264"/>
      <c r="IO61" s="264"/>
      <c r="IP61" s="264"/>
      <c r="IQ61" s="264"/>
      <c r="IR61" s="264"/>
      <c r="IS61" s="264"/>
      <c r="IT61" s="264"/>
      <c r="IU61" s="264"/>
      <c r="IV61" s="264"/>
      <c r="IW61" s="264"/>
      <c r="IX61" s="264"/>
      <c r="IY61" s="247"/>
      <c r="IZ61" s="247"/>
      <c r="JA61" s="247"/>
      <c r="JB61" s="247"/>
      <c r="JC61" s="247"/>
      <c r="JD61" s="247"/>
      <c r="JE61" s="247"/>
      <c r="JF61" s="247"/>
      <c r="JG61" s="247"/>
      <c r="JH61" s="247"/>
      <c r="JI61" s="248"/>
      <c r="JJ61" s="263"/>
      <c r="JK61" s="264"/>
      <c r="JL61" s="264"/>
      <c r="JM61" s="264"/>
      <c r="JN61" s="264"/>
      <c r="JO61" s="264"/>
      <c r="JP61" s="264"/>
      <c r="JQ61" s="264"/>
      <c r="JR61" s="264"/>
      <c r="JS61" s="264"/>
      <c r="JT61" s="264"/>
      <c r="JU61" s="264"/>
      <c r="JV61" s="264"/>
      <c r="JW61" s="264"/>
      <c r="JX61" s="264"/>
      <c r="JY61" s="264"/>
      <c r="JZ61" s="264"/>
      <c r="KA61" s="264"/>
      <c r="KB61" s="264"/>
      <c r="KC61" s="264"/>
      <c r="KD61" s="264"/>
      <c r="KE61" s="264"/>
      <c r="KF61" s="264"/>
      <c r="KG61" s="264"/>
      <c r="KH61" s="264"/>
      <c r="KI61" s="264"/>
      <c r="KJ61" s="264"/>
      <c r="KK61" s="264"/>
      <c r="KL61" s="264"/>
      <c r="KM61" s="265"/>
      <c r="KN61" s="265"/>
      <c r="KO61" s="265"/>
      <c r="KP61" s="265"/>
      <c r="KQ61" s="265"/>
      <c r="KR61" s="265"/>
      <c r="KS61" s="265"/>
      <c r="KT61" s="265"/>
      <c r="KU61" s="265"/>
      <c r="KV61" s="265"/>
      <c r="KW61" s="265"/>
      <c r="KX61" s="265"/>
      <c r="KY61" s="265"/>
      <c r="KZ61" s="265"/>
      <c r="LA61" s="265"/>
      <c r="LB61" s="265"/>
      <c r="LC61" s="265"/>
      <c r="LD61" s="265"/>
      <c r="LE61" s="265"/>
      <c r="LF61" s="265"/>
      <c r="LG61" s="265"/>
      <c r="LH61" s="265"/>
      <c r="LI61" s="265"/>
      <c r="LJ61" s="265"/>
      <c r="LK61" s="265"/>
      <c r="LL61" s="265"/>
      <c r="LM61" s="265"/>
      <c r="LN61" s="265"/>
      <c r="LO61" s="265"/>
      <c r="LP61" s="265"/>
      <c r="LQ61" s="265"/>
      <c r="LR61" s="265"/>
      <c r="LS61" s="265"/>
      <c r="LT61" s="265"/>
      <c r="LU61" s="265"/>
      <c r="LV61" s="265"/>
      <c r="LW61" s="265"/>
      <c r="LX61" s="265"/>
    </row>
    <row r="62" spans="1:336" s="282" customFormat="1" ht="15.75" x14ac:dyDescent="0.2">
      <c r="A62" s="269"/>
      <c r="B62" s="270" t="s">
        <v>247</v>
      </c>
      <c r="C62" s="271"/>
      <c r="D62" s="271"/>
      <c r="E62" s="271"/>
      <c r="F62" s="271"/>
      <c r="G62" s="271"/>
      <c r="H62" s="271"/>
      <c r="I62" s="271"/>
      <c r="J62" s="271"/>
      <c r="K62" s="271"/>
      <c r="L62" s="271"/>
      <c r="M62" s="271"/>
      <c r="N62" s="271"/>
      <c r="O62" s="271"/>
      <c r="P62" s="271"/>
      <c r="Q62" s="271"/>
      <c r="R62" s="271"/>
      <c r="S62" s="271"/>
      <c r="T62" s="271"/>
      <c r="U62" s="271"/>
      <c r="V62" s="271"/>
      <c r="W62" s="271"/>
      <c r="X62" s="271"/>
      <c r="Y62" s="271"/>
      <c r="Z62" s="271"/>
      <c r="AA62" s="271"/>
      <c r="AB62" s="271"/>
      <c r="AC62" s="271"/>
      <c r="AD62" s="271"/>
      <c r="AE62" s="271"/>
      <c r="AF62" s="272">
        <f>AF63+AF83</f>
        <v>72704.94149828353</v>
      </c>
      <c r="AG62" s="272">
        <f>AG63+AG83</f>
        <v>68771.586132946904</v>
      </c>
      <c r="AH62" s="272">
        <f>AH63+AH83</f>
        <v>57897.68915013464</v>
      </c>
      <c r="AI62" s="239">
        <f t="shared" ref="AI62:AI96" si="175">AH62-AG62</f>
        <v>-10873.896982812264</v>
      </c>
      <c r="AJ62" s="273">
        <f t="shared" ref="AJ62:AJ96" si="176">IF(AG62=0,"-",AH62/AG62)</f>
        <v>0.84188387102500128</v>
      </c>
      <c r="AK62" s="272">
        <f>AK63+AK83</f>
        <v>3044.7421391946486</v>
      </c>
      <c r="AL62" s="272">
        <f>AL63+AL83</f>
        <v>4041.2683461346487</v>
      </c>
      <c r="AM62" s="239">
        <f>AL62-AK62</f>
        <v>996.52620694000007</v>
      </c>
      <c r="AN62" s="273">
        <f>IF(AK62=0,"-",AL62/AK62)</f>
        <v>1.3272941225832631</v>
      </c>
      <c r="AO62" s="272">
        <f>AO63+AO83</f>
        <v>5673.2111720000003</v>
      </c>
      <c r="AP62" s="272">
        <f>AP63+AP83</f>
        <v>1736.4487200000003</v>
      </c>
      <c r="AQ62" s="239">
        <f>AP62-AO62</f>
        <v>-3936.7624519999999</v>
      </c>
      <c r="AR62" s="273">
        <f t="shared" ref="AR62:AR96" si="177">IF(AO62=0,"-",AP62/AO62)</f>
        <v>0.30607863295662285</v>
      </c>
      <c r="AS62" s="272">
        <f>AS63+AS83</f>
        <v>8717.9533111946494</v>
      </c>
      <c r="AT62" s="272">
        <f>AT63+AT83</f>
        <v>5777.717066134649</v>
      </c>
      <c r="AU62" s="239">
        <f>AT62-AS62</f>
        <v>-2940.2362450600003</v>
      </c>
      <c r="AV62" s="273">
        <f t="shared" ref="AV62:AV96" si="178">IF(AS62=0,"-",AT62/AS62)</f>
        <v>0.66273778487842228</v>
      </c>
      <c r="AW62" s="272">
        <f>AW63+AW83</f>
        <v>5375.9808000000003</v>
      </c>
      <c r="AX62" s="272">
        <f>AX63+AX83</f>
        <v>10121.135203999993</v>
      </c>
      <c r="AY62" s="239">
        <f>AX62-AW62</f>
        <v>4745.1544039999926</v>
      </c>
      <c r="AZ62" s="273">
        <f t="shared" ref="AZ62:AZ96" si="179">IF(AW62=0,"-",AX62/AW62)</f>
        <v>1.8826583614286703</v>
      </c>
      <c r="BA62" s="272">
        <f>BA63+BA83</f>
        <v>14093.934111194651</v>
      </c>
      <c r="BB62" s="272">
        <f>BB63+BB83</f>
        <v>15898.852270134645</v>
      </c>
      <c r="BC62" s="239">
        <f>BB62-BA62</f>
        <v>1804.9181589399941</v>
      </c>
      <c r="BD62" s="273">
        <f t="shared" ref="BD62:BD96" si="180">IF(BA62=0,"-",BB62/BA62)</f>
        <v>1.1280634735979338</v>
      </c>
      <c r="BE62" s="272">
        <f>BE63+BE83</f>
        <v>54677.652021752263</v>
      </c>
      <c r="BF62" s="272">
        <f>BF63+BF83</f>
        <v>41998.836880000003</v>
      </c>
      <c r="BG62" s="274">
        <f t="shared" ref="BG62:BG96" si="181">BF62-BE62</f>
        <v>-12678.81514175226</v>
      </c>
      <c r="BH62" s="275">
        <f t="shared" ref="BH62:BH96" si="182">IF(BE62=0,"-",BF62/BE62)</f>
        <v>0.76811705197750113</v>
      </c>
      <c r="BI62" s="219"/>
      <c r="BJ62" s="219"/>
      <c r="BK62" s="238"/>
      <c r="BL62" s="238"/>
      <c r="BM62" s="238"/>
      <c r="BN62" s="238"/>
      <c r="BO62" s="238"/>
      <c r="BP62" s="238"/>
      <c r="BQ62" s="238"/>
      <c r="BR62" s="238"/>
      <c r="BS62" s="238"/>
      <c r="BT62" s="238"/>
      <c r="BU62" s="238"/>
      <c r="BV62" s="238"/>
      <c r="BW62" s="238"/>
      <c r="BX62" s="238"/>
      <c r="BY62" s="238"/>
      <c r="BZ62" s="239">
        <f>BZ63+BZ83</f>
        <v>1546.4621461346487</v>
      </c>
      <c r="CA62" s="239">
        <f>CA63+CA83</f>
        <v>1311.2621461346489</v>
      </c>
      <c r="CB62" s="239">
        <f>CB63+CB83</f>
        <v>727.63107306732445</v>
      </c>
      <c r="CC62" s="239">
        <f>CC63+CC83</f>
        <v>348</v>
      </c>
      <c r="CD62" s="112"/>
      <c r="CE62" s="112"/>
      <c r="CF62" s="112"/>
      <c r="CG62" s="238"/>
      <c r="CH62" s="238"/>
      <c r="CI62" s="243"/>
      <c r="CJ62" s="243"/>
      <c r="CK62" s="239">
        <f>CK63+CK83</f>
        <v>58541.768822343554</v>
      </c>
      <c r="CL62" s="239">
        <f>CL63+CL83</f>
        <v>56995.768822343554</v>
      </c>
      <c r="CM62" s="239">
        <f>CM63+CM83</f>
        <v>59419.457999999999</v>
      </c>
      <c r="CN62" s="239">
        <f t="shared" ref="CN62:CN96" si="183">CM62-CL62</f>
        <v>2423.6891776564444</v>
      </c>
      <c r="CO62" s="273">
        <f t="shared" ref="CO62:CO96" si="184">IF(CL62=0,"-",CM62/CL62)</f>
        <v>1.0425240193743348</v>
      </c>
      <c r="CP62" s="239">
        <f>CP63+CP83</f>
        <v>2184.3154942166666</v>
      </c>
      <c r="CQ62" s="239">
        <f>CQ63+CQ83</f>
        <v>4327.2395999999999</v>
      </c>
      <c r="CR62" s="239">
        <f>CQ62-CP62</f>
        <v>2142.9241057833333</v>
      </c>
      <c r="CS62" s="273">
        <f>IF(CP62=0,"-",CQ62/CP62)</f>
        <v>1.9810506364383149</v>
      </c>
      <c r="CT62" s="239">
        <f>CT63+CT83</f>
        <v>4766.7593100000004</v>
      </c>
      <c r="CU62" s="239">
        <f>CU63+CU83</f>
        <v>3162.1369999999997</v>
      </c>
      <c r="CV62" s="239">
        <f t="shared" ref="CV62:CV96" si="185">CU62-CT62</f>
        <v>-1604.6223100000007</v>
      </c>
      <c r="CW62" s="273">
        <f t="shared" ref="CW62:CW96" si="186">IF(CT62=0,"-",CU62/CT62)</f>
        <v>0.66337249153030964</v>
      </c>
      <c r="CX62" s="239">
        <f>CX63+CX83</f>
        <v>6951.074804216667</v>
      </c>
      <c r="CY62" s="239">
        <f>CY63+CY83</f>
        <v>7489.3765999999996</v>
      </c>
      <c r="CZ62" s="239">
        <f t="shared" ref="CZ62:CZ96" si="187">CY62-CX62</f>
        <v>538.30179578333264</v>
      </c>
      <c r="DA62" s="273">
        <f t="shared" ref="DA62:DA96" si="188">IF(CX62=0,"-",CY62/CX62)</f>
        <v>1.0774415196131666</v>
      </c>
      <c r="DB62" s="239">
        <f>DB63+DB83</f>
        <v>4479.9840000000004</v>
      </c>
      <c r="DC62" s="239">
        <f>DC63+DC83</f>
        <v>9059.3316699999996</v>
      </c>
      <c r="DD62" s="239">
        <f t="shared" ref="DD62:DD96" si="189">DC62-DB62</f>
        <v>4579.3476699999992</v>
      </c>
      <c r="DE62" s="273">
        <f t="shared" ref="DE62:DE96" si="190">IF(DB62=0,"-",DC62/DB62)</f>
        <v>2.0221794698373921</v>
      </c>
      <c r="DF62" s="239">
        <f>DF63+DF83</f>
        <v>11431.058804216667</v>
      </c>
      <c r="DG62" s="239">
        <f>DG63+DG83</f>
        <v>16548.708269999999</v>
      </c>
      <c r="DH62" s="239">
        <f t="shared" ref="DH62:DH96" si="191">DG62-DF62</f>
        <v>5117.6494657833318</v>
      </c>
      <c r="DI62" s="273">
        <f t="shared" ref="DI62:DI96" si="192">IF(DF62=0,"-",DG62/DF62)</f>
        <v>1.4476968891014315</v>
      </c>
      <c r="DJ62" s="239">
        <f>DJ63+DJ83</f>
        <v>45564.710018126883</v>
      </c>
      <c r="DK62" s="239">
        <f>DK63+DK83</f>
        <v>42870.749729999996</v>
      </c>
      <c r="DL62" s="239">
        <f t="shared" ref="DL62:DL96" si="193">DK62-DJ62</f>
        <v>-2693.9602881268875</v>
      </c>
      <c r="DM62" s="273">
        <f t="shared" ref="DM62:DM96" si="194">IF(DJ62=0,"-",DK62/DJ62)</f>
        <v>0.94087616738798174</v>
      </c>
      <c r="DN62" s="219"/>
      <c r="DO62" s="219"/>
      <c r="DP62" s="238"/>
      <c r="DQ62" s="238"/>
      <c r="DR62" s="238"/>
      <c r="DS62" s="238"/>
      <c r="DT62" s="238"/>
      <c r="DU62" s="238"/>
      <c r="DV62" s="238"/>
      <c r="DW62" s="238"/>
      <c r="DX62" s="238"/>
      <c r="DY62" s="238"/>
      <c r="DZ62" s="238"/>
      <c r="EA62" s="238"/>
      <c r="EB62" s="238"/>
      <c r="EC62" s="238"/>
      <c r="ED62" s="238"/>
      <c r="EE62" s="239">
        <f>EE63+EE83</f>
        <v>596</v>
      </c>
      <c r="EF62" s="239">
        <f>EF63+EF83</f>
        <v>400</v>
      </c>
      <c r="EG62" s="239">
        <f>EG63+EG83</f>
        <v>260</v>
      </c>
      <c r="EH62" s="239">
        <f>EH63+EH83</f>
        <v>290</v>
      </c>
      <c r="EI62" s="112"/>
      <c r="EJ62" s="112"/>
      <c r="EK62" s="112"/>
      <c r="EL62" s="238"/>
      <c r="EM62" s="238"/>
      <c r="EN62" s="238"/>
      <c r="EO62" s="238"/>
      <c r="EP62" s="238"/>
      <c r="EQ62" s="238"/>
      <c r="ER62" s="238"/>
      <c r="ES62" s="238"/>
      <c r="ET62" s="238"/>
      <c r="EU62" s="238"/>
      <c r="EV62" s="238"/>
      <c r="EW62" s="238"/>
      <c r="EX62" s="238"/>
      <c r="EY62" s="238"/>
      <c r="EZ62" s="238"/>
      <c r="FA62" s="238"/>
      <c r="FB62" s="238"/>
      <c r="FC62" s="238"/>
      <c r="FD62" s="238"/>
      <c r="FE62" s="238"/>
      <c r="FF62" s="238"/>
      <c r="FG62" s="238"/>
      <c r="FH62" s="238"/>
      <c r="FI62" s="238"/>
      <c r="FJ62" s="238"/>
      <c r="FK62" s="238"/>
      <c r="FL62" s="238"/>
      <c r="FM62" s="238"/>
      <c r="FN62" s="238"/>
      <c r="FO62" s="238"/>
      <c r="FP62" s="238"/>
      <c r="FQ62" s="238"/>
      <c r="FR62" s="238"/>
      <c r="FS62" s="238"/>
      <c r="FT62" s="238"/>
      <c r="FU62" s="238"/>
      <c r="FV62" s="238"/>
      <c r="FW62" s="238"/>
      <c r="FX62" s="238"/>
      <c r="FY62" s="238"/>
      <c r="FZ62" s="238"/>
      <c r="GA62" s="238"/>
      <c r="GB62" s="238"/>
      <c r="GC62" s="238"/>
      <c r="GD62" s="238"/>
      <c r="GE62" s="238"/>
      <c r="GF62" s="238"/>
      <c r="GG62" s="238"/>
      <c r="GH62" s="238"/>
      <c r="GI62" s="238"/>
      <c r="GJ62" s="238"/>
      <c r="GK62" s="238"/>
      <c r="GL62" s="238"/>
      <c r="GM62" s="238"/>
      <c r="GN62" s="238"/>
      <c r="GO62" s="263"/>
      <c r="GP62" s="272">
        <f t="shared" ref="GP62:GW62" si="195">GP63+GP83</f>
        <v>16758.514204375344</v>
      </c>
      <c r="GQ62" s="272">
        <f t="shared" si="195"/>
        <v>11236.756090000006</v>
      </c>
      <c r="GR62" s="272">
        <f t="shared" si="195"/>
        <v>176481.50988623116</v>
      </c>
      <c r="GS62" s="272">
        <f t="shared" si="195"/>
        <v>58541.768822343554</v>
      </c>
      <c r="GT62" s="272">
        <f t="shared" si="195"/>
        <v>41087.308225875451</v>
      </c>
      <c r="GU62" s="272">
        <f t="shared" si="195"/>
        <v>48339.843309999997</v>
      </c>
      <c r="GV62" s="272">
        <f t="shared" si="195"/>
        <v>56995.768822343554</v>
      </c>
      <c r="GW62" s="272">
        <f t="shared" si="195"/>
        <v>59419.457999999999</v>
      </c>
      <c r="GX62" s="276">
        <f>GP62+GT62-GV62</f>
        <v>850.0536079072408</v>
      </c>
      <c r="GY62" s="276">
        <f>GQ62+GU62-GW62</f>
        <v>157.14140000000771</v>
      </c>
      <c r="GZ62" s="272">
        <f t="shared" ref="GZ62:HG62" si="196">GZ63+GZ83</f>
        <v>46538.662300773482</v>
      </c>
      <c r="HA62" s="272">
        <f t="shared" si="196"/>
        <v>596</v>
      </c>
      <c r="HB62" s="272">
        <f t="shared" si="196"/>
        <v>37614.375104282502</v>
      </c>
      <c r="HC62" s="272">
        <f t="shared" si="196"/>
        <v>400</v>
      </c>
      <c r="HD62" s="272">
        <f t="shared" si="196"/>
        <v>33468.965002425895</v>
      </c>
      <c r="HE62" s="272">
        <f t="shared" si="196"/>
        <v>260</v>
      </c>
      <c r="HF62" s="272">
        <f t="shared" si="196"/>
        <v>17772.199252873837</v>
      </c>
      <c r="HG62" s="272">
        <f t="shared" si="196"/>
        <v>290</v>
      </c>
      <c r="HH62" s="276">
        <f>GP62+GR62-GS62</f>
        <v>134698.25526826293</v>
      </c>
      <c r="HI62" s="277"/>
      <c r="HJ62" s="248"/>
      <c r="HK62" s="278"/>
      <c r="HL62" s="278"/>
      <c r="HM62" s="278"/>
      <c r="HN62" s="278"/>
      <c r="HO62" s="278"/>
      <c r="HP62" s="278"/>
      <c r="HQ62" s="278"/>
      <c r="HR62" s="278"/>
      <c r="HS62" s="278"/>
      <c r="HT62" s="278"/>
      <c r="HU62" s="279"/>
      <c r="HV62" s="278"/>
      <c r="HW62" s="278"/>
      <c r="HX62" s="278"/>
      <c r="HY62" s="278"/>
      <c r="HZ62" s="278"/>
      <c r="IA62" s="278"/>
      <c r="IB62" s="278"/>
      <c r="IC62" s="278"/>
      <c r="ID62" s="278"/>
      <c r="IE62" s="280"/>
      <c r="IF62" s="278"/>
      <c r="IG62" s="278"/>
      <c r="IH62" s="278"/>
      <c r="II62" s="278"/>
      <c r="IJ62" s="278"/>
      <c r="IK62" s="278"/>
      <c r="IL62" s="278"/>
      <c r="IM62" s="280"/>
      <c r="IN62" s="278"/>
      <c r="IO62" s="278"/>
      <c r="IP62" s="278"/>
      <c r="IQ62" s="278"/>
      <c r="IR62" s="278"/>
      <c r="IS62" s="278"/>
      <c r="IT62" s="278"/>
      <c r="IU62" s="280"/>
      <c r="IV62" s="278"/>
      <c r="IW62" s="278"/>
      <c r="IX62" s="278"/>
      <c r="IY62" s="278"/>
      <c r="IZ62" s="278"/>
      <c r="JA62" s="278"/>
      <c r="JB62" s="278"/>
      <c r="JC62" s="278"/>
      <c r="JD62" s="278"/>
      <c r="JE62" s="278"/>
      <c r="JF62" s="278"/>
      <c r="JG62" s="278"/>
      <c r="JH62" s="278"/>
      <c r="JI62" s="279"/>
      <c r="JJ62" s="278"/>
      <c r="JK62" s="278"/>
      <c r="JL62" s="278"/>
      <c r="JM62" s="278"/>
      <c r="JN62" s="278"/>
      <c r="JO62" s="278"/>
      <c r="JP62" s="278"/>
      <c r="JQ62" s="278"/>
      <c r="JR62" s="278"/>
      <c r="JS62" s="280"/>
      <c r="JT62" s="278"/>
      <c r="JU62" s="278"/>
      <c r="JV62" s="278"/>
      <c r="JW62" s="278"/>
      <c r="JX62" s="278"/>
      <c r="JY62" s="278"/>
      <c r="JZ62" s="278"/>
      <c r="KA62" s="280"/>
      <c r="KB62" s="278"/>
      <c r="KC62" s="278"/>
      <c r="KD62" s="278"/>
      <c r="KE62" s="278"/>
      <c r="KF62" s="278"/>
      <c r="KG62" s="278"/>
      <c r="KH62" s="278"/>
      <c r="KI62" s="280"/>
      <c r="KJ62" s="278"/>
      <c r="KK62" s="278"/>
      <c r="KL62" s="278"/>
      <c r="KM62" s="281"/>
      <c r="KN62" s="281"/>
      <c r="KO62" s="281"/>
      <c r="KP62" s="281"/>
      <c r="KQ62" s="281"/>
      <c r="KR62" s="281"/>
      <c r="KS62" s="281"/>
      <c r="KT62" s="281"/>
      <c r="KU62" s="281"/>
      <c r="KV62" s="281"/>
      <c r="KW62" s="281"/>
      <c r="KX62" s="281"/>
      <c r="KY62" s="281"/>
      <c r="KZ62" s="281"/>
      <c r="LA62" s="281"/>
      <c r="LB62" s="281"/>
      <c r="LC62" s="281"/>
      <c r="LD62" s="281"/>
      <c r="LE62" s="281"/>
      <c r="LF62" s="281"/>
      <c r="LG62" s="281"/>
      <c r="LH62" s="281"/>
      <c r="LI62" s="281"/>
      <c r="LJ62" s="281"/>
      <c r="LK62" s="281"/>
      <c r="LL62" s="281"/>
      <c r="LM62" s="281"/>
      <c r="LN62" s="281"/>
      <c r="LO62" s="281"/>
      <c r="LP62" s="281"/>
      <c r="LQ62" s="281"/>
      <c r="LR62" s="281"/>
      <c r="LS62" s="281"/>
      <c r="LT62" s="281"/>
      <c r="LU62" s="281"/>
      <c r="LV62" s="281"/>
      <c r="LW62" s="281"/>
      <c r="LX62" s="281"/>
    </row>
    <row r="63" spans="1:336" s="282" customFormat="1" ht="15.75" x14ac:dyDescent="0.2">
      <c r="A63" s="269"/>
      <c r="B63" s="283" t="s">
        <v>248</v>
      </c>
      <c r="C63" s="271"/>
      <c r="D63" s="271"/>
      <c r="E63" s="271"/>
      <c r="F63" s="284"/>
      <c r="G63" s="284"/>
      <c r="H63" s="284"/>
      <c r="I63" s="284"/>
      <c r="J63" s="271"/>
      <c r="K63" s="271"/>
      <c r="L63" s="271"/>
      <c r="M63" s="271"/>
      <c r="N63" s="271"/>
      <c r="O63" s="271"/>
      <c r="P63" s="271"/>
      <c r="Q63" s="271"/>
      <c r="R63" s="271"/>
      <c r="S63" s="271"/>
      <c r="T63" s="271"/>
      <c r="U63" s="271"/>
      <c r="V63" s="271"/>
      <c r="W63" s="271"/>
      <c r="X63" s="271"/>
      <c r="Y63" s="271"/>
      <c r="Z63" s="271"/>
      <c r="AA63" s="271"/>
      <c r="AB63" s="271"/>
      <c r="AC63" s="271"/>
      <c r="AD63" s="271"/>
      <c r="AE63" s="271"/>
      <c r="AF63" s="239">
        <f>AF64+AF68+AF72+AF73+AF76+AF82</f>
        <v>72704.94149828353</v>
      </c>
      <c r="AG63" s="239">
        <f>AG64+AG68+AG72+AG73+AG76+AG82</f>
        <v>68771.586132946904</v>
      </c>
      <c r="AH63" s="239">
        <f>AH64+AH68+AH72+AH73+AH76+AH82</f>
        <v>57897.68915013464</v>
      </c>
      <c r="AI63" s="239">
        <f t="shared" si="175"/>
        <v>-10873.896982812264</v>
      </c>
      <c r="AJ63" s="273">
        <f t="shared" si="176"/>
        <v>0.84188387102500128</v>
      </c>
      <c r="AK63" s="239">
        <f>AK64+AK68+AK72+AK73+AK76+AK82</f>
        <v>3044.7421391946486</v>
      </c>
      <c r="AL63" s="239">
        <f>AL64+AL68+AL72+AL73+AL76+AL82</f>
        <v>4041.2683461346487</v>
      </c>
      <c r="AM63" s="239">
        <f>AL63-AK63</f>
        <v>996.52620694000007</v>
      </c>
      <c r="AN63" s="285">
        <f>IF(AK63=0,"-",AL63/AK63)</f>
        <v>1.3272941225832631</v>
      </c>
      <c r="AO63" s="239">
        <f>AO64+AO68+AO72+AO73+AO76+AO82</f>
        <v>5673.2111720000003</v>
      </c>
      <c r="AP63" s="239">
        <f>AP64+AP68+AP72+AP73+AP76+AP82</f>
        <v>1736.4487200000003</v>
      </c>
      <c r="AQ63" s="239">
        <f>AP63-AO63</f>
        <v>-3936.7624519999999</v>
      </c>
      <c r="AR63" s="285">
        <f t="shared" si="177"/>
        <v>0.30607863295662285</v>
      </c>
      <c r="AS63" s="239">
        <f>AS64+AS68+AS72+AS73+AS76+AS82</f>
        <v>8717.9533111946494</v>
      </c>
      <c r="AT63" s="239">
        <f>AT64+AT68+AT72+AT73+AT76+AT82</f>
        <v>5777.717066134649</v>
      </c>
      <c r="AU63" s="239">
        <f>AT63-AS63</f>
        <v>-2940.2362450600003</v>
      </c>
      <c r="AV63" s="273">
        <f t="shared" si="178"/>
        <v>0.66273778487842228</v>
      </c>
      <c r="AW63" s="239">
        <f>AW64+AW68+AW72+AW73+AW76+AW82</f>
        <v>5375.9808000000003</v>
      </c>
      <c r="AX63" s="239">
        <f>AX64+AX68+AX72+AX73+AX76+AX82</f>
        <v>10121.135203999993</v>
      </c>
      <c r="AY63" s="239">
        <f>AX63-AW63</f>
        <v>4745.1544039999926</v>
      </c>
      <c r="AZ63" s="285">
        <f t="shared" si="179"/>
        <v>1.8826583614286703</v>
      </c>
      <c r="BA63" s="239">
        <f>BA64+BA68+BA72+BA73+BA76+BA82</f>
        <v>14093.934111194651</v>
      </c>
      <c r="BB63" s="239">
        <f>BB64+BB68+BB72+BB73+BB76+BB82</f>
        <v>15898.852270134645</v>
      </c>
      <c r="BC63" s="239">
        <f>BB63-BA63</f>
        <v>1804.9181589399941</v>
      </c>
      <c r="BD63" s="273">
        <f t="shared" si="180"/>
        <v>1.1280634735979338</v>
      </c>
      <c r="BE63" s="239">
        <f>BE64+BE68+BE72+BE73+BE76+BE82</f>
        <v>54677.652021752263</v>
      </c>
      <c r="BF63" s="239">
        <f>BF64+BF68+BF72+BF73+BF76+BF82</f>
        <v>41998.836880000003</v>
      </c>
      <c r="BG63" s="274">
        <f t="shared" si="181"/>
        <v>-12678.81514175226</v>
      </c>
      <c r="BH63" s="275">
        <f t="shared" si="182"/>
        <v>0.76811705197750113</v>
      </c>
      <c r="BI63" s="219"/>
      <c r="BJ63" s="219"/>
      <c r="BK63" s="238"/>
      <c r="BL63" s="238"/>
      <c r="BM63" s="238"/>
      <c r="BN63" s="238"/>
      <c r="BO63" s="238"/>
      <c r="BP63" s="238"/>
      <c r="BQ63" s="238"/>
      <c r="BR63" s="238"/>
      <c r="BS63" s="238"/>
      <c r="BT63" s="238"/>
      <c r="BU63" s="238"/>
      <c r="BV63" s="238"/>
      <c r="BW63" s="238"/>
      <c r="BX63" s="238"/>
      <c r="BY63" s="238"/>
      <c r="BZ63" s="239">
        <f>BZ64+BZ68+BZ72+BZ73+BZ76+BZ82</f>
        <v>1546.4621461346487</v>
      </c>
      <c r="CA63" s="239">
        <f>CA64+CA68+CA72+CA73+CA76+CA82</f>
        <v>1311.2621461346489</v>
      </c>
      <c r="CB63" s="239">
        <f>CB64+CB68+CB72+CB73+CB76+CB82</f>
        <v>727.63107306732445</v>
      </c>
      <c r="CC63" s="239">
        <f>CC64+CC68+CC72+CC73+CC76+CC82</f>
        <v>348</v>
      </c>
      <c r="CD63" s="112"/>
      <c r="CE63" s="112"/>
      <c r="CF63" s="112"/>
      <c r="CG63" s="238"/>
      <c r="CH63" s="238"/>
      <c r="CI63" s="243"/>
      <c r="CJ63" s="243"/>
      <c r="CK63" s="239">
        <f>CK64+CK68+CK72+CK73+CK76+CK82</f>
        <v>58541.768822343554</v>
      </c>
      <c r="CL63" s="239">
        <f>CL64+CL68+CL72+CL73+CL76+CL82</f>
        <v>56995.768822343554</v>
      </c>
      <c r="CM63" s="239">
        <f>CM64+CM68+CM72+CM73+CM76+CM82</f>
        <v>59419.457999999999</v>
      </c>
      <c r="CN63" s="239">
        <f t="shared" si="183"/>
        <v>2423.6891776564444</v>
      </c>
      <c r="CO63" s="273">
        <f t="shared" si="184"/>
        <v>1.0425240193743348</v>
      </c>
      <c r="CP63" s="239">
        <f>CP64+CP68+CP72+CP73+CP76+CP82</f>
        <v>2184.3154942166666</v>
      </c>
      <c r="CQ63" s="239">
        <f>CQ64+CQ68+CQ72+CQ73+CQ76+CQ82</f>
        <v>4327.2395999999999</v>
      </c>
      <c r="CR63" s="239">
        <f>CQ63-CP63</f>
        <v>2142.9241057833333</v>
      </c>
      <c r="CS63" s="273">
        <f>IF(CP63=0,"-",CQ63/CP63)</f>
        <v>1.9810506364383149</v>
      </c>
      <c r="CT63" s="239">
        <f>CT64+CT68+CT72+CT73+CT76+CT82</f>
        <v>4766.7593100000004</v>
      </c>
      <c r="CU63" s="239">
        <f>CU64+CU68+CU72+CU73+CU76+CU82</f>
        <v>3162.1369999999997</v>
      </c>
      <c r="CV63" s="239">
        <f t="shared" si="185"/>
        <v>-1604.6223100000007</v>
      </c>
      <c r="CW63" s="273">
        <f t="shared" si="186"/>
        <v>0.66337249153030964</v>
      </c>
      <c r="CX63" s="239">
        <f>CX64+CX68+CX72+CX73+CX76+CX82</f>
        <v>6951.074804216667</v>
      </c>
      <c r="CY63" s="239">
        <f>CY64+CY68+CY72+CY73+CY76+CY82</f>
        <v>7489.3765999999996</v>
      </c>
      <c r="CZ63" s="239">
        <f t="shared" si="187"/>
        <v>538.30179578333264</v>
      </c>
      <c r="DA63" s="273">
        <f t="shared" si="188"/>
        <v>1.0774415196131666</v>
      </c>
      <c r="DB63" s="239">
        <f>DB64+DB68+DB72+DB73+DB76+DB82</f>
        <v>4479.9840000000004</v>
      </c>
      <c r="DC63" s="239">
        <f>DC64+DC68+DC72+DC73+DC76+DC82</f>
        <v>9059.3316699999996</v>
      </c>
      <c r="DD63" s="239">
        <f t="shared" si="189"/>
        <v>4579.3476699999992</v>
      </c>
      <c r="DE63" s="273">
        <f t="shared" si="190"/>
        <v>2.0221794698373921</v>
      </c>
      <c r="DF63" s="239">
        <f>DF64+DF68+DF72+DF73+DF76+DF82</f>
        <v>11431.058804216667</v>
      </c>
      <c r="DG63" s="239">
        <f>DG64+DG68+DG72+DG73+DG76+DG82</f>
        <v>16548.708269999999</v>
      </c>
      <c r="DH63" s="239">
        <f t="shared" si="191"/>
        <v>5117.6494657833318</v>
      </c>
      <c r="DI63" s="273">
        <f t="shared" si="192"/>
        <v>1.4476968891014315</v>
      </c>
      <c r="DJ63" s="239">
        <f>DJ64+DJ68+DJ72+DJ73+DJ76+DJ82</f>
        <v>45564.710018126883</v>
      </c>
      <c r="DK63" s="239">
        <f>DK64+DK68+DK72+DK73+DK76+DK82</f>
        <v>42870.749729999996</v>
      </c>
      <c r="DL63" s="239">
        <f t="shared" si="193"/>
        <v>-2693.9602881268875</v>
      </c>
      <c r="DM63" s="273">
        <f t="shared" si="194"/>
        <v>0.94087616738798174</v>
      </c>
      <c r="DN63" s="219"/>
      <c r="DO63" s="219"/>
      <c r="DP63" s="238"/>
      <c r="DQ63" s="238"/>
      <c r="DR63" s="238"/>
      <c r="DS63" s="238"/>
      <c r="DT63" s="238"/>
      <c r="DU63" s="238"/>
      <c r="DV63" s="238"/>
      <c r="DW63" s="238"/>
      <c r="DX63" s="238"/>
      <c r="DY63" s="238"/>
      <c r="DZ63" s="238"/>
      <c r="EA63" s="238"/>
      <c r="EB63" s="238"/>
      <c r="EC63" s="238"/>
      <c r="ED63" s="238"/>
      <c r="EE63" s="239">
        <f>EE64+EE68+EE72+EE73+EE76+EE82</f>
        <v>596</v>
      </c>
      <c r="EF63" s="239">
        <f>EF64+EF68+EF72+EF73+EF76+EF82</f>
        <v>400</v>
      </c>
      <c r="EG63" s="239">
        <f>EG64+EG68+EG72+EG73+EG76+EG82</f>
        <v>260</v>
      </c>
      <c r="EH63" s="239">
        <f>EH64+EH68+EH72+EH73+EH76+EH82</f>
        <v>290</v>
      </c>
      <c r="EI63" s="112"/>
      <c r="EJ63" s="112"/>
      <c r="EK63" s="112"/>
      <c r="EL63" s="238"/>
      <c r="EM63" s="238"/>
      <c r="EN63" s="238"/>
      <c r="EO63" s="238"/>
      <c r="EP63" s="238"/>
      <c r="EQ63" s="238"/>
      <c r="ER63" s="238"/>
      <c r="ES63" s="238"/>
      <c r="ET63" s="238"/>
      <c r="EU63" s="238"/>
      <c r="EV63" s="238"/>
      <c r="EW63" s="238"/>
      <c r="EX63" s="238"/>
      <c r="EY63" s="238"/>
      <c r="EZ63" s="238"/>
      <c r="FA63" s="238"/>
      <c r="FB63" s="238"/>
      <c r="FC63" s="238"/>
      <c r="FD63" s="238"/>
      <c r="FE63" s="238"/>
      <c r="FF63" s="238"/>
      <c r="FG63" s="238"/>
      <c r="FH63" s="238"/>
      <c r="FI63" s="238"/>
      <c r="FJ63" s="238"/>
      <c r="FK63" s="238"/>
      <c r="FL63" s="238"/>
      <c r="FM63" s="238"/>
      <c r="FN63" s="238"/>
      <c r="FO63" s="238"/>
      <c r="FP63" s="238"/>
      <c r="FQ63" s="238"/>
      <c r="FR63" s="238"/>
      <c r="FS63" s="238"/>
      <c r="FT63" s="238"/>
      <c r="FU63" s="238"/>
      <c r="FV63" s="238"/>
      <c r="FW63" s="238"/>
      <c r="FX63" s="238"/>
      <c r="FY63" s="238"/>
      <c r="FZ63" s="238"/>
      <c r="GA63" s="238"/>
      <c r="GB63" s="238"/>
      <c r="GC63" s="238"/>
      <c r="GD63" s="238"/>
      <c r="GE63" s="238"/>
      <c r="GF63" s="238"/>
      <c r="GG63" s="238"/>
      <c r="GH63" s="238"/>
      <c r="GI63" s="238"/>
      <c r="GJ63" s="238"/>
      <c r="GK63" s="238"/>
      <c r="GL63" s="238"/>
      <c r="GM63" s="238"/>
      <c r="GN63" s="238"/>
      <c r="GO63" s="263"/>
      <c r="GP63" s="239">
        <f t="shared" ref="GP63:GW63" si="197">GP64+GP68+GP72+GP73+GP76+GP82</f>
        <v>16758.514204375344</v>
      </c>
      <c r="GQ63" s="239">
        <f t="shared" si="197"/>
        <v>11236.756090000006</v>
      </c>
      <c r="GR63" s="239">
        <f t="shared" si="197"/>
        <v>176481.50988623116</v>
      </c>
      <c r="GS63" s="239">
        <f t="shared" si="197"/>
        <v>58541.768822343554</v>
      </c>
      <c r="GT63" s="239">
        <f t="shared" si="197"/>
        <v>41087.308225875451</v>
      </c>
      <c r="GU63" s="239">
        <f t="shared" si="197"/>
        <v>48339.843309999997</v>
      </c>
      <c r="GV63" s="239">
        <f t="shared" si="197"/>
        <v>56995.768822343554</v>
      </c>
      <c r="GW63" s="239">
        <f t="shared" si="197"/>
        <v>59419.457999999999</v>
      </c>
      <c r="GX63" s="276">
        <f t="shared" ref="GX63:GY96" si="198">GP63+GT63-GV63</f>
        <v>850.0536079072408</v>
      </c>
      <c r="GY63" s="276">
        <f t="shared" si="198"/>
        <v>157.14140000000771</v>
      </c>
      <c r="GZ63" s="239">
        <f t="shared" ref="GZ63:HG63" si="199">GZ64+GZ68+GZ72+GZ73+GZ76+GZ82</f>
        <v>46538.662300773482</v>
      </c>
      <c r="HA63" s="239">
        <f t="shared" si="199"/>
        <v>596</v>
      </c>
      <c r="HB63" s="239">
        <f t="shared" si="199"/>
        <v>37614.375104282502</v>
      </c>
      <c r="HC63" s="239">
        <f t="shared" si="199"/>
        <v>400</v>
      </c>
      <c r="HD63" s="239">
        <f t="shared" si="199"/>
        <v>33468.965002425895</v>
      </c>
      <c r="HE63" s="239">
        <f t="shared" si="199"/>
        <v>260</v>
      </c>
      <c r="HF63" s="239">
        <f t="shared" si="199"/>
        <v>17772.199252873837</v>
      </c>
      <c r="HG63" s="239">
        <f t="shared" si="199"/>
        <v>290</v>
      </c>
      <c r="HH63" s="276">
        <f t="shared" ref="HH63:HH96" si="200">GP63+GR63-GS63</f>
        <v>134698.25526826293</v>
      </c>
      <c r="HI63" s="286"/>
      <c r="HJ63" s="248"/>
      <c r="HK63" s="278"/>
      <c r="HL63" s="278"/>
      <c r="HM63" s="278"/>
      <c r="HN63" s="278"/>
      <c r="HO63" s="278"/>
      <c r="HP63" s="278"/>
      <c r="HQ63" s="278"/>
      <c r="HR63" s="278"/>
      <c r="HS63" s="278"/>
      <c r="HT63" s="278"/>
      <c r="HU63" s="279"/>
      <c r="HV63" s="287"/>
      <c r="HW63" s="287"/>
      <c r="HX63" s="287"/>
      <c r="HY63" s="287"/>
      <c r="HZ63" s="287"/>
      <c r="IA63" s="287"/>
      <c r="IB63" s="287"/>
      <c r="IC63" s="287"/>
      <c r="ID63" s="287"/>
      <c r="IE63" s="287"/>
      <c r="IF63" s="287"/>
      <c r="IG63" s="287"/>
      <c r="IH63" s="287"/>
      <c r="II63" s="287"/>
      <c r="IJ63" s="287"/>
      <c r="IK63" s="287"/>
      <c r="IL63" s="287"/>
      <c r="IM63" s="287"/>
      <c r="IN63" s="287"/>
      <c r="IO63" s="287"/>
      <c r="IP63" s="287"/>
      <c r="IQ63" s="287"/>
      <c r="IR63" s="287"/>
      <c r="IS63" s="287"/>
      <c r="IT63" s="287"/>
      <c r="IU63" s="287"/>
      <c r="IV63" s="287"/>
      <c r="IW63" s="287"/>
      <c r="IX63" s="287"/>
      <c r="IY63" s="278"/>
      <c r="IZ63" s="278"/>
      <c r="JA63" s="278"/>
      <c r="JB63" s="278"/>
      <c r="JC63" s="278"/>
      <c r="JD63" s="278"/>
      <c r="JE63" s="278"/>
      <c r="JF63" s="278"/>
      <c r="JG63" s="278"/>
      <c r="JH63" s="278"/>
      <c r="JI63" s="279"/>
      <c r="JJ63" s="287"/>
      <c r="JK63" s="287"/>
      <c r="JL63" s="287"/>
      <c r="JM63" s="287"/>
      <c r="JN63" s="287"/>
      <c r="JO63" s="287"/>
      <c r="JP63" s="287"/>
      <c r="JQ63" s="287"/>
      <c r="JR63" s="287"/>
      <c r="JS63" s="287"/>
      <c r="JT63" s="287"/>
      <c r="JU63" s="287"/>
      <c r="JV63" s="287"/>
      <c r="JW63" s="287"/>
      <c r="JX63" s="287"/>
      <c r="JY63" s="287"/>
      <c r="JZ63" s="287"/>
      <c r="KA63" s="287"/>
      <c r="KB63" s="287"/>
      <c r="KC63" s="287"/>
      <c r="KD63" s="287"/>
      <c r="KE63" s="287"/>
      <c r="KF63" s="287"/>
      <c r="KG63" s="287"/>
      <c r="KH63" s="287"/>
      <c r="KI63" s="287"/>
      <c r="KJ63" s="287"/>
      <c r="KK63" s="287"/>
      <c r="KL63" s="287"/>
      <c r="KM63" s="281"/>
      <c r="KN63" s="281"/>
      <c r="KO63" s="281"/>
      <c r="KP63" s="281"/>
      <c r="KQ63" s="281"/>
      <c r="KR63" s="281"/>
      <c r="KS63" s="281"/>
      <c r="KT63" s="281"/>
      <c r="KU63" s="281"/>
      <c r="KV63" s="281"/>
      <c r="KW63" s="281"/>
      <c r="KX63" s="281"/>
      <c r="KY63" s="281"/>
      <c r="KZ63" s="281"/>
      <c r="LA63" s="281"/>
      <c r="LB63" s="281"/>
      <c r="LC63" s="281"/>
      <c r="LD63" s="281"/>
      <c r="LE63" s="281"/>
      <c r="LF63" s="281"/>
      <c r="LG63" s="281"/>
      <c r="LH63" s="281"/>
      <c r="LI63" s="281"/>
      <c r="LJ63" s="281"/>
      <c r="LK63" s="281"/>
      <c r="LL63" s="281"/>
      <c r="LM63" s="281"/>
      <c r="LN63" s="281"/>
      <c r="LO63" s="281"/>
      <c r="LP63" s="281"/>
      <c r="LQ63" s="281"/>
      <c r="LR63" s="281"/>
      <c r="LS63" s="281"/>
      <c r="LT63" s="281"/>
      <c r="LU63" s="281"/>
      <c r="LV63" s="281"/>
      <c r="LW63" s="281"/>
      <c r="LX63" s="281"/>
    </row>
    <row r="64" spans="1:336" ht="15.75" x14ac:dyDescent="0.2">
      <c r="A64" s="269"/>
      <c r="B64" s="288" t="s">
        <v>249</v>
      </c>
      <c r="C64" s="271"/>
      <c r="D64" s="271"/>
      <c r="E64" s="271"/>
      <c r="F64" s="284"/>
      <c r="G64" s="284"/>
      <c r="H64" s="284"/>
      <c r="I64" s="284"/>
      <c r="J64" s="271"/>
      <c r="K64" s="271"/>
      <c r="L64" s="271"/>
      <c r="M64" s="271"/>
      <c r="N64" s="271"/>
      <c r="O64" s="271"/>
      <c r="P64" s="271"/>
      <c r="Q64" s="271"/>
      <c r="R64" s="271"/>
      <c r="S64" s="271"/>
      <c r="T64" s="271"/>
      <c r="U64" s="271"/>
      <c r="V64" s="271"/>
      <c r="W64" s="271"/>
      <c r="X64" s="271"/>
      <c r="Y64" s="271"/>
      <c r="Z64" s="271"/>
      <c r="AA64" s="271"/>
      <c r="AB64" s="271"/>
      <c r="AC64" s="271"/>
      <c r="AD64" s="271"/>
      <c r="AE64" s="271"/>
      <c r="AF64" s="134">
        <f t="shared" ref="AF64:AF96" si="201">AG64+BZ64+CA64+CB64+CC64</f>
        <v>56451.186333814818</v>
      </c>
      <c r="AG64" s="134">
        <f t="shared" ref="AG64:AH96" si="202">AK64+AO64+AW64+BE64</f>
        <v>52827.030968478197</v>
      </c>
      <c r="AH64" s="134">
        <f t="shared" si="202"/>
        <v>44740.865146134645</v>
      </c>
      <c r="AI64" s="134">
        <f t="shared" si="175"/>
        <v>-8086.1658223435516</v>
      </c>
      <c r="AJ64" s="289">
        <f t="shared" si="176"/>
        <v>0.84693128358531922</v>
      </c>
      <c r="AK64" s="134">
        <f>AK65+AK67</f>
        <v>3015.5776403513155</v>
      </c>
      <c r="AL64" s="134">
        <f>AL65+AL67</f>
        <v>3833.3811461346486</v>
      </c>
      <c r="AM64" s="134">
        <f t="shared" ref="AM64:AM96" si="203">AL64-AK64</f>
        <v>817.80350578333309</v>
      </c>
      <c r="AN64" s="289">
        <f t="shared" ref="AN64:AN96" si="204">IF(AK64=0,"-",AL64/AK64)</f>
        <v>1.2711929863255182</v>
      </c>
      <c r="AO64" s="134">
        <f>AO65+AO67</f>
        <v>4766.7593100000004</v>
      </c>
      <c r="AP64" s="134">
        <f>AP65+AP67</f>
        <v>1474.5406</v>
      </c>
      <c r="AQ64" s="134">
        <f t="shared" ref="AQ64:AQ96" si="205">AP64-AO64</f>
        <v>-3292.2187100000001</v>
      </c>
      <c r="AR64" s="289">
        <f t="shared" si="177"/>
        <v>0.30933816962535077</v>
      </c>
      <c r="AS64" s="134">
        <f t="shared" ref="AS64:AT96" si="206">AK64+AO64</f>
        <v>7782.3369503513159</v>
      </c>
      <c r="AT64" s="134">
        <f t="shared" si="206"/>
        <v>5307.9217461346489</v>
      </c>
      <c r="AU64" s="134">
        <f t="shared" ref="AU64:AU96" si="207">AT64-AS64</f>
        <v>-2474.415204216667</v>
      </c>
      <c r="AV64" s="289">
        <f t="shared" si="178"/>
        <v>0.68204727962788025</v>
      </c>
      <c r="AW64" s="134">
        <f>AW65+AW67</f>
        <v>4479.9840000000004</v>
      </c>
      <c r="AX64" s="134">
        <f>AX65+AX67</f>
        <v>8137.0460900000062</v>
      </c>
      <c r="AY64" s="134">
        <f t="shared" ref="AY64:AY96" si="208">AX64-AW64</f>
        <v>3657.0620900000058</v>
      </c>
      <c r="AZ64" s="289">
        <f t="shared" si="179"/>
        <v>1.8163114176300641</v>
      </c>
      <c r="BA64" s="134">
        <f t="shared" ref="BA64:BB96" si="209">AS64+AW64</f>
        <v>12262.320950351317</v>
      </c>
      <c r="BB64" s="134">
        <f t="shared" si="209"/>
        <v>13444.967836134656</v>
      </c>
      <c r="BC64" s="134">
        <f t="shared" ref="BC64:BC96" si="210">BB64-BA64</f>
        <v>1182.6468857833388</v>
      </c>
      <c r="BD64" s="289">
        <f t="shared" si="180"/>
        <v>1.0964455987224389</v>
      </c>
      <c r="BE64" s="134">
        <f>BE65+BE67</f>
        <v>40564.710018126883</v>
      </c>
      <c r="BF64" s="134">
        <f>BF65+BF67</f>
        <v>31295.897309999993</v>
      </c>
      <c r="BG64" s="241">
        <f t="shared" si="181"/>
        <v>-9268.8127081268904</v>
      </c>
      <c r="BH64" s="290">
        <f t="shared" si="182"/>
        <v>0.77150551047979887</v>
      </c>
      <c r="BI64" s="291"/>
      <c r="BJ64" s="291"/>
      <c r="BK64" s="23"/>
      <c r="BL64" s="23"/>
      <c r="BM64" s="23"/>
      <c r="BN64" s="23"/>
      <c r="BO64" s="23"/>
      <c r="BP64" s="23"/>
      <c r="BQ64" s="23"/>
      <c r="BR64" s="23"/>
      <c r="BS64" s="23"/>
      <c r="BT64" s="23"/>
      <c r="BU64" s="23"/>
      <c r="BV64" s="23"/>
      <c r="BW64" s="23"/>
      <c r="BX64" s="23"/>
      <c r="BY64" s="23"/>
      <c r="BZ64" s="134">
        <f>BZ65+BZ67</f>
        <v>1427.2621461346489</v>
      </c>
      <c r="CA64" s="134">
        <f>CA65+CA67</f>
        <v>1231.2621461346489</v>
      </c>
      <c r="CB64" s="134">
        <f>CB65+CB67</f>
        <v>675.63107306732445</v>
      </c>
      <c r="CC64" s="134">
        <f>CC65+CC67</f>
        <v>290</v>
      </c>
      <c r="CD64" s="194"/>
      <c r="CE64" s="194"/>
      <c r="CF64" s="194"/>
      <c r="CG64" s="23"/>
      <c r="CH64" s="23"/>
      <c r="CI64" s="254"/>
      <c r="CJ64" s="254"/>
      <c r="CK64" s="134">
        <f>CK65+CK67</f>
        <v>53541.768822343554</v>
      </c>
      <c r="CL64" s="134">
        <f>CL65+CL67</f>
        <v>51995.768822343554</v>
      </c>
      <c r="CM64" s="134">
        <f>CM65+CM67</f>
        <v>54419.457999999999</v>
      </c>
      <c r="CN64" s="134">
        <f t="shared" si="183"/>
        <v>2423.6891776564444</v>
      </c>
      <c r="CO64" s="289">
        <f t="shared" si="184"/>
        <v>1.0466132001228328</v>
      </c>
      <c r="CP64" s="134">
        <f>CP65+CP67</f>
        <v>2184.3154942166666</v>
      </c>
      <c r="CQ64" s="292">
        <f>CQ65+CQ67</f>
        <v>4327.2395999999999</v>
      </c>
      <c r="CR64" s="292">
        <f>CQ64-CP64</f>
        <v>2142.9241057833333</v>
      </c>
      <c r="CS64" s="293">
        <f>IF(CP64=0,"-",CQ64/CP64)</f>
        <v>1.9810506364383149</v>
      </c>
      <c r="CT64" s="292">
        <f>CT65+CT67</f>
        <v>4766.7593100000004</v>
      </c>
      <c r="CU64" s="292">
        <f>CU65+CU67</f>
        <v>3162.1369999999997</v>
      </c>
      <c r="CV64" s="134">
        <f t="shared" si="185"/>
        <v>-1604.6223100000007</v>
      </c>
      <c r="CW64" s="289">
        <f t="shared" si="186"/>
        <v>0.66337249153030964</v>
      </c>
      <c r="CX64" s="134">
        <f>CX65+CX67</f>
        <v>6951.074804216667</v>
      </c>
      <c r="CY64" s="134">
        <f>CY65+CY67</f>
        <v>7489.3765999999996</v>
      </c>
      <c r="CZ64" s="134">
        <f t="shared" si="187"/>
        <v>538.30179578333264</v>
      </c>
      <c r="DA64" s="289">
        <f t="shared" si="188"/>
        <v>1.0774415196131666</v>
      </c>
      <c r="DB64" s="134">
        <f>DB65+DB67</f>
        <v>4479.9840000000004</v>
      </c>
      <c r="DC64" s="134">
        <f>DC65+DC67</f>
        <v>8382.9650900000051</v>
      </c>
      <c r="DD64" s="134">
        <f t="shared" si="189"/>
        <v>3902.9810900000048</v>
      </c>
      <c r="DE64" s="289">
        <f t="shared" si="190"/>
        <v>1.8712042476044568</v>
      </c>
      <c r="DF64" s="134">
        <f>DF65+DF67</f>
        <v>11431.058804216667</v>
      </c>
      <c r="DG64" s="134">
        <f>DG65+DG67</f>
        <v>15872.341690000005</v>
      </c>
      <c r="DH64" s="134">
        <f t="shared" si="191"/>
        <v>4441.2828857833374</v>
      </c>
      <c r="DI64" s="289">
        <f t="shared" si="192"/>
        <v>1.3885276912533286</v>
      </c>
      <c r="DJ64" s="134">
        <f>DJ65+DJ67</f>
        <v>40564.710018126883</v>
      </c>
      <c r="DK64" s="134">
        <f>DK65+DK67</f>
        <v>38547.11630999999</v>
      </c>
      <c r="DL64" s="134">
        <f t="shared" si="193"/>
        <v>-2017.593708126893</v>
      </c>
      <c r="DM64" s="289">
        <f t="shared" si="194"/>
        <v>0.95026234115256081</v>
      </c>
      <c r="DN64" s="291"/>
      <c r="DO64" s="291"/>
      <c r="DP64" s="23"/>
      <c r="DQ64" s="23"/>
      <c r="DR64" s="23"/>
      <c r="DS64" s="23"/>
      <c r="DT64" s="23"/>
      <c r="DU64" s="23"/>
      <c r="DV64" s="23"/>
      <c r="DW64" s="23"/>
      <c r="DX64" s="23"/>
      <c r="DY64" s="23"/>
      <c r="DZ64" s="23"/>
      <c r="EA64" s="23"/>
      <c r="EB64" s="23"/>
      <c r="EC64" s="23"/>
      <c r="ED64" s="23"/>
      <c r="EE64" s="134">
        <f>EE65+EE67</f>
        <v>596</v>
      </c>
      <c r="EF64" s="134">
        <f>EF65+EF67</f>
        <v>400</v>
      </c>
      <c r="EG64" s="134">
        <f>EG65+EG67</f>
        <v>260</v>
      </c>
      <c r="EH64" s="134">
        <f>EH65+EH67</f>
        <v>290</v>
      </c>
      <c r="EI64" s="194"/>
      <c r="EJ64" s="194"/>
      <c r="EK64" s="194"/>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94"/>
      <c r="GP64" s="134">
        <f t="shared" ref="GP64:GW64" si="211">GP65+GP67</f>
        <v>16758.514204375344</v>
      </c>
      <c r="GQ64" s="134">
        <f t="shared" si="211"/>
        <v>11236.756090000006</v>
      </c>
      <c r="GR64" s="134">
        <f t="shared" si="211"/>
        <v>171481.50988623116</v>
      </c>
      <c r="GS64" s="134">
        <f t="shared" si="211"/>
        <v>53541.768822343554</v>
      </c>
      <c r="GT64" s="134">
        <f t="shared" si="211"/>
        <v>36087.308225875451</v>
      </c>
      <c r="GU64" s="134">
        <f t="shared" si="211"/>
        <v>43339.843309999997</v>
      </c>
      <c r="GV64" s="134">
        <f t="shared" si="211"/>
        <v>51995.768822343554</v>
      </c>
      <c r="GW64" s="134">
        <f t="shared" si="211"/>
        <v>54419.457999999999</v>
      </c>
      <c r="GX64" s="133">
        <f t="shared" si="198"/>
        <v>850.0536079072408</v>
      </c>
      <c r="GY64" s="133">
        <f t="shared" si="198"/>
        <v>157.14140000000771</v>
      </c>
      <c r="GZ64" s="134">
        <f t="shared" ref="GZ64:HG64" si="212">GZ65+GZ67</f>
        <v>46538.662300773482</v>
      </c>
      <c r="HA64" s="134">
        <f t="shared" si="212"/>
        <v>596</v>
      </c>
      <c r="HB64" s="134">
        <f t="shared" si="212"/>
        <v>37614.375104282502</v>
      </c>
      <c r="HC64" s="134">
        <f t="shared" si="212"/>
        <v>400</v>
      </c>
      <c r="HD64" s="134">
        <f t="shared" si="212"/>
        <v>33468.965002425895</v>
      </c>
      <c r="HE64" s="134">
        <f t="shared" si="212"/>
        <v>260</v>
      </c>
      <c r="HF64" s="134">
        <f t="shared" si="212"/>
        <v>17772.199252873837</v>
      </c>
      <c r="HG64" s="134">
        <f t="shared" si="212"/>
        <v>290</v>
      </c>
      <c r="HH64" s="133">
        <f t="shared" si="200"/>
        <v>134698.25526826293</v>
      </c>
      <c r="HI64" s="131"/>
      <c r="HJ64" s="248"/>
      <c r="HK64" s="247"/>
      <c r="HL64" s="247"/>
      <c r="HM64" s="247"/>
      <c r="HN64" s="247"/>
      <c r="HO64" s="247"/>
      <c r="HP64" s="247"/>
      <c r="HQ64" s="247"/>
      <c r="HR64" s="247"/>
      <c r="HS64" s="247"/>
      <c r="HT64" s="247"/>
      <c r="HU64" s="248"/>
      <c r="HV64" s="287"/>
      <c r="HW64" s="287"/>
      <c r="HX64" s="287"/>
      <c r="HY64" s="287"/>
      <c r="HZ64" s="287"/>
      <c r="IA64" s="287"/>
      <c r="IB64" s="287"/>
      <c r="IC64" s="287"/>
      <c r="ID64" s="287"/>
      <c r="IE64" s="287"/>
      <c r="IF64" s="287"/>
      <c r="IG64" s="287"/>
      <c r="IH64" s="287"/>
      <c r="II64" s="287"/>
      <c r="IJ64" s="287"/>
      <c r="IK64" s="287"/>
      <c r="IL64" s="287"/>
      <c r="IM64" s="287"/>
      <c r="IN64" s="287"/>
      <c r="IO64" s="287"/>
      <c r="IP64" s="287"/>
      <c r="IQ64" s="287"/>
      <c r="IR64" s="287"/>
      <c r="IS64" s="287"/>
      <c r="IT64" s="287"/>
      <c r="IU64" s="287"/>
      <c r="IV64" s="287"/>
      <c r="IW64" s="287"/>
      <c r="IX64" s="287"/>
      <c r="IY64" s="247"/>
      <c r="IZ64" s="247"/>
      <c r="JA64" s="247"/>
      <c r="JB64" s="247"/>
      <c r="JC64" s="247"/>
      <c r="JD64" s="247"/>
      <c r="JE64" s="247"/>
      <c r="JF64" s="247"/>
      <c r="JG64" s="247"/>
      <c r="JH64" s="247"/>
      <c r="JI64" s="248"/>
      <c r="JJ64" s="287"/>
      <c r="JK64" s="287"/>
      <c r="JL64" s="287"/>
      <c r="JM64" s="287"/>
      <c r="JN64" s="287"/>
      <c r="JO64" s="287"/>
      <c r="JP64" s="287"/>
      <c r="JQ64" s="287"/>
      <c r="JR64" s="287"/>
      <c r="JS64" s="287"/>
      <c r="JT64" s="287"/>
      <c r="JU64" s="287"/>
      <c r="JV64" s="287"/>
      <c r="JW64" s="287"/>
      <c r="JX64" s="287"/>
      <c r="JY64" s="287"/>
      <c r="JZ64" s="287"/>
      <c r="KA64" s="287"/>
      <c r="KB64" s="287"/>
      <c r="KC64" s="287"/>
      <c r="KD64" s="287"/>
      <c r="KE64" s="287"/>
      <c r="KF64" s="287"/>
      <c r="KG64" s="287"/>
      <c r="KH64" s="287"/>
      <c r="KI64" s="287"/>
      <c r="KJ64" s="287"/>
      <c r="KK64" s="287"/>
      <c r="KL64" s="287"/>
      <c r="KM64" s="295"/>
      <c r="KN64" s="295"/>
      <c r="KO64" s="295"/>
      <c r="KP64" s="295"/>
      <c r="KQ64" s="295"/>
      <c r="KR64" s="295"/>
      <c r="KS64" s="295"/>
      <c r="KT64" s="295"/>
      <c r="KU64" s="295"/>
      <c r="KV64" s="295"/>
      <c r="KW64" s="295"/>
      <c r="KX64" s="295"/>
      <c r="KY64" s="295"/>
      <c r="KZ64" s="295"/>
      <c r="LA64" s="295"/>
      <c r="LB64" s="295"/>
      <c r="LC64" s="295"/>
      <c r="LD64" s="295"/>
      <c r="LE64" s="295"/>
      <c r="LF64" s="295"/>
      <c r="LG64" s="295"/>
      <c r="LH64" s="295"/>
      <c r="LI64" s="295"/>
      <c r="LJ64" s="295"/>
      <c r="LK64" s="295"/>
      <c r="LL64" s="295"/>
      <c r="LM64" s="295"/>
      <c r="LN64" s="295"/>
      <c r="LO64" s="295"/>
      <c r="LP64" s="295"/>
      <c r="LQ64" s="295"/>
      <c r="LR64" s="295"/>
      <c r="LS64" s="295"/>
      <c r="LT64" s="295"/>
      <c r="LU64" s="295"/>
      <c r="LV64" s="295"/>
      <c r="LW64" s="295"/>
      <c r="LX64" s="295"/>
    </row>
    <row r="65" spans="1:336" ht="15.75" x14ac:dyDescent="0.2">
      <c r="A65" s="94" t="s">
        <v>114</v>
      </c>
      <c r="B65" s="296" t="s">
        <v>250</v>
      </c>
      <c r="C65" s="297"/>
      <c r="D65" s="297"/>
      <c r="E65" s="297"/>
      <c r="F65" s="298"/>
      <c r="G65" s="298"/>
      <c r="H65" s="298"/>
      <c r="I65" s="298"/>
      <c r="J65" s="297"/>
      <c r="K65" s="297"/>
      <c r="L65" s="297"/>
      <c r="M65" s="297"/>
      <c r="N65" s="297"/>
      <c r="O65" s="297"/>
      <c r="P65" s="297"/>
      <c r="Q65" s="297"/>
      <c r="R65" s="297"/>
      <c r="S65" s="297"/>
      <c r="T65" s="297"/>
      <c r="U65" s="297"/>
      <c r="V65" s="297"/>
      <c r="W65" s="297"/>
      <c r="X65" s="297"/>
      <c r="Y65" s="297"/>
      <c r="Z65" s="297"/>
      <c r="AA65" s="297"/>
      <c r="AB65" s="297"/>
      <c r="AC65" s="297"/>
      <c r="AD65" s="297"/>
      <c r="AE65" s="297"/>
      <c r="AF65" s="134">
        <f t="shared" si="201"/>
        <v>39692.672129439481</v>
      </c>
      <c r="AG65" s="134">
        <f>AK65+AO65+AW65+BE65</f>
        <v>36068.51676410286</v>
      </c>
      <c r="AH65" s="134">
        <f>AL65+AP65+AX65+BF65</f>
        <v>33504.109056134643</v>
      </c>
      <c r="AI65" s="134">
        <f t="shared" si="175"/>
        <v>-2564.4077079682174</v>
      </c>
      <c r="AJ65" s="289">
        <f t="shared" si="176"/>
        <v>0.92890176979718664</v>
      </c>
      <c r="AK65" s="299">
        <v>831.26214613464879</v>
      </c>
      <c r="AL65" s="299">
        <v>1728.1981461346488</v>
      </c>
      <c r="AM65" s="134">
        <f t="shared" si="203"/>
        <v>896.93600000000004</v>
      </c>
      <c r="AN65" s="289">
        <f t="shared" si="204"/>
        <v>2.0790049855761303</v>
      </c>
      <c r="AO65" s="299">
        <v>0</v>
      </c>
      <c r="AP65" s="299">
        <v>1309.5406</v>
      </c>
      <c r="AQ65" s="134">
        <f t="shared" si="205"/>
        <v>1309.5406</v>
      </c>
      <c r="AR65" s="289" t="str">
        <f t="shared" si="177"/>
        <v>-</v>
      </c>
      <c r="AS65" s="134">
        <f>AK65+AO65</f>
        <v>831.26214613464879</v>
      </c>
      <c r="AT65" s="134">
        <f>AL65+AP65</f>
        <v>3037.7387461346489</v>
      </c>
      <c r="AU65" s="134">
        <f t="shared" si="207"/>
        <v>2206.4766</v>
      </c>
      <c r="AV65" s="289">
        <f t="shared" si="178"/>
        <v>3.6543691544960506</v>
      </c>
      <c r="AW65" s="299">
        <v>0</v>
      </c>
      <c r="AX65" s="299">
        <v>1838.58</v>
      </c>
      <c r="AY65" s="134">
        <f t="shared" si="208"/>
        <v>1838.58</v>
      </c>
      <c r="AZ65" s="289" t="str">
        <f t="shared" si="179"/>
        <v>-</v>
      </c>
      <c r="BA65" s="134">
        <f t="shared" si="209"/>
        <v>831.26214613464879</v>
      </c>
      <c r="BB65" s="134">
        <f t="shared" si="209"/>
        <v>4876.3187461346488</v>
      </c>
      <c r="BC65" s="134">
        <f t="shared" si="210"/>
        <v>4045.0565999999999</v>
      </c>
      <c r="BD65" s="289">
        <f t="shared" si="180"/>
        <v>5.8661623999233292</v>
      </c>
      <c r="BE65" s="299">
        <v>35237.25461796821</v>
      </c>
      <c r="BF65" s="299">
        <v>28627.790309999993</v>
      </c>
      <c r="BG65" s="241">
        <f t="shared" si="181"/>
        <v>-6609.4643079682173</v>
      </c>
      <c r="BH65" s="242">
        <f t="shared" si="182"/>
        <v>0.8124296464175188</v>
      </c>
      <c r="BI65" s="300"/>
      <c r="BJ65" s="300"/>
      <c r="BK65" s="301"/>
      <c r="BL65" s="301"/>
      <c r="BM65" s="301"/>
      <c r="BN65" s="301"/>
      <c r="BO65" s="301"/>
      <c r="BP65" s="301"/>
      <c r="BQ65" s="301"/>
      <c r="BR65" s="301"/>
      <c r="BS65" s="301"/>
      <c r="BT65" s="301"/>
      <c r="BU65" s="301"/>
      <c r="BV65" s="301"/>
      <c r="BW65" s="301"/>
      <c r="BX65" s="301"/>
      <c r="BY65" s="301"/>
      <c r="BZ65" s="302">
        <v>1427.2621461346489</v>
      </c>
      <c r="CA65" s="299">
        <v>1231.2621461346489</v>
      </c>
      <c r="CB65" s="299">
        <v>675.63107306732445</v>
      </c>
      <c r="CC65" s="299">
        <v>290</v>
      </c>
      <c r="CD65" s="194"/>
      <c r="CE65" s="194"/>
      <c r="CF65" s="194"/>
      <c r="CG65" s="23"/>
      <c r="CH65" s="23"/>
      <c r="CI65" s="254"/>
      <c r="CJ65" s="254"/>
      <c r="CK65" s="134">
        <f t="shared" ref="CK65:CK96" si="213">CL65+EE65+EF65+EG65+EH65</f>
        <v>36783.25461796821</v>
      </c>
      <c r="CL65" s="134">
        <f t="shared" ref="CL65:CM80" si="214">CP65+CT65+DB65+DJ65</f>
        <v>35237.25461796821</v>
      </c>
      <c r="CM65" s="134">
        <f t="shared" si="214"/>
        <v>43182.701909999989</v>
      </c>
      <c r="CN65" s="134">
        <f t="shared" si="183"/>
        <v>7945.4472920317785</v>
      </c>
      <c r="CO65" s="289">
        <f t="shared" si="184"/>
        <v>1.2254842886647652</v>
      </c>
      <c r="CP65" s="134">
        <v>0</v>
      </c>
      <c r="CQ65" s="292">
        <v>2222.0565999999999</v>
      </c>
      <c r="CR65" s="292">
        <f>CQ65-CP65</f>
        <v>2222.0565999999999</v>
      </c>
      <c r="CS65" s="303" t="str">
        <f>IF(CP65=0,"-",CQ65/CP65)</f>
        <v>-</v>
      </c>
      <c r="CT65" s="292">
        <v>0</v>
      </c>
      <c r="CU65" s="292">
        <v>845.28</v>
      </c>
      <c r="CV65" s="134">
        <f t="shared" si="185"/>
        <v>845.28</v>
      </c>
      <c r="CW65" s="135" t="str">
        <f t="shared" si="186"/>
        <v>-</v>
      </c>
      <c r="CX65" s="134">
        <f t="shared" ref="CX65:CY80" si="215">CP65+CT65</f>
        <v>0</v>
      </c>
      <c r="CY65" s="134">
        <f t="shared" si="215"/>
        <v>3067.3365999999996</v>
      </c>
      <c r="CZ65" s="134">
        <f t="shared" si="187"/>
        <v>3067.3365999999996</v>
      </c>
      <c r="DA65" s="135" t="str">
        <f t="shared" si="188"/>
        <v>-</v>
      </c>
      <c r="DB65" s="134">
        <v>0</v>
      </c>
      <c r="DC65" s="134">
        <v>4236.3559999999998</v>
      </c>
      <c r="DD65" s="134">
        <f t="shared" si="189"/>
        <v>4236.3559999999998</v>
      </c>
      <c r="DE65" s="135" t="str">
        <f t="shared" si="190"/>
        <v>-</v>
      </c>
      <c r="DF65" s="134">
        <f t="shared" ref="DF65:DG80" si="216">CX65+DB65</f>
        <v>0</v>
      </c>
      <c r="DG65" s="134">
        <f t="shared" si="216"/>
        <v>7303.6925999999994</v>
      </c>
      <c r="DH65" s="134">
        <f t="shared" si="191"/>
        <v>7303.6925999999994</v>
      </c>
      <c r="DI65" s="135" t="str">
        <f t="shared" si="192"/>
        <v>-</v>
      </c>
      <c r="DJ65" s="134">
        <v>35237.25461796821</v>
      </c>
      <c r="DK65" s="134">
        <f>DK50-DK67-DK72</f>
        <v>35879.009309999987</v>
      </c>
      <c r="DL65" s="134">
        <f t="shared" si="193"/>
        <v>641.75469203177636</v>
      </c>
      <c r="DM65" s="135">
        <f t="shared" si="194"/>
        <v>1.0182123919411286</v>
      </c>
      <c r="DN65" s="300"/>
      <c r="DO65" s="300"/>
      <c r="DP65" s="301"/>
      <c r="DQ65" s="301"/>
      <c r="DR65" s="301"/>
      <c r="DS65" s="301"/>
      <c r="DT65" s="301"/>
      <c r="DU65" s="301"/>
      <c r="DV65" s="301"/>
      <c r="DW65" s="301"/>
      <c r="DX65" s="301"/>
      <c r="DY65" s="301"/>
      <c r="DZ65" s="301"/>
      <c r="EA65" s="301"/>
      <c r="EB65" s="301"/>
      <c r="EC65" s="301"/>
      <c r="ED65" s="301"/>
      <c r="EE65" s="134">
        <f>SUMIF($CI$11:$CI$50,$A65,EE$11:EE$50)+SUMIF($CI$104:$CI$107,$A65,EE$104:EE$107)</f>
        <v>596</v>
      </c>
      <c r="EF65" s="134">
        <f>SUMIF($CI$11:$CI$50,$A65,EF$11:EF$50)+SUMIF($CI$104:$CI$107,$A65,EF$104:EF$107)</f>
        <v>400</v>
      </c>
      <c r="EG65" s="134">
        <f>SUMIF($CI$11:$CI$50,$A65,EG$11:EG$50)+SUMIF($CI$104:$CI$107,$A65,EG$104:EG$107)</f>
        <v>260</v>
      </c>
      <c r="EH65" s="134">
        <f>SUMIF($CI$11:$CI$50,$A65,EH$11:EH$50)+SUMIF($CI$104:$CI$107,$A65,EH$104:EH$107)</f>
        <v>290</v>
      </c>
      <c r="EI65" s="194"/>
      <c r="EJ65" s="194"/>
      <c r="EK65" s="194"/>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3"/>
      <c r="GM65" s="23"/>
      <c r="GN65" s="23"/>
      <c r="GO65" s="23"/>
      <c r="GP65" s="134">
        <v>0</v>
      </c>
      <c r="GQ65" s="134">
        <v>0</v>
      </c>
      <c r="GR65" s="134">
        <f t="shared" ref="GR65:GR73" si="217">GT65+GZ65+HB65+HD65+HF65</f>
        <v>171481.50988623116</v>
      </c>
      <c r="GS65" s="134">
        <f>GV65+HA65+HC65+HE65+HG65</f>
        <v>36783.25461796821</v>
      </c>
      <c r="GT65" s="134">
        <v>36087.308225875451</v>
      </c>
      <c r="GU65" s="134">
        <v>43339.843309999997</v>
      </c>
      <c r="GV65" s="134">
        <v>35237.25461796821</v>
      </c>
      <c r="GW65" s="134">
        <f>CM65</f>
        <v>43182.701909999989</v>
      </c>
      <c r="GX65" s="133">
        <f t="shared" si="198"/>
        <v>850.0536079072408</v>
      </c>
      <c r="GY65" s="133">
        <f t="shared" si="198"/>
        <v>157.14140000000771</v>
      </c>
      <c r="GZ65" s="134">
        <v>46538.662300773482</v>
      </c>
      <c r="HA65" s="134">
        <f t="shared" ref="HA65:HA73" si="218">EE65</f>
        <v>596</v>
      </c>
      <c r="HB65" s="134">
        <v>37614.375104282502</v>
      </c>
      <c r="HC65" s="134">
        <f t="shared" ref="HC65:HC73" si="219">EF65</f>
        <v>400</v>
      </c>
      <c r="HD65" s="134">
        <v>33468.965002425895</v>
      </c>
      <c r="HE65" s="134">
        <f t="shared" ref="HE65:HE73" si="220">EG65</f>
        <v>260</v>
      </c>
      <c r="HF65" s="134">
        <v>17772.199252873837</v>
      </c>
      <c r="HG65" s="134">
        <f t="shared" ref="HG65:HG73" si="221">EH65</f>
        <v>290</v>
      </c>
      <c r="HH65" s="133">
        <f t="shared" si="200"/>
        <v>134698.25526826293</v>
      </c>
      <c r="HI65" s="249"/>
      <c r="HJ65" s="248"/>
      <c r="HK65" s="247"/>
      <c r="HL65" s="247"/>
      <c r="HM65" s="247"/>
      <c r="HN65" s="247"/>
      <c r="HO65" s="247"/>
      <c r="HP65" s="247"/>
      <c r="HQ65" s="247"/>
      <c r="HR65" s="247"/>
      <c r="HS65" s="247"/>
      <c r="HT65" s="247"/>
      <c r="HU65" s="248"/>
      <c r="HV65" s="304"/>
      <c r="HW65" s="304"/>
      <c r="HX65" s="304"/>
      <c r="HY65" s="304"/>
      <c r="HZ65" s="304"/>
      <c r="IA65" s="304"/>
      <c r="IB65" s="304"/>
      <c r="IC65" s="304"/>
      <c r="ID65" s="304"/>
      <c r="IE65" s="304"/>
      <c r="IF65" s="304"/>
      <c r="IG65" s="304"/>
      <c r="IH65" s="304"/>
      <c r="II65" s="304"/>
      <c r="IJ65" s="304"/>
      <c r="IK65" s="304"/>
      <c r="IL65" s="304"/>
      <c r="IM65" s="304"/>
      <c r="IN65" s="304"/>
      <c r="IO65" s="304"/>
      <c r="IP65" s="304"/>
      <c r="IQ65" s="304"/>
      <c r="IR65" s="304"/>
      <c r="IS65" s="304"/>
      <c r="IT65" s="304"/>
      <c r="IU65" s="304"/>
      <c r="IV65" s="304"/>
      <c r="IW65" s="304"/>
      <c r="IX65" s="304"/>
      <c r="IY65" s="247"/>
      <c r="IZ65" s="247"/>
      <c r="JA65" s="247"/>
      <c r="JB65" s="247"/>
      <c r="JC65" s="247"/>
      <c r="JD65" s="247"/>
      <c r="JE65" s="247"/>
      <c r="JF65" s="247"/>
      <c r="JG65" s="247"/>
      <c r="JH65" s="247"/>
      <c r="JI65" s="248"/>
      <c r="JJ65" s="304"/>
      <c r="JK65" s="304"/>
      <c r="JL65" s="304"/>
      <c r="JM65" s="304"/>
      <c r="JN65" s="304"/>
      <c r="JO65" s="304"/>
      <c r="JP65" s="304"/>
      <c r="JQ65" s="304"/>
      <c r="JR65" s="304"/>
      <c r="JS65" s="304"/>
      <c r="JT65" s="304"/>
      <c r="JU65" s="304"/>
      <c r="JV65" s="304"/>
      <c r="JW65" s="304"/>
      <c r="JX65" s="304"/>
      <c r="JY65" s="304"/>
      <c r="JZ65" s="304"/>
      <c r="KA65" s="304"/>
      <c r="KB65" s="304"/>
      <c r="KC65" s="304"/>
      <c r="KD65" s="304"/>
      <c r="KE65" s="304"/>
      <c r="KF65" s="304"/>
      <c r="KG65" s="304"/>
      <c r="KH65" s="304"/>
      <c r="KI65" s="304"/>
      <c r="KJ65" s="304"/>
      <c r="KK65" s="304"/>
      <c r="KL65" s="304"/>
      <c r="KM65" s="195"/>
      <c r="KN65" s="195"/>
      <c r="KO65" s="195"/>
      <c r="KP65" s="195"/>
      <c r="KQ65" s="195"/>
      <c r="KR65" s="195"/>
      <c r="KS65" s="195"/>
      <c r="KT65" s="195"/>
      <c r="KU65" s="195"/>
      <c r="KV65" s="195"/>
      <c r="KW65" s="195"/>
      <c r="KX65" s="195"/>
      <c r="KY65" s="195"/>
      <c r="KZ65" s="195"/>
      <c r="LA65" s="195"/>
      <c r="LB65" s="195"/>
      <c r="LC65" s="195"/>
      <c r="LD65" s="195"/>
      <c r="LE65" s="195"/>
      <c r="LF65" s="195"/>
      <c r="LG65" s="195"/>
      <c r="LH65" s="195"/>
      <c r="LI65" s="195"/>
      <c r="LJ65" s="195"/>
      <c r="LK65" s="195"/>
      <c r="LL65" s="195"/>
      <c r="LM65" s="195"/>
      <c r="LN65" s="195"/>
      <c r="LO65" s="195"/>
      <c r="LP65" s="195"/>
      <c r="LQ65" s="195"/>
      <c r="LR65" s="195"/>
      <c r="LS65" s="195"/>
      <c r="LT65" s="195"/>
      <c r="LU65" s="195"/>
      <c r="LV65" s="195"/>
      <c r="LW65" s="195"/>
      <c r="LX65" s="195"/>
    </row>
    <row r="66" spans="1:336" ht="20.45" customHeight="1" x14ac:dyDescent="0.2">
      <c r="A66" s="94"/>
      <c r="B66" s="288" t="s">
        <v>251</v>
      </c>
      <c r="C66" s="297"/>
      <c r="D66" s="297"/>
      <c r="E66" s="297"/>
      <c r="F66" s="298"/>
      <c r="G66" s="298"/>
      <c r="H66" s="298"/>
      <c r="I66" s="298"/>
      <c r="J66" s="297"/>
      <c r="K66" s="297"/>
      <c r="L66" s="297"/>
      <c r="M66" s="297"/>
      <c r="N66" s="297"/>
      <c r="O66" s="297"/>
      <c r="P66" s="297"/>
      <c r="Q66" s="297"/>
      <c r="R66" s="297"/>
      <c r="S66" s="297"/>
      <c r="T66" s="297"/>
      <c r="U66" s="297"/>
      <c r="V66" s="297"/>
      <c r="W66" s="297"/>
      <c r="X66" s="297"/>
      <c r="Y66" s="297"/>
      <c r="Z66" s="297"/>
      <c r="AA66" s="297"/>
      <c r="AB66" s="297"/>
      <c r="AC66" s="297"/>
      <c r="AD66" s="297"/>
      <c r="AE66" s="297"/>
      <c r="AF66" s="134">
        <f>AG66+BZ66+CA66+CB66+CC66</f>
        <v>25610.040999999997</v>
      </c>
      <c r="AG66" s="134">
        <f>AK66+AO66+AW66+BE66</f>
        <v>25610.040999999997</v>
      </c>
      <c r="AH66" s="134">
        <f>AL66+AP66+AX66+BF66</f>
        <v>25252.417000000045</v>
      </c>
      <c r="AI66" s="134">
        <f>AH66-AG66</f>
        <v>-357.6239999999525</v>
      </c>
      <c r="AJ66" s="289">
        <f>IF(AG66=0,"-",AH66/AG66)</f>
        <v>0.98603578963423166</v>
      </c>
      <c r="AK66" s="299">
        <v>981.48354728209699</v>
      </c>
      <c r="AL66" s="305">
        <v>879.295994237125</v>
      </c>
      <c r="AM66" s="292">
        <f>AL66-AK66</f>
        <v>-102.18755304497199</v>
      </c>
      <c r="AN66" s="293">
        <f>IF(AK66=0,"-",AL66/AK66)</f>
        <v>0.89588459905624751</v>
      </c>
      <c r="AO66" s="305">
        <v>2141.8590167060784</v>
      </c>
      <c r="AP66" s="305">
        <v>3520.87866946344</v>
      </c>
      <c r="AQ66" s="134">
        <f>AP66-AO66</f>
        <v>1379.0196527573617</v>
      </c>
      <c r="AR66" s="289">
        <f>IF(AO66=0,"-",AP66/AO66)</f>
        <v>1.6438424013911654</v>
      </c>
      <c r="AS66" s="134">
        <f>AK66+AO66</f>
        <v>3123.3425639881752</v>
      </c>
      <c r="AT66" s="134">
        <f>AL66+AP66</f>
        <v>4400.1746637005654</v>
      </c>
      <c r="AU66" s="134">
        <f>AT66-AS66</f>
        <v>1276.8320997123901</v>
      </c>
      <c r="AV66" s="289">
        <f>IF(AS66=0,"-",AT66/AS66)</f>
        <v>1.4088030926975912</v>
      </c>
      <c r="AW66" s="299">
        <v>2013.0016015218027</v>
      </c>
      <c r="AX66" s="299">
        <v>8137.0460900000062</v>
      </c>
      <c r="AY66" s="134">
        <f>AX66-AW66</f>
        <v>6124.0444884782037</v>
      </c>
      <c r="AZ66" s="289">
        <f>IF(AW66=0,"-",AX66/AW66)</f>
        <v>4.0422452142355505</v>
      </c>
      <c r="BA66" s="134">
        <f>AS66+AW66</f>
        <v>5136.3441655099778</v>
      </c>
      <c r="BB66" s="134">
        <f>AT66+AX66</f>
        <v>12537.220753700571</v>
      </c>
      <c r="BC66" s="134">
        <f>BB66-BA66</f>
        <v>7400.8765881905929</v>
      </c>
      <c r="BD66" s="289">
        <f>IF(BA66=0,"-",BB66/BA66)</f>
        <v>2.4408840898720761</v>
      </c>
      <c r="BE66" s="299">
        <v>20473.69683449002</v>
      </c>
      <c r="BF66" s="299">
        <v>12715.196246299474</v>
      </c>
      <c r="BG66" s="241">
        <f>BF66-BE66</f>
        <v>-7758.5005881905454</v>
      </c>
      <c r="BH66" s="290">
        <f>IF(BE66=0,"-",BF66/BE66)</f>
        <v>0.6210503334639319</v>
      </c>
      <c r="BI66" s="291"/>
      <c r="BJ66" s="291"/>
      <c r="BK66" s="23"/>
      <c r="BL66" s="23"/>
      <c r="BM66" s="23"/>
      <c r="BN66" s="23"/>
      <c r="BO66" s="23"/>
      <c r="BP66" s="23"/>
      <c r="BQ66" s="23"/>
      <c r="BR66" s="23"/>
      <c r="BS66" s="23"/>
      <c r="BT66" s="23"/>
      <c r="BU66" s="23"/>
      <c r="BV66" s="23"/>
      <c r="BW66" s="23"/>
      <c r="BX66" s="23"/>
      <c r="BY66" s="23"/>
      <c r="BZ66" s="299">
        <v>0</v>
      </c>
      <c r="CA66" s="299">
        <v>0</v>
      </c>
      <c r="CB66" s="299">
        <v>0</v>
      </c>
      <c r="CC66" s="299">
        <v>0</v>
      </c>
      <c r="CD66" s="194"/>
      <c r="CE66" s="194"/>
      <c r="CF66" s="194"/>
      <c r="CG66" s="23"/>
      <c r="CH66" s="23"/>
      <c r="CI66" s="254"/>
      <c r="CJ66" s="254"/>
      <c r="CK66" s="134">
        <f>CL66+EE66+EF66+EG66+EH66</f>
        <v>25610.040999999997</v>
      </c>
      <c r="CL66" s="134">
        <f t="shared" si="214"/>
        <v>25610.040999999997</v>
      </c>
      <c r="CM66" s="134">
        <f>CQ66+CU66+DC66+DK66</f>
        <v>25252.417000000045</v>
      </c>
      <c r="CN66" s="134">
        <f>CM66-CL66</f>
        <v>-357.6239999999525</v>
      </c>
      <c r="CO66" s="289">
        <f>IF(CL66=0,"-",CM66/CL66)</f>
        <v>0.98603578963423166</v>
      </c>
      <c r="CP66" s="134">
        <v>981.48354728209699</v>
      </c>
      <c r="CQ66" s="292">
        <v>1128.800037334137</v>
      </c>
      <c r="CR66" s="292">
        <f>CQ66-CP66</f>
        <v>147.31649005203997</v>
      </c>
      <c r="CS66" s="293">
        <f>IF(CP66=0,"-",CQ66/CP66)</f>
        <v>1.1500957305499269</v>
      </c>
      <c r="CT66" s="292">
        <v>2141.8590167060784</v>
      </c>
      <c r="CU66" s="292">
        <v>3290.2154772348017</v>
      </c>
      <c r="CV66" s="134">
        <f>CU66-CT66</f>
        <v>1148.3564605287233</v>
      </c>
      <c r="CW66" s="289">
        <f>IF(CT66=0,"-",CU66/CT66)</f>
        <v>1.5361494157980378</v>
      </c>
      <c r="CX66" s="134">
        <f t="shared" si="215"/>
        <v>3123.3425639881752</v>
      </c>
      <c r="CY66" s="134">
        <f>CQ66+CU66</f>
        <v>4419.0155145689387</v>
      </c>
      <c r="CZ66" s="134">
        <f>CY66-CX66</f>
        <v>1295.6729505807634</v>
      </c>
      <c r="DA66" s="289">
        <f>IF(CX66=0,"-",CY66/CX66)</f>
        <v>1.4148353643688469</v>
      </c>
      <c r="DB66" s="134">
        <v>2013.0016015218027</v>
      </c>
      <c r="DC66" s="134">
        <v>8382.9650900000051</v>
      </c>
      <c r="DD66" s="134">
        <f>DC66-DB66</f>
        <v>6369.9634884782026</v>
      </c>
      <c r="DE66" s="289">
        <f>IF(DB66=0,"-",DC66/DB66)</f>
        <v>4.1644105417812849</v>
      </c>
      <c r="DF66" s="134">
        <f t="shared" si="216"/>
        <v>5136.3441655099778</v>
      </c>
      <c r="DG66" s="134">
        <f>CY66+DC66</f>
        <v>12801.980604568944</v>
      </c>
      <c r="DH66" s="134">
        <f>DG66-DF66</f>
        <v>7665.6364390589661</v>
      </c>
      <c r="DI66" s="289">
        <f>IF(DF66=0,"-",DG66/DF66)</f>
        <v>2.4924304509290724</v>
      </c>
      <c r="DJ66" s="134">
        <v>20473.69683449002</v>
      </c>
      <c r="DK66" s="134">
        <v>12450.436395431101</v>
      </c>
      <c r="DL66" s="134">
        <f>DK66-DJ66</f>
        <v>-8023.2604390589186</v>
      </c>
      <c r="DM66" s="289">
        <f>IF(DJ66=0,"-",DK66/DJ66)</f>
        <v>0.60811862635657854</v>
      </c>
      <c r="DN66" s="300"/>
      <c r="DO66" s="300"/>
      <c r="DP66" s="301"/>
      <c r="DQ66" s="301"/>
      <c r="DR66" s="301"/>
      <c r="DS66" s="301"/>
      <c r="DT66" s="301"/>
      <c r="DU66" s="301"/>
      <c r="DV66" s="301"/>
      <c r="DW66" s="301"/>
      <c r="DX66" s="301"/>
      <c r="DY66" s="301"/>
      <c r="DZ66" s="301"/>
      <c r="EA66" s="301"/>
      <c r="EB66" s="301"/>
      <c r="EC66" s="301"/>
      <c r="ED66" s="301"/>
      <c r="EE66" s="134">
        <v>0</v>
      </c>
      <c r="EF66" s="134">
        <v>0</v>
      </c>
      <c r="EG66" s="134">
        <v>0</v>
      </c>
      <c r="EH66" s="134">
        <v>0</v>
      </c>
      <c r="EI66" s="194"/>
      <c r="EJ66" s="194"/>
      <c r="EK66" s="194"/>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3"/>
      <c r="GM66" s="23"/>
      <c r="GN66" s="23"/>
      <c r="GO66" s="23"/>
      <c r="GP66" s="134">
        <v>0</v>
      </c>
      <c r="GQ66" s="134">
        <v>0</v>
      </c>
      <c r="GR66" s="134">
        <f>GT66+GZ66+HB66+HD66+HF66</f>
        <v>25610.041000000001</v>
      </c>
      <c r="GS66" s="134">
        <f>GV66+HA66+HC66+HE66+HG66</f>
        <v>25610.041000000001</v>
      </c>
      <c r="GT66" s="134">
        <v>25610.041000000001</v>
      </c>
      <c r="GU66" s="134">
        <v>25252.417000000001</v>
      </c>
      <c r="GV66" s="134">
        <v>25610.041000000001</v>
      </c>
      <c r="GW66" s="134">
        <v>25252.417000000001</v>
      </c>
      <c r="GX66" s="133">
        <f>GP66+GT66-GV66</f>
        <v>0</v>
      </c>
      <c r="GY66" s="133">
        <f>GQ66+GU66-GW66</f>
        <v>0</v>
      </c>
      <c r="GZ66" s="134">
        <v>0</v>
      </c>
      <c r="HA66" s="134">
        <f>EE66</f>
        <v>0</v>
      </c>
      <c r="HB66" s="134">
        <v>0</v>
      </c>
      <c r="HC66" s="134">
        <f>EF66</f>
        <v>0</v>
      </c>
      <c r="HD66" s="134">
        <v>0</v>
      </c>
      <c r="HE66" s="134">
        <f>EG66</f>
        <v>0</v>
      </c>
      <c r="HF66" s="134">
        <v>0</v>
      </c>
      <c r="HG66" s="134">
        <f>EH66</f>
        <v>0</v>
      </c>
      <c r="HH66" s="133">
        <f>GP66+GR66-GS66</f>
        <v>0</v>
      </c>
      <c r="HI66" s="306" t="s">
        <v>252</v>
      </c>
      <c r="HJ66" s="248"/>
      <c r="HK66" s="247"/>
      <c r="HL66" s="247"/>
      <c r="HM66" s="247"/>
      <c r="HN66" s="247"/>
      <c r="HO66" s="247"/>
      <c r="HP66" s="247"/>
      <c r="HQ66" s="247"/>
      <c r="HR66" s="247"/>
      <c r="HS66" s="247"/>
      <c r="HT66" s="247"/>
      <c r="HU66" s="248"/>
      <c r="HV66" s="304"/>
      <c r="HW66" s="304"/>
      <c r="HX66" s="304"/>
      <c r="HY66" s="304"/>
      <c r="HZ66" s="304"/>
      <c r="IA66" s="304"/>
      <c r="IB66" s="304"/>
      <c r="IC66" s="304"/>
      <c r="ID66" s="304"/>
      <c r="IE66" s="304"/>
      <c r="IF66" s="304"/>
      <c r="IG66" s="304"/>
      <c r="IH66" s="304"/>
      <c r="II66" s="304"/>
      <c r="IJ66" s="304"/>
      <c r="IK66" s="304"/>
      <c r="IL66" s="304"/>
      <c r="IM66" s="304"/>
      <c r="IN66" s="304"/>
      <c r="IO66" s="304"/>
      <c r="IP66" s="304"/>
      <c r="IQ66" s="304"/>
      <c r="IR66" s="304"/>
      <c r="IS66" s="304"/>
      <c r="IT66" s="304"/>
      <c r="IU66" s="304"/>
      <c r="IV66" s="304"/>
      <c r="IW66" s="304"/>
      <c r="IX66" s="304"/>
      <c r="IY66" s="247"/>
      <c r="IZ66" s="247"/>
      <c r="JA66" s="247"/>
      <c r="JB66" s="247"/>
      <c r="JC66" s="247"/>
      <c r="JD66" s="247"/>
      <c r="JE66" s="247"/>
      <c r="JF66" s="247"/>
      <c r="JG66" s="247"/>
      <c r="JH66" s="247"/>
      <c r="JI66" s="248"/>
      <c r="JJ66" s="304"/>
      <c r="JK66" s="304"/>
      <c r="JL66" s="304"/>
      <c r="JM66" s="304"/>
      <c r="JN66" s="304"/>
      <c r="JO66" s="304"/>
      <c r="JP66" s="304"/>
      <c r="JQ66" s="304"/>
      <c r="JR66" s="304"/>
      <c r="JS66" s="304"/>
      <c r="JT66" s="304"/>
      <c r="JU66" s="304"/>
      <c r="JV66" s="304"/>
      <c r="JW66" s="304"/>
      <c r="JX66" s="304"/>
      <c r="JY66" s="304"/>
      <c r="JZ66" s="304"/>
      <c r="KA66" s="304"/>
      <c r="KB66" s="304"/>
      <c r="KC66" s="304"/>
      <c r="KD66" s="304"/>
      <c r="KE66" s="304"/>
      <c r="KF66" s="304"/>
      <c r="KG66" s="304"/>
      <c r="KH66" s="304"/>
      <c r="KI66" s="304"/>
      <c r="KJ66" s="304"/>
      <c r="KK66" s="304"/>
      <c r="KL66" s="304"/>
      <c r="KM66" s="195"/>
      <c r="KN66" s="195"/>
      <c r="KO66" s="195"/>
      <c r="KP66" s="195"/>
      <c r="KQ66" s="195"/>
      <c r="KR66" s="195"/>
      <c r="KS66" s="195"/>
      <c r="KT66" s="195"/>
      <c r="KU66" s="195"/>
      <c r="KV66" s="195"/>
      <c r="KW66" s="195"/>
      <c r="KX66" s="195"/>
      <c r="KY66" s="195"/>
      <c r="KZ66" s="195"/>
      <c r="LA66" s="195"/>
      <c r="LB66" s="195"/>
      <c r="LC66" s="195"/>
      <c r="LD66" s="195"/>
      <c r="LE66" s="195"/>
      <c r="LF66" s="195"/>
      <c r="LG66" s="195"/>
      <c r="LH66" s="195"/>
      <c r="LI66" s="195"/>
      <c r="LJ66" s="195"/>
      <c r="LK66" s="195"/>
      <c r="LL66" s="195"/>
      <c r="LM66" s="195"/>
      <c r="LN66" s="195"/>
      <c r="LO66" s="195"/>
      <c r="LP66" s="195"/>
      <c r="LQ66" s="195"/>
      <c r="LR66" s="195"/>
      <c r="LS66" s="195"/>
      <c r="LT66" s="195"/>
      <c r="LU66" s="195"/>
      <c r="LV66" s="195"/>
      <c r="LW66" s="195"/>
      <c r="LX66" s="195"/>
    </row>
    <row r="67" spans="1:336" ht="15.75" x14ac:dyDescent="0.2">
      <c r="A67" s="94" t="s">
        <v>106</v>
      </c>
      <c r="B67" s="296" t="s">
        <v>253</v>
      </c>
      <c r="C67" s="297"/>
      <c r="D67" s="297"/>
      <c r="E67" s="297"/>
      <c r="F67" s="298"/>
      <c r="G67" s="298"/>
      <c r="H67" s="298"/>
      <c r="I67" s="298"/>
      <c r="J67" s="297"/>
      <c r="K67" s="297"/>
      <c r="L67" s="297"/>
      <c r="M67" s="297"/>
      <c r="N67" s="297"/>
      <c r="O67" s="297"/>
      <c r="P67" s="297"/>
      <c r="Q67" s="297"/>
      <c r="R67" s="297"/>
      <c r="S67" s="297"/>
      <c r="T67" s="297"/>
      <c r="U67" s="297"/>
      <c r="V67" s="297"/>
      <c r="W67" s="297"/>
      <c r="X67" s="297"/>
      <c r="Y67" s="297"/>
      <c r="Z67" s="297"/>
      <c r="AA67" s="297"/>
      <c r="AB67" s="297"/>
      <c r="AC67" s="297"/>
      <c r="AD67" s="297"/>
      <c r="AE67" s="297"/>
      <c r="AF67" s="134">
        <f t="shared" si="201"/>
        <v>16758.514204375344</v>
      </c>
      <c r="AG67" s="134">
        <f t="shared" si="202"/>
        <v>16758.514204375344</v>
      </c>
      <c r="AH67" s="134">
        <f t="shared" si="202"/>
        <v>11236.756090000006</v>
      </c>
      <c r="AI67" s="134">
        <f t="shared" si="175"/>
        <v>-5521.7581143753378</v>
      </c>
      <c r="AJ67" s="289">
        <f t="shared" si="176"/>
        <v>0.6705102822937784</v>
      </c>
      <c r="AK67" s="299">
        <v>2184.3154942166666</v>
      </c>
      <c r="AL67" s="299">
        <v>2105.183</v>
      </c>
      <c r="AM67" s="134">
        <f t="shared" si="203"/>
        <v>-79.132494216666601</v>
      </c>
      <c r="AN67" s="289">
        <f t="shared" si="204"/>
        <v>0.96377240630935279</v>
      </c>
      <c r="AO67" s="299">
        <v>4766.7593100000004</v>
      </c>
      <c r="AP67" s="299">
        <v>165</v>
      </c>
      <c r="AQ67" s="134">
        <f t="shared" si="205"/>
        <v>-4601.7593100000004</v>
      </c>
      <c r="AR67" s="289">
        <f t="shared" si="177"/>
        <v>3.4614711855463914E-2</v>
      </c>
      <c r="AS67" s="134">
        <f t="shared" si="206"/>
        <v>6951.074804216667</v>
      </c>
      <c r="AT67" s="134">
        <f t="shared" si="206"/>
        <v>2270.183</v>
      </c>
      <c r="AU67" s="134">
        <f t="shared" si="207"/>
        <v>-4680.891804216667</v>
      </c>
      <c r="AV67" s="289">
        <f t="shared" si="178"/>
        <v>0.3265945287515622</v>
      </c>
      <c r="AW67" s="299">
        <v>4479.9840000000004</v>
      </c>
      <c r="AX67" s="299">
        <v>6298.4660900000063</v>
      </c>
      <c r="AY67" s="134">
        <f t="shared" si="208"/>
        <v>1818.4820900000059</v>
      </c>
      <c r="AZ67" s="289">
        <f t="shared" si="179"/>
        <v>1.4059126304915388</v>
      </c>
      <c r="BA67" s="134">
        <f t="shared" si="209"/>
        <v>11431.058804216667</v>
      </c>
      <c r="BB67" s="134">
        <f t="shared" si="209"/>
        <v>8568.6490900000063</v>
      </c>
      <c r="BC67" s="134">
        <f t="shared" si="210"/>
        <v>-2862.4097142166611</v>
      </c>
      <c r="BD67" s="289">
        <f t="shared" si="180"/>
        <v>0.7495936497885235</v>
      </c>
      <c r="BE67" s="299">
        <v>5327.4554001586757</v>
      </c>
      <c r="BF67" s="299">
        <v>2668.1070000000004</v>
      </c>
      <c r="BG67" s="241">
        <f t="shared" si="181"/>
        <v>-2659.3484001586753</v>
      </c>
      <c r="BH67" s="290">
        <f t="shared" si="182"/>
        <v>0.50082202469879566</v>
      </c>
      <c r="BI67" s="300"/>
      <c r="BJ67" s="300"/>
      <c r="BK67" s="301"/>
      <c r="BL67" s="301"/>
      <c r="BM67" s="301"/>
      <c r="BN67" s="301"/>
      <c r="BO67" s="301"/>
      <c r="BP67" s="301"/>
      <c r="BQ67" s="301"/>
      <c r="BR67" s="301"/>
      <c r="BS67" s="301"/>
      <c r="BT67" s="301"/>
      <c r="BU67" s="301"/>
      <c r="BV67" s="301"/>
      <c r="BW67" s="301"/>
      <c r="BX67" s="301"/>
      <c r="BY67" s="301"/>
      <c r="BZ67" s="299">
        <v>0</v>
      </c>
      <c r="CA67" s="299">
        <v>0</v>
      </c>
      <c r="CB67" s="299">
        <v>0</v>
      </c>
      <c r="CC67" s="299">
        <v>0</v>
      </c>
      <c r="CD67" s="194"/>
      <c r="CE67" s="194"/>
      <c r="CF67" s="194"/>
      <c r="CG67" s="23"/>
      <c r="CH67" s="23"/>
      <c r="CI67" s="254"/>
      <c r="CJ67" s="254"/>
      <c r="CK67" s="134">
        <f t="shared" si="213"/>
        <v>16758.514204375344</v>
      </c>
      <c r="CL67" s="134">
        <f t="shared" si="214"/>
        <v>16758.514204375344</v>
      </c>
      <c r="CM67" s="134">
        <f t="shared" si="214"/>
        <v>11236.756090000006</v>
      </c>
      <c r="CN67" s="134">
        <f t="shared" si="183"/>
        <v>-5521.7581143753378</v>
      </c>
      <c r="CO67" s="289">
        <f t="shared" si="184"/>
        <v>0.6705102822937784</v>
      </c>
      <c r="CP67" s="134">
        <v>2184.3154942166666</v>
      </c>
      <c r="CQ67" s="292">
        <v>2105.183</v>
      </c>
      <c r="CR67" s="292">
        <f t="shared" ref="CR67:CR96" si="222">CQ67-CP67</f>
        <v>-79.132494216666601</v>
      </c>
      <c r="CS67" s="293">
        <f t="shared" ref="CS67:CS96" si="223">IF(CP67=0,"-",CQ67/CP67)</f>
        <v>0.96377240630935279</v>
      </c>
      <c r="CT67" s="292">
        <v>4766.7593100000004</v>
      </c>
      <c r="CU67" s="292">
        <v>2316.857</v>
      </c>
      <c r="CV67" s="134">
        <f t="shared" si="185"/>
        <v>-2449.9023100000004</v>
      </c>
      <c r="CW67" s="289">
        <f t="shared" si="186"/>
        <v>0.48604446948675489</v>
      </c>
      <c r="CX67" s="134">
        <f t="shared" si="215"/>
        <v>6951.074804216667</v>
      </c>
      <c r="CY67" s="134">
        <f t="shared" si="215"/>
        <v>4422.04</v>
      </c>
      <c r="CZ67" s="134">
        <f t="shared" si="187"/>
        <v>-2529.034804216667</v>
      </c>
      <c r="DA67" s="289">
        <f t="shared" si="188"/>
        <v>0.63616636628877854</v>
      </c>
      <c r="DB67" s="134">
        <v>4479.9840000000004</v>
      </c>
      <c r="DC67" s="134">
        <v>4146.6090900000063</v>
      </c>
      <c r="DD67" s="134">
        <f t="shared" si="189"/>
        <v>-333.37490999999409</v>
      </c>
      <c r="DE67" s="289">
        <f t="shared" si="190"/>
        <v>0.92558569182390071</v>
      </c>
      <c r="DF67" s="134">
        <f t="shared" si="216"/>
        <v>11431.058804216667</v>
      </c>
      <c r="DG67" s="134">
        <f t="shared" si="216"/>
        <v>8568.6490900000063</v>
      </c>
      <c r="DH67" s="134">
        <f t="shared" si="191"/>
        <v>-2862.4097142166611</v>
      </c>
      <c r="DI67" s="289">
        <f t="shared" si="192"/>
        <v>0.7495936497885235</v>
      </c>
      <c r="DJ67" s="134">
        <v>5327.4554001586757</v>
      </c>
      <c r="DK67" s="134">
        <v>2668.1070000000004</v>
      </c>
      <c r="DL67" s="134">
        <f t="shared" si="193"/>
        <v>-2659.3484001586753</v>
      </c>
      <c r="DM67" s="289">
        <f t="shared" si="194"/>
        <v>0.50082202469879566</v>
      </c>
      <c r="DN67" s="300"/>
      <c r="DO67" s="300"/>
      <c r="DP67" s="301"/>
      <c r="DQ67" s="301"/>
      <c r="DR67" s="301"/>
      <c r="DS67" s="301"/>
      <c r="DT67" s="301"/>
      <c r="DU67" s="301"/>
      <c r="DV67" s="301"/>
      <c r="DW67" s="301"/>
      <c r="DX67" s="301"/>
      <c r="DY67" s="301"/>
      <c r="DZ67" s="301"/>
      <c r="EA67" s="301"/>
      <c r="EB67" s="301"/>
      <c r="EC67" s="301"/>
      <c r="ED67" s="301"/>
      <c r="EE67" s="134">
        <f>SUMIF($CI$11:$CI$50,$A67,EE$11:EE$50)+SUMIF($CI$104:$CI$107,$A67,EE$104:EE$107)</f>
        <v>0</v>
      </c>
      <c r="EF67" s="134">
        <f>SUMIF($CI$11:$CI$50,$A67,EF$11:EF$50)+SUMIF($CI$104:$CI$107,$A67,EF$104:EF$107)</f>
        <v>0</v>
      </c>
      <c r="EG67" s="134">
        <f>SUMIF($CI$11:$CI$50,$A67,EG$11:EG$50)+SUMIF($CI$104:$CI$107,$A67,EG$104:EG$107)</f>
        <v>0</v>
      </c>
      <c r="EH67" s="134">
        <f>SUMIF($CI$11:$CI$50,$A67,EH$11:EH$50)+SUMIF($CI$104:$CI$107,$A67,EH$104:EH$107)</f>
        <v>0</v>
      </c>
      <c r="EI67" s="194"/>
      <c r="EJ67" s="194"/>
      <c r="EK67" s="194"/>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134">
        <v>16758.514204375344</v>
      </c>
      <c r="GQ67" s="134">
        <v>11236.756090000006</v>
      </c>
      <c r="GR67" s="134">
        <f t="shared" si="217"/>
        <v>0</v>
      </c>
      <c r="GS67" s="134">
        <f>GV67+HA67+HC67+HE67+HG67</f>
        <v>16758.514204375344</v>
      </c>
      <c r="GT67" s="134">
        <v>0</v>
      </c>
      <c r="GU67" s="134">
        <v>0</v>
      </c>
      <c r="GV67" s="134">
        <v>16758.514204375344</v>
      </c>
      <c r="GW67" s="134">
        <v>11236.756090000006</v>
      </c>
      <c r="GX67" s="133">
        <f t="shared" si="198"/>
        <v>0</v>
      </c>
      <c r="GY67" s="133">
        <f t="shared" si="198"/>
        <v>0</v>
      </c>
      <c r="GZ67" s="134">
        <v>0</v>
      </c>
      <c r="HA67" s="134">
        <f t="shared" si="218"/>
        <v>0</v>
      </c>
      <c r="HB67" s="134">
        <v>0</v>
      </c>
      <c r="HC67" s="134">
        <f t="shared" si="219"/>
        <v>0</v>
      </c>
      <c r="HD67" s="134">
        <v>0</v>
      </c>
      <c r="HE67" s="134">
        <f t="shared" si="220"/>
        <v>0</v>
      </c>
      <c r="HF67" s="134">
        <v>0</v>
      </c>
      <c r="HG67" s="134">
        <f t="shared" si="221"/>
        <v>0</v>
      </c>
      <c r="HH67" s="133">
        <f t="shared" si="200"/>
        <v>0</v>
      </c>
      <c r="HI67" s="249"/>
      <c r="HJ67" s="248"/>
      <c r="HK67" s="247"/>
      <c r="HL67" s="247"/>
      <c r="HM67" s="247"/>
      <c r="HN67" s="247"/>
      <c r="HO67" s="247"/>
      <c r="HP67" s="247"/>
      <c r="HQ67" s="247"/>
      <c r="HR67" s="247"/>
      <c r="HS67" s="247"/>
      <c r="HT67" s="247"/>
      <c r="HU67" s="248"/>
      <c r="HV67" s="304"/>
      <c r="HW67" s="304"/>
      <c r="HX67" s="304"/>
      <c r="HY67" s="304"/>
      <c r="HZ67" s="304"/>
      <c r="IA67" s="304"/>
      <c r="IB67" s="304"/>
      <c r="IC67" s="304"/>
      <c r="ID67" s="304"/>
      <c r="IE67" s="304"/>
      <c r="IF67" s="304"/>
      <c r="IG67" s="304"/>
      <c r="IH67" s="304"/>
      <c r="II67" s="304"/>
      <c r="IJ67" s="304"/>
      <c r="IK67" s="304"/>
      <c r="IL67" s="304"/>
      <c r="IM67" s="304"/>
      <c r="IN67" s="304"/>
      <c r="IO67" s="304"/>
      <c r="IP67" s="304"/>
      <c r="IQ67" s="304"/>
      <c r="IR67" s="304"/>
      <c r="IS67" s="304"/>
      <c r="IT67" s="304"/>
      <c r="IU67" s="304"/>
      <c r="IV67" s="304"/>
      <c r="IW67" s="304"/>
      <c r="IX67" s="304"/>
      <c r="IY67" s="247"/>
      <c r="IZ67" s="247"/>
      <c r="JA67" s="247"/>
      <c r="JB67" s="247"/>
      <c r="JC67" s="247"/>
      <c r="JD67" s="247"/>
      <c r="JE67" s="247"/>
      <c r="JF67" s="247"/>
      <c r="JG67" s="247"/>
      <c r="JH67" s="247"/>
      <c r="JI67" s="248"/>
      <c r="JJ67" s="304"/>
      <c r="JK67" s="304"/>
      <c r="JL67" s="304"/>
      <c r="JM67" s="304"/>
      <c r="JN67" s="304"/>
      <c r="JO67" s="304"/>
      <c r="JP67" s="304"/>
      <c r="JQ67" s="304"/>
      <c r="JR67" s="304"/>
      <c r="JS67" s="304"/>
      <c r="JT67" s="304"/>
      <c r="JU67" s="304"/>
      <c r="JV67" s="304"/>
      <c r="JW67" s="304"/>
      <c r="JX67" s="304"/>
      <c r="JY67" s="304"/>
      <c r="JZ67" s="304"/>
      <c r="KA67" s="304"/>
      <c r="KB67" s="304"/>
      <c r="KC67" s="304"/>
      <c r="KD67" s="304"/>
      <c r="KE67" s="304"/>
      <c r="KF67" s="304"/>
      <c r="KG67" s="304"/>
      <c r="KH67" s="304"/>
      <c r="KI67" s="304"/>
      <c r="KJ67" s="304"/>
      <c r="KK67" s="304"/>
      <c r="KL67" s="304"/>
      <c r="KM67" s="195"/>
      <c r="KN67" s="195"/>
      <c r="KO67" s="195"/>
      <c r="KP67" s="195"/>
      <c r="KQ67" s="195"/>
      <c r="KR67" s="195"/>
      <c r="KS67" s="195"/>
      <c r="KT67" s="195"/>
      <c r="KU67" s="195"/>
      <c r="KV67" s="195"/>
      <c r="KW67" s="195"/>
      <c r="KX67" s="195"/>
      <c r="KY67" s="195"/>
      <c r="KZ67" s="195"/>
      <c r="LA67" s="195"/>
      <c r="LB67" s="195"/>
      <c r="LC67" s="195"/>
      <c r="LD67" s="195"/>
      <c r="LE67" s="195"/>
      <c r="LF67" s="195"/>
      <c r="LG67" s="195"/>
      <c r="LH67" s="195"/>
      <c r="LI67" s="195"/>
      <c r="LJ67" s="195"/>
      <c r="LK67" s="195"/>
      <c r="LL67" s="195"/>
      <c r="LM67" s="195"/>
      <c r="LN67" s="195"/>
      <c r="LO67" s="195"/>
      <c r="LP67" s="195"/>
      <c r="LQ67" s="195"/>
      <c r="LR67" s="195"/>
      <c r="LS67" s="195"/>
      <c r="LT67" s="195"/>
      <c r="LU67" s="195"/>
      <c r="LV67" s="195"/>
      <c r="LW67" s="195"/>
      <c r="LX67" s="195"/>
    </row>
    <row r="68" spans="1:336" ht="15.75" x14ac:dyDescent="0.2">
      <c r="A68" s="94" t="s">
        <v>254</v>
      </c>
      <c r="B68" s="288" t="s">
        <v>255</v>
      </c>
      <c r="C68" s="297"/>
      <c r="D68" s="297"/>
      <c r="E68" s="297"/>
      <c r="F68" s="298"/>
      <c r="G68" s="298"/>
      <c r="H68" s="298"/>
      <c r="I68" s="298"/>
      <c r="J68" s="297"/>
      <c r="K68" s="297"/>
      <c r="L68" s="297"/>
      <c r="M68" s="297"/>
      <c r="N68" s="297"/>
      <c r="O68" s="297"/>
      <c r="P68" s="297"/>
      <c r="Q68" s="297"/>
      <c r="R68" s="297"/>
      <c r="S68" s="297"/>
      <c r="T68" s="297"/>
      <c r="U68" s="297"/>
      <c r="V68" s="297"/>
      <c r="W68" s="297"/>
      <c r="X68" s="297"/>
      <c r="Y68" s="297"/>
      <c r="Z68" s="297"/>
      <c r="AA68" s="297"/>
      <c r="AB68" s="297"/>
      <c r="AC68" s="297"/>
      <c r="AD68" s="297"/>
      <c r="AE68" s="297"/>
      <c r="AF68" s="134">
        <f t="shared" si="201"/>
        <v>0</v>
      </c>
      <c r="AG68" s="134">
        <f t="shared" si="202"/>
        <v>0</v>
      </c>
      <c r="AH68" s="134">
        <f t="shared" si="202"/>
        <v>0</v>
      </c>
      <c r="AI68" s="134">
        <f t="shared" si="175"/>
        <v>0</v>
      </c>
      <c r="AJ68" s="289" t="str">
        <f t="shared" si="176"/>
        <v>-</v>
      </c>
      <c r="AK68" s="134">
        <f>SUM(AK69:AK71)</f>
        <v>0</v>
      </c>
      <c r="AL68" s="134">
        <f>SUM(AL69:AL71)</f>
        <v>0</v>
      </c>
      <c r="AM68" s="134">
        <f t="shared" si="203"/>
        <v>0</v>
      </c>
      <c r="AN68" s="289" t="str">
        <f t="shared" si="204"/>
        <v>-</v>
      </c>
      <c r="AO68" s="134">
        <f>SUM(AO69:AO71)</f>
        <v>0</v>
      </c>
      <c r="AP68" s="134">
        <f>SUM(AP69:AP71)</f>
        <v>0</v>
      </c>
      <c r="AQ68" s="134">
        <f t="shared" si="205"/>
        <v>0</v>
      </c>
      <c r="AR68" s="289" t="str">
        <f t="shared" si="177"/>
        <v>-</v>
      </c>
      <c r="AS68" s="134">
        <f t="shared" si="206"/>
        <v>0</v>
      </c>
      <c r="AT68" s="134">
        <f t="shared" si="206"/>
        <v>0</v>
      </c>
      <c r="AU68" s="134">
        <f t="shared" si="207"/>
        <v>0</v>
      </c>
      <c r="AV68" s="289" t="str">
        <f t="shared" si="178"/>
        <v>-</v>
      </c>
      <c r="AW68" s="134">
        <f>SUM(AW69:AW71)</f>
        <v>0</v>
      </c>
      <c r="AX68" s="134">
        <f>SUM(AX69:AX71)</f>
        <v>0</v>
      </c>
      <c r="AY68" s="134">
        <f t="shared" si="208"/>
        <v>0</v>
      </c>
      <c r="AZ68" s="289" t="str">
        <f t="shared" si="179"/>
        <v>-</v>
      </c>
      <c r="BA68" s="134">
        <f t="shared" si="209"/>
        <v>0</v>
      </c>
      <c r="BB68" s="134">
        <f t="shared" si="209"/>
        <v>0</v>
      </c>
      <c r="BC68" s="134">
        <f t="shared" si="210"/>
        <v>0</v>
      </c>
      <c r="BD68" s="289" t="str">
        <f t="shared" si="180"/>
        <v>-</v>
      </c>
      <c r="BE68" s="134">
        <f>SUM(BE69:BE71)</f>
        <v>0</v>
      </c>
      <c r="BF68" s="134">
        <f>SUM(BF69:BF71)</f>
        <v>0</v>
      </c>
      <c r="BG68" s="241">
        <f t="shared" si="181"/>
        <v>0</v>
      </c>
      <c r="BH68" s="290" t="str">
        <f t="shared" si="182"/>
        <v>-</v>
      </c>
      <c r="BI68" s="291"/>
      <c r="BJ68" s="291"/>
      <c r="BK68" s="23"/>
      <c r="BL68" s="23"/>
      <c r="BM68" s="23"/>
      <c r="BN68" s="23"/>
      <c r="BO68" s="23"/>
      <c r="BP68" s="23"/>
      <c r="BQ68" s="23"/>
      <c r="BR68" s="23"/>
      <c r="BS68" s="23"/>
      <c r="BT68" s="23"/>
      <c r="BU68" s="23"/>
      <c r="BV68" s="23"/>
      <c r="BW68" s="23"/>
      <c r="BX68" s="23"/>
      <c r="BY68" s="23"/>
      <c r="BZ68" s="134">
        <f>SUM(BZ69:BZ71)</f>
        <v>0</v>
      </c>
      <c r="CA68" s="134">
        <f>SUM(CA69:CA71)</f>
        <v>0</v>
      </c>
      <c r="CB68" s="134">
        <f>SUM(CB69:CB71)</f>
        <v>0</v>
      </c>
      <c r="CC68" s="134">
        <f>SUM(CC69:CC71)</f>
        <v>0</v>
      </c>
      <c r="CD68" s="194"/>
      <c r="CE68" s="194"/>
      <c r="CF68" s="194"/>
      <c r="CG68" s="23"/>
      <c r="CH68" s="23"/>
      <c r="CI68" s="254"/>
      <c r="CJ68" s="254"/>
      <c r="CK68" s="134">
        <f t="shared" si="213"/>
        <v>0</v>
      </c>
      <c r="CL68" s="134">
        <f t="shared" si="214"/>
        <v>0</v>
      </c>
      <c r="CM68" s="134">
        <f t="shared" si="214"/>
        <v>0</v>
      </c>
      <c r="CN68" s="134">
        <f t="shared" si="183"/>
        <v>0</v>
      </c>
      <c r="CO68" s="289" t="str">
        <f t="shared" si="184"/>
        <v>-</v>
      </c>
      <c r="CP68" s="134">
        <f>SUM(CP69:CP71)</f>
        <v>0</v>
      </c>
      <c r="CQ68" s="292">
        <f>SUM(CQ69:CQ71)</f>
        <v>0</v>
      </c>
      <c r="CR68" s="292">
        <f t="shared" si="222"/>
        <v>0</v>
      </c>
      <c r="CS68" s="293" t="str">
        <f t="shared" si="223"/>
        <v>-</v>
      </c>
      <c r="CT68" s="292">
        <f>SUM(CT69:CT71)</f>
        <v>0</v>
      </c>
      <c r="CU68" s="292">
        <f>SUM(CU69:CU71)</f>
        <v>0</v>
      </c>
      <c r="CV68" s="134">
        <f t="shared" si="185"/>
        <v>0</v>
      </c>
      <c r="CW68" s="289" t="str">
        <f t="shared" si="186"/>
        <v>-</v>
      </c>
      <c r="CX68" s="134">
        <f t="shared" si="215"/>
        <v>0</v>
      </c>
      <c r="CY68" s="134">
        <f t="shared" si="215"/>
        <v>0</v>
      </c>
      <c r="CZ68" s="134">
        <f t="shared" si="187"/>
        <v>0</v>
      </c>
      <c r="DA68" s="289" t="str">
        <f t="shared" si="188"/>
        <v>-</v>
      </c>
      <c r="DB68" s="134">
        <f>SUM(DB69:DB71)</f>
        <v>0</v>
      </c>
      <c r="DC68" s="134">
        <f>SUM(DC69:DC71)</f>
        <v>0</v>
      </c>
      <c r="DD68" s="134">
        <f t="shared" si="189"/>
        <v>0</v>
      </c>
      <c r="DE68" s="289" t="str">
        <f t="shared" si="190"/>
        <v>-</v>
      </c>
      <c r="DF68" s="134">
        <f t="shared" si="216"/>
        <v>0</v>
      </c>
      <c r="DG68" s="134">
        <f t="shared" si="216"/>
        <v>0</v>
      </c>
      <c r="DH68" s="134">
        <f t="shared" si="191"/>
        <v>0</v>
      </c>
      <c r="DI68" s="289" t="str">
        <f t="shared" si="192"/>
        <v>-</v>
      </c>
      <c r="DJ68" s="134">
        <f>SUM(DJ69:DJ71)</f>
        <v>0</v>
      </c>
      <c r="DK68" s="134">
        <f>SUM(DK69:DK71)</f>
        <v>0</v>
      </c>
      <c r="DL68" s="134">
        <f t="shared" si="193"/>
        <v>0</v>
      </c>
      <c r="DM68" s="289" t="str">
        <f t="shared" si="194"/>
        <v>-</v>
      </c>
      <c r="DN68" s="291"/>
      <c r="DO68" s="291"/>
      <c r="DP68" s="23"/>
      <c r="DQ68" s="23"/>
      <c r="DR68" s="23"/>
      <c r="DS68" s="23"/>
      <c r="DT68" s="23"/>
      <c r="DU68" s="23"/>
      <c r="DV68" s="23"/>
      <c r="DW68" s="23"/>
      <c r="DX68" s="23"/>
      <c r="DY68" s="23"/>
      <c r="DZ68" s="23"/>
      <c r="EA68" s="23"/>
      <c r="EB68" s="23"/>
      <c r="EC68" s="23"/>
      <c r="ED68" s="23"/>
      <c r="EE68" s="134">
        <f>SUM(EE69:EE71)</f>
        <v>0</v>
      </c>
      <c r="EF68" s="134">
        <f>SUM(EF69:EF71)</f>
        <v>0</v>
      </c>
      <c r="EG68" s="134">
        <f>SUM(EG69:EG71)</f>
        <v>0</v>
      </c>
      <c r="EH68" s="134">
        <f>SUM(EH69:EH71)</f>
        <v>0</v>
      </c>
      <c r="EI68" s="194"/>
      <c r="EJ68" s="194"/>
      <c r="EK68" s="194"/>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134">
        <f>SUM(GP69:GP71)</f>
        <v>0</v>
      </c>
      <c r="GQ68" s="134">
        <f>SUM(GQ69:GQ71)</f>
        <v>0</v>
      </c>
      <c r="GR68" s="134">
        <f t="shared" si="217"/>
        <v>0</v>
      </c>
      <c r="GS68" s="134">
        <f t="shared" ref="GS68:GS73" si="224">GV68+HA68+HC68+HE68+HG68</f>
        <v>0</v>
      </c>
      <c r="GT68" s="134">
        <f>SUM(GT69:GT71)</f>
        <v>0</v>
      </c>
      <c r="GU68" s="134">
        <f>SUM(GU69:GU71)</f>
        <v>0</v>
      </c>
      <c r="GV68" s="134">
        <f t="shared" ref="GV68:GW73" si="225">CL68</f>
        <v>0</v>
      </c>
      <c r="GW68" s="134">
        <f t="shared" si="225"/>
        <v>0</v>
      </c>
      <c r="GX68" s="133">
        <f t="shared" si="198"/>
        <v>0</v>
      </c>
      <c r="GY68" s="133">
        <f t="shared" si="198"/>
        <v>0</v>
      </c>
      <c r="GZ68" s="134">
        <f>SUM(GZ69:GZ71)</f>
        <v>0</v>
      </c>
      <c r="HA68" s="134">
        <f t="shared" si="218"/>
        <v>0</v>
      </c>
      <c r="HB68" s="134">
        <f>SUM(HB69:HB71)</f>
        <v>0</v>
      </c>
      <c r="HC68" s="134">
        <f t="shared" si="219"/>
        <v>0</v>
      </c>
      <c r="HD68" s="134">
        <f>SUM(HD69:HD71)</f>
        <v>0</v>
      </c>
      <c r="HE68" s="134">
        <f t="shared" si="220"/>
        <v>0</v>
      </c>
      <c r="HF68" s="134">
        <f>SUM(HF69:HF71)</f>
        <v>0</v>
      </c>
      <c r="HG68" s="134">
        <f t="shared" si="221"/>
        <v>0</v>
      </c>
      <c r="HH68" s="133">
        <f t="shared" si="200"/>
        <v>0</v>
      </c>
      <c r="HI68" s="131"/>
      <c r="HJ68" s="248"/>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row>
    <row r="69" spans="1:336" ht="18.95" customHeight="1" x14ac:dyDescent="0.2">
      <c r="A69" s="94" t="s">
        <v>256</v>
      </c>
      <c r="B69" s="296" t="s">
        <v>257</v>
      </c>
      <c r="C69" s="297"/>
      <c r="D69" s="297"/>
      <c r="E69" s="297"/>
      <c r="F69" s="298"/>
      <c r="G69" s="298"/>
      <c r="H69" s="298"/>
      <c r="I69" s="298"/>
      <c r="J69" s="297"/>
      <c r="K69" s="297"/>
      <c r="L69" s="297"/>
      <c r="M69" s="297"/>
      <c r="N69" s="297"/>
      <c r="O69" s="297"/>
      <c r="P69" s="297"/>
      <c r="Q69" s="297"/>
      <c r="R69" s="297"/>
      <c r="S69" s="297"/>
      <c r="T69" s="297"/>
      <c r="U69" s="297"/>
      <c r="V69" s="297"/>
      <c r="W69" s="297"/>
      <c r="X69" s="297"/>
      <c r="Y69" s="297"/>
      <c r="Z69" s="297"/>
      <c r="AA69" s="297"/>
      <c r="AB69" s="297"/>
      <c r="AC69" s="297"/>
      <c r="AD69" s="297"/>
      <c r="AE69" s="297"/>
      <c r="AF69" s="134">
        <f>AG69+BZ69+CA69+CB69+CC69</f>
        <v>0</v>
      </c>
      <c r="AG69" s="134">
        <f t="shared" si="202"/>
        <v>0</v>
      </c>
      <c r="AH69" s="134">
        <f t="shared" si="202"/>
        <v>0</v>
      </c>
      <c r="AI69" s="134">
        <f>AH69-AG69</f>
        <v>0</v>
      </c>
      <c r="AJ69" s="289" t="str">
        <f>IF(AG69=0,"-",AH69/AG69)</f>
        <v>-</v>
      </c>
      <c r="AK69" s="299">
        <v>0</v>
      </c>
      <c r="AL69" s="299">
        <v>0</v>
      </c>
      <c r="AM69" s="134">
        <f>AL69-AK69</f>
        <v>0</v>
      </c>
      <c r="AN69" s="289" t="str">
        <f>IF(AK69=0,"-",AL69/AK69)</f>
        <v>-</v>
      </c>
      <c r="AO69" s="299">
        <v>0</v>
      </c>
      <c r="AP69" s="299">
        <v>0</v>
      </c>
      <c r="AQ69" s="134">
        <f>AP69-AO69</f>
        <v>0</v>
      </c>
      <c r="AR69" s="289" t="str">
        <f>IF(AO69=0,"-",AP69/AO69)</f>
        <v>-</v>
      </c>
      <c r="AS69" s="134">
        <f t="shared" si="206"/>
        <v>0</v>
      </c>
      <c r="AT69" s="134">
        <f t="shared" si="206"/>
        <v>0</v>
      </c>
      <c r="AU69" s="134">
        <f>AT69-AS69</f>
        <v>0</v>
      </c>
      <c r="AV69" s="289" t="str">
        <f>IF(AS69=0,"-",AT69/AS69)</f>
        <v>-</v>
      </c>
      <c r="AW69" s="299">
        <v>0</v>
      </c>
      <c r="AX69" s="299">
        <v>0</v>
      </c>
      <c r="AY69" s="134">
        <f>AX69-AW69</f>
        <v>0</v>
      </c>
      <c r="AZ69" s="289" t="str">
        <f>IF(AW69=0,"-",AX69/AW69)</f>
        <v>-</v>
      </c>
      <c r="BA69" s="134">
        <f t="shared" si="209"/>
        <v>0</v>
      </c>
      <c r="BB69" s="134">
        <f t="shared" si="209"/>
        <v>0</v>
      </c>
      <c r="BC69" s="134">
        <f>BB69-BA69</f>
        <v>0</v>
      </c>
      <c r="BD69" s="289" t="str">
        <f>IF(BA69=0,"-",BB69/BA69)</f>
        <v>-</v>
      </c>
      <c r="BE69" s="299">
        <v>0</v>
      </c>
      <c r="BF69" s="299">
        <v>0</v>
      </c>
      <c r="BG69" s="241">
        <f>BF69-BE69</f>
        <v>0</v>
      </c>
      <c r="BH69" s="290" t="str">
        <f>IF(BE69=0,"-",BF69/BE69)</f>
        <v>-</v>
      </c>
      <c r="BI69" s="291"/>
      <c r="BJ69" s="291"/>
      <c r="BK69" s="23"/>
      <c r="BL69" s="23"/>
      <c r="BM69" s="23"/>
      <c r="BN69" s="23"/>
      <c r="BO69" s="23"/>
      <c r="BP69" s="23"/>
      <c r="BQ69" s="23"/>
      <c r="BR69" s="23"/>
      <c r="BS69" s="23"/>
      <c r="BT69" s="23"/>
      <c r="BU69" s="23"/>
      <c r="BV69" s="23"/>
      <c r="BW69" s="23"/>
      <c r="BX69" s="23"/>
      <c r="BY69" s="23"/>
      <c r="BZ69" s="299">
        <v>0</v>
      </c>
      <c r="CA69" s="299"/>
      <c r="CB69" s="299"/>
      <c r="CC69" s="299"/>
      <c r="CD69" s="194"/>
      <c r="CE69" s="194"/>
      <c r="CF69" s="194"/>
      <c r="CG69" s="23"/>
      <c r="CH69" s="23"/>
      <c r="CI69" s="254"/>
      <c r="CJ69" s="254"/>
      <c r="CK69" s="134">
        <f>CL69+EE69+EF69+EG69+EH69</f>
        <v>0</v>
      </c>
      <c r="CL69" s="134">
        <f t="shared" si="214"/>
        <v>0</v>
      </c>
      <c r="CM69" s="134">
        <f>CQ69+CU69+DC69+DK69</f>
        <v>0</v>
      </c>
      <c r="CN69" s="134">
        <f>CM69-CL69</f>
        <v>0</v>
      </c>
      <c r="CO69" s="289" t="str">
        <f>IF(CL69=0,"-",CM69/CL69)</f>
        <v>-</v>
      </c>
      <c r="CP69" s="134">
        <f>SUMIF($CI$11:$CI$50,$A69,CP$11:CP$50)+SUMIF($CI$104:$CI$107,$A69,CP$104:CP$107)</f>
        <v>0</v>
      </c>
      <c r="CQ69" s="292">
        <f>SUMIF($CJ$11:$CJ$50,$A69,CQ$11:CQ$50)+SUMIF($CJ$104:$CJ$107,$A69,CQ$104:CQ$107)</f>
        <v>0</v>
      </c>
      <c r="CR69" s="292">
        <f>CQ69-CP69</f>
        <v>0</v>
      </c>
      <c r="CS69" s="293" t="str">
        <f>IF(CP69=0,"-",CQ69/CP69)</f>
        <v>-</v>
      </c>
      <c r="CT69" s="292">
        <f>SUMIF($CI$11:$CI$50,$A69,CT$11:CT$50)+SUMIF($CI$104:$CI$107,$A69,CT$104:CT$107)</f>
        <v>0</v>
      </c>
      <c r="CU69" s="292">
        <f>SUMIF($CJ$11:$CJ$50,$A69,CU$11:CU$50)+SUMIF($CJ$104:$CJ$107,$A69,CU$104:CU$107)</f>
        <v>0</v>
      </c>
      <c r="CV69" s="134">
        <f>CU69-CT69</f>
        <v>0</v>
      </c>
      <c r="CW69" s="289" t="str">
        <f>IF(CT69=0,"-",CU69/CT69)</f>
        <v>-</v>
      </c>
      <c r="CX69" s="134">
        <f t="shared" si="215"/>
        <v>0</v>
      </c>
      <c r="CY69" s="134">
        <f>CQ69+CU69</f>
        <v>0</v>
      </c>
      <c r="CZ69" s="134">
        <f>CY69-CX69</f>
        <v>0</v>
      </c>
      <c r="DA69" s="289" t="str">
        <f>IF(CX69=0,"-",CY69/CX69)</f>
        <v>-</v>
      </c>
      <c r="DB69" s="134">
        <f>SUMIF($CI$11:$CI$50,$A69,DB$11:DB$50)+SUMIF($CI$104:$CI$107,$A69,DB$104:DB$107)</f>
        <v>0</v>
      </c>
      <c r="DC69" s="134">
        <f>SUMIF($CJ$11:$CJ$50,$A69,DC$11:DC$50)+SUMIF($CJ$104:$CJ$107,$A69,DC$104:DC$107)</f>
        <v>0</v>
      </c>
      <c r="DD69" s="134">
        <f>DC69-DB69</f>
        <v>0</v>
      </c>
      <c r="DE69" s="289" t="str">
        <f>IF(DB69=0,"-",DC69/DB69)</f>
        <v>-</v>
      </c>
      <c r="DF69" s="134">
        <f t="shared" si="216"/>
        <v>0</v>
      </c>
      <c r="DG69" s="134">
        <f>CY69+DC69</f>
        <v>0</v>
      </c>
      <c r="DH69" s="134">
        <f>DG69-DF69</f>
        <v>0</v>
      </c>
      <c r="DI69" s="289" t="str">
        <f>IF(DF69=0,"-",DG69/DF69)</f>
        <v>-</v>
      </c>
      <c r="DJ69" s="134">
        <f>SUMIF($CI$11:$CI$50,$A69,DJ$11:DJ$50)+SUMIF($CI$104:$CI$107,$A69,DJ$104:DJ$107)</f>
        <v>0</v>
      </c>
      <c r="DK69" s="134">
        <f>SUMIF($CJ$11:$CJ$50,$A69,DK$11:DK$50)+SUMIF($CJ$104:$CJ$107,$A69,DK$104:DK$107)</f>
        <v>0</v>
      </c>
      <c r="DL69" s="134">
        <f>DK69-DJ69</f>
        <v>0</v>
      </c>
      <c r="DM69" s="289" t="str">
        <f>IF(DJ69=0,"-",DK69/DJ69)</f>
        <v>-</v>
      </c>
      <c r="DN69" s="291"/>
      <c r="DO69" s="291"/>
      <c r="DP69" s="23"/>
      <c r="DQ69" s="23"/>
      <c r="DR69" s="23"/>
      <c r="DS69" s="23"/>
      <c r="DT69" s="23"/>
      <c r="DU69" s="23"/>
      <c r="DV69" s="23"/>
      <c r="DW69" s="23"/>
      <c r="DX69" s="23"/>
      <c r="DY69" s="23"/>
      <c r="DZ69" s="23"/>
      <c r="EA69" s="23"/>
      <c r="EB69" s="23"/>
      <c r="EC69" s="23"/>
      <c r="ED69" s="23"/>
      <c r="EE69" s="134">
        <f t="shared" ref="EE69:EH72" si="226">SUMIF($CI$11:$CI$50,$A69,EE$11:EE$50)+SUMIF($CI$104:$CI$107,$A69,EE$104:EE$107)</f>
        <v>0</v>
      </c>
      <c r="EF69" s="134">
        <f t="shared" si="226"/>
        <v>0</v>
      </c>
      <c r="EG69" s="134">
        <f t="shared" si="226"/>
        <v>0</v>
      </c>
      <c r="EH69" s="134">
        <f t="shared" si="226"/>
        <v>0</v>
      </c>
      <c r="EI69" s="194"/>
      <c r="EJ69" s="194"/>
      <c r="EK69" s="194"/>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134">
        <v>0</v>
      </c>
      <c r="GQ69" s="134">
        <v>0</v>
      </c>
      <c r="GR69" s="134">
        <f t="shared" si="217"/>
        <v>0</v>
      </c>
      <c r="GS69" s="134">
        <f t="shared" si="224"/>
        <v>0</v>
      </c>
      <c r="GT69" s="134">
        <v>0</v>
      </c>
      <c r="GU69" s="134">
        <v>0</v>
      </c>
      <c r="GV69" s="134">
        <f t="shared" si="225"/>
        <v>0</v>
      </c>
      <c r="GW69" s="134">
        <f t="shared" si="225"/>
        <v>0</v>
      </c>
      <c r="GX69" s="133">
        <f t="shared" si="198"/>
        <v>0</v>
      </c>
      <c r="GY69" s="133">
        <f t="shared" si="198"/>
        <v>0</v>
      </c>
      <c r="GZ69" s="134"/>
      <c r="HA69" s="134">
        <f t="shared" si="218"/>
        <v>0</v>
      </c>
      <c r="HB69" s="134"/>
      <c r="HC69" s="134">
        <f t="shared" si="219"/>
        <v>0</v>
      </c>
      <c r="HD69" s="134"/>
      <c r="HE69" s="134">
        <f t="shared" si="220"/>
        <v>0</v>
      </c>
      <c r="HF69" s="134"/>
      <c r="HG69" s="134">
        <f t="shared" si="221"/>
        <v>0</v>
      </c>
      <c r="HH69" s="133">
        <f>GP69+GR69-GS69</f>
        <v>0</v>
      </c>
      <c r="HI69" s="131"/>
      <c r="HJ69" s="248"/>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row>
    <row r="70" spans="1:336" ht="24" x14ac:dyDescent="0.2">
      <c r="A70" s="94" t="s">
        <v>258</v>
      </c>
      <c r="B70" s="296" t="s">
        <v>259</v>
      </c>
      <c r="C70" s="297"/>
      <c r="D70" s="297"/>
      <c r="E70" s="297"/>
      <c r="F70" s="298"/>
      <c r="G70" s="298"/>
      <c r="H70" s="298"/>
      <c r="I70" s="298"/>
      <c r="J70" s="297"/>
      <c r="K70" s="297"/>
      <c r="L70" s="297"/>
      <c r="M70" s="297"/>
      <c r="N70" s="297"/>
      <c r="O70" s="297"/>
      <c r="P70" s="297"/>
      <c r="Q70" s="297"/>
      <c r="R70" s="297"/>
      <c r="S70" s="297"/>
      <c r="T70" s="297"/>
      <c r="U70" s="297"/>
      <c r="V70" s="297"/>
      <c r="W70" s="297"/>
      <c r="X70" s="297"/>
      <c r="Y70" s="297"/>
      <c r="Z70" s="297"/>
      <c r="AA70" s="297"/>
      <c r="AB70" s="297"/>
      <c r="AC70" s="297"/>
      <c r="AD70" s="297"/>
      <c r="AE70" s="297"/>
      <c r="AF70" s="134">
        <f>AG70+BZ70+CA70+CB70+CC70</f>
        <v>0</v>
      </c>
      <c r="AG70" s="134">
        <f t="shared" si="202"/>
        <v>0</v>
      </c>
      <c r="AH70" s="134">
        <f t="shared" si="202"/>
        <v>0</v>
      </c>
      <c r="AI70" s="134">
        <f>AH70-AG70</f>
        <v>0</v>
      </c>
      <c r="AJ70" s="289" t="str">
        <f>IF(AG70=0,"-",AH70/AG70)</f>
        <v>-</v>
      </c>
      <c r="AK70" s="299">
        <v>0</v>
      </c>
      <c r="AL70" s="299">
        <v>0</v>
      </c>
      <c r="AM70" s="134">
        <f>AL70-AK70</f>
        <v>0</v>
      </c>
      <c r="AN70" s="289" t="str">
        <f>IF(AK70=0,"-",AL70/AK70)</f>
        <v>-</v>
      </c>
      <c r="AO70" s="299">
        <v>0</v>
      </c>
      <c r="AP70" s="299">
        <v>0</v>
      </c>
      <c r="AQ70" s="134">
        <f>AP70-AO70</f>
        <v>0</v>
      </c>
      <c r="AR70" s="289" t="str">
        <f>IF(AO70=0,"-",AP70/AO70)</f>
        <v>-</v>
      </c>
      <c r="AS70" s="134">
        <f t="shared" si="206"/>
        <v>0</v>
      </c>
      <c r="AT70" s="134">
        <f t="shared" si="206"/>
        <v>0</v>
      </c>
      <c r="AU70" s="134">
        <f>AT70-AS70</f>
        <v>0</v>
      </c>
      <c r="AV70" s="289" t="str">
        <f>IF(AS70=0,"-",AT70/AS70)</f>
        <v>-</v>
      </c>
      <c r="AW70" s="299">
        <v>0</v>
      </c>
      <c r="AX70" s="299">
        <v>0</v>
      </c>
      <c r="AY70" s="134">
        <f>AX70-AW70</f>
        <v>0</v>
      </c>
      <c r="AZ70" s="289" t="str">
        <f>IF(AW70=0,"-",AX70/AW70)</f>
        <v>-</v>
      </c>
      <c r="BA70" s="134">
        <f t="shared" si="209"/>
        <v>0</v>
      </c>
      <c r="BB70" s="134">
        <f t="shared" si="209"/>
        <v>0</v>
      </c>
      <c r="BC70" s="134">
        <f>BB70-BA70</f>
        <v>0</v>
      </c>
      <c r="BD70" s="289" t="str">
        <f>IF(BA70=0,"-",BB70/BA70)</f>
        <v>-</v>
      </c>
      <c r="BE70" s="299">
        <v>0</v>
      </c>
      <c r="BF70" s="299">
        <v>0</v>
      </c>
      <c r="BG70" s="241">
        <f>BF70-BE70</f>
        <v>0</v>
      </c>
      <c r="BH70" s="290" t="str">
        <f>IF(BE70=0,"-",BF70/BE70)</f>
        <v>-</v>
      </c>
      <c r="BI70" s="291"/>
      <c r="BJ70" s="291"/>
      <c r="BK70" s="23"/>
      <c r="BL70" s="23"/>
      <c r="BM70" s="23"/>
      <c r="BN70" s="23"/>
      <c r="BO70" s="23"/>
      <c r="BP70" s="23"/>
      <c r="BQ70" s="23"/>
      <c r="BR70" s="23"/>
      <c r="BS70" s="23"/>
      <c r="BT70" s="23"/>
      <c r="BU70" s="23"/>
      <c r="BV70" s="23"/>
      <c r="BW70" s="23"/>
      <c r="BX70" s="23"/>
      <c r="BY70" s="23"/>
      <c r="BZ70" s="299">
        <v>0</v>
      </c>
      <c r="CA70" s="299"/>
      <c r="CB70" s="299"/>
      <c r="CC70" s="299"/>
      <c r="CD70" s="194"/>
      <c r="CE70" s="194"/>
      <c r="CF70" s="194"/>
      <c r="CG70" s="23"/>
      <c r="CH70" s="23"/>
      <c r="CI70" s="254"/>
      <c r="CJ70" s="254"/>
      <c r="CK70" s="134">
        <f>CL70+EE70+EF70+EG70+EH70</f>
        <v>0</v>
      </c>
      <c r="CL70" s="134">
        <f t="shared" si="214"/>
        <v>0</v>
      </c>
      <c r="CM70" s="134">
        <f>CQ70+CU70+DC70+DK70</f>
        <v>0</v>
      </c>
      <c r="CN70" s="134">
        <f>CM70-CL70</f>
        <v>0</v>
      </c>
      <c r="CO70" s="289" t="str">
        <f>IF(CL70=0,"-",CM70/CL70)</f>
        <v>-</v>
      </c>
      <c r="CP70" s="134">
        <f>SUMIF($CI$11:$CI$50,$A70,CP$11:CP$50)+SUMIF($CI$104:$CI$107,$A70,CP$104:CP$107)</f>
        <v>0</v>
      </c>
      <c r="CQ70" s="134">
        <f>SUMIF($CJ$11:$CJ$50,$A70,CQ$11:CQ$50)+SUMIF($CJ$104:$CJ$107,$A70,CQ$104:CQ$107)</f>
        <v>0</v>
      </c>
      <c r="CR70" s="134">
        <f>CQ70-CP70</f>
        <v>0</v>
      </c>
      <c r="CS70" s="289" t="str">
        <f>IF(CP70=0,"-",CQ70/CP70)</f>
        <v>-</v>
      </c>
      <c r="CT70" s="134">
        <f>SUMIF($CI$11:$CI$50,$A70,CT$11:CT$50)+SUMIF($CI$104:$CI$107,$A70,CT$104:CT$107)</f>
        <v>0</v>
      </c>
      <c r="CU70" s="134">
        <f>SUMIF($CJ$11:$CJ$50,$A70,CU$11:CU$50)+SUMIF($CJ$104:$CJ$107,$A70,CU$104:CU$107)</f>
        <v>0</v>
      </c>
      <c r="CV70" s="134">
        <f>CU70-CT70</f>
        <v>0</v>
      </c>
      <c r="CW70" s="289" t="str">
        <f>IF(CT70=0,"-",CU70/CT70)</f>
        <v>-</v>
      </c>
      <c r="CX70" s="134">
        <f t="shared" si="215"/>
        <v>0</v>
      </c>
      <c r="CY70" s="134">
        <f>CQ70+CU70</f>
        <v>0</v>
      </c>
      <c r="CZ70" s="134">
        <f>CY70-CX70</f>
        <v>0</v>
      </c>
      <c r="DA70" s="289" t="str">
        <f>IF(CX70=0,"-",CY70/CX70)</f>
        <v>-</v>
      </c>
      <c r="DB70" s="134">
        <f>SUMIF($CI$11:$CI$50,$A70,DB$11:DB$50)+SUMIF($CI$104:$CI$107,$A70,DB$104:DB$107)</f>
        <v>0</v>
      </c>
      <c r="DC70" s="134">
        <f>SUMIF($CJ$11:$CJ$50,$A70,DC$11:DC$50)+SUMIF($CJ$104:$CJ$107,$A70,DC$104:DC$107)</f>
        <v>0</v>
      </c>
      <c r="DD70" s="134">
        <f>DC70-DB70</f>
        <v>0</v>
      </c>
      <c r="DE70" s="289" t="str">
        <f>IF(DB70=0,"-",DC70/DB70)</f>
        <v>-</v>
      </c>
      <c r="DF70" s="134">
        <f t="shared" si="216"/>
        <v>0</v>
      </c>
      <c r="DG70" s="134">
        <f>CY70+DC70</f>
        <v>0</v>
      </c>
      <c r="DH70" s="134">
        <f>DG70-DF70</f>
        <v>0</v>
      </c>
      <c r="DI70" s="289" t="str">
        <f>IF(DF70=0,"-",DG70/DF70)</f>
        <v>-</v>
      </c>
      <c r="DJ70" s="134">
        <f>SUMIF($CI$11:$CI$50,$A70,DJ$11:DJ$50)+SUMIF($CI$104:$CI$107,$A70,DJ$104:DJ$107)</f>
        <v>0</v>
      </c>
      <c r="DK70" s="134">
        <f>SUMIF($CJ$11:$CJ$50,$A70,DK$11:DK$50)+SUMIF($CJ$104:$CJ$107,$A70,DK$104:DK$107)</f>
        <v>0</v>
      </c>
      <c r="DL70" s="134">
        <f>DK70-DJ70</f>
        <v>0</v>
      </c>
      <c r="DM70" s="289" t="str">
        <f>IF(DJ70=0,"-",DK70/DJ70)</f>
        <v>-</v>
      </c>
      <c r="DN70" s="291"/>
      <c r="DO70" s="291"/>
      <c r="DP70" s="23"/>
      <c r="DQ70" s="23"/>
      <c r="DR70" s="23"/>
      <c r="DS70" s="23"/>
      <c r="DT70" s="23"/>
      <c r="DU70" s="23"/>
      <c r="DV70" s="23"/>
      <c r="DW70" s="23"/>
      <c r="DX70" s="23"/>
      <c r="DY70" s="23"/>
      <c r="DZ70" s="23"/>
      <c r="EA70" s="23"/>
      <c r="EB70" s="23"/>
      <c r="EC70" s="23"/>
      <c r="ED70" s="23"/>
      <c r="EE70" s="134">
        <f t="shared" si="226"/>
        <v>0</v>
      </c>
      <c r="EF70" s="134">
        <f t="shared" si="226"/>
        <v>0</v>
      </c>
      <c r="EG70" s="134">
        <f t="shared" si="226"/>
        <v>0</v>
      </c>
      <c r="EH70" s="134">
        <f t="shared" si="226"/>
        <v>0</v>
      </c>
      <c r="EI70" s="194"/>
      <c r="EJ70" s="194"/>
      <c r="EK70" s="194"/>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134">
        <v>0</v>
      </c>
      <c r="GQ70" s="134">
        <v>0</v>
      </c>
      <c r="GR70" s="134">
        <f t="shared" si="217"/>
        <v>0</v>
      </c>
      <c r="GS70" s="134">
        <f t="shared" si="224"/>
        <v>0</v>
      </c>
      <c r="GT70" s="134">
        <v>0</v>
      </c>
      <c r="GU70" s="134">
        <v>0</v>
      </c>
      <c r="GV70" s="134">
        <f t="shared" si="225"/>
        <v>0</v>
      </c>
      <c r="GW70" s="134">
        <f t="shared" si="225"/>
        <v>0</v>
      </c>
      <c r="GX70" s="133">
        <f t="shared" si="198"/>
        <v>0</v>
      </c>
      <c r="GY70" s="133">
        <f t="shared" si="198"/>
        <v>0</v>
      </c>
      <c r="GZ70" s="134"/>
      <c r="HA70" s="134">
        <f t="shared" si="218"/>
        <v>0</v>
      </c>
      <c r="HB70" s="134"/>
      <c r="HC70" s="134">
        <f t="shared" si="219"/>
        <v>0</v>
      </c>
      <c r="HD70" s="134"/>
      <c r="HE70" s="134">
        <f t="shared" si="220"/>
        <v>0</v>
      </c>
      <c r="HF70" s="134"/>
      <c r="HG70" s="134">
        <f t="shared" si="221"/>
        <v>0</v>
      </c>
      <c r="HH70" s="133">
        <f>GP70+GR70-GS70</f>
        <v>0</v>
      </c>
      <c r="HI70" s="131"/>
      <c r="HJ70" s="248"/>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row>
    <row r="71" spans="1:336" ht="15.75" x14ac:dyDescent="0.2">
      <c r="A71" s="94" t="s">
        <v>260</v>
      </c>
      <c r="B71" s="296" t="s">
        <v>261</v>
      </c>
      <c r="C71" s="297"/>
      <c r="D71" s="297"/>
      <c r="E71" s="297"/>
      <c r="F71" s="298"/>
      <c r="G71" s="298"/>
      <c r="H71" s="298"/>
      <c r="I71" s="298"/>
      <c r="J71" s="297"/>
      <c r="K71" s="297"/>
      <c r="L71" s="297"/>
      <c r="M71" s="297"/>
      <c r="N71" s="297"/>
      <c r="O71" s="297"/>
      <c r="P71" s="297"/>
      <c r="Q71" s="297"/>
      <c r="R71" s="297"/>
      <c r="S71" s="297"/>
      <c r="T71" s="297"/>
      <c r="U71" s="297"/>
      <c r="V71" s="297"/>
      <c r="W71" s="297"/>
      <c r="X71" s="297"/>
      <c r="Y71" s="297"/>
      <c r="Z71" s="297"/>
      <c r="AA71" s="297"/>
      <c r="AB71" s="297"/>
      <c r="AC71" s="297"/>
      <c r="AD71" s="297"/>
      <c r="AE71" s="297"/>
      <c r="AF71" s="134">
        <f>AG71+BZ71+CA71+CB71+CC71</f>
        <v>0</v>
      </c>
      <c r="AG71" s="134">
        <f t="shared" si="202"/>
        <v>0</v>
      </c>
      <c r="AH71" s="134">
        <f t="shared" si="202"/>
        <v>0</v>
      </c>
      <c r="AI71" s="134">
        <f>AH71-AG71</f>
        <v>0</v>
      </c>
      <c r="AJ71" s="289" t="str">
        <f>IF(AG71=0,"-",AH71/AG71)</f>
        <v>-</v>
      </c>
      <c r="AK71" s="299">
        <v>0</v>
      </c>
      <c r="AL71" s="299">
        <v>0</v>
      </c>
      <c r="AM71" s="134">
        <f>AL71-AK71</f>
        <v>0</v>
      </c>
      <c r="AN71" s="289" t="str">
        <f>IF(AK71=0,"-",AL71/AK71)</f>
        <v>-</v>
      </c>
      <c r="AO71" s="299">
        <v>0</v>
      </c>
      <c r="AP71" s="299">
        <v>0</v>
      </c>
      <c r="AQ71" s="134">
        <f>AP71-AO71</f>
        <v>0</v>
      </c>
      <c r="AR71" s="289" t="str">
        <f>IF(AO71=0,"-",AP71/AO71)</f>
        <v>-</v>
      </c>
      <c r="AS71" s="134">
        <f t="shared" si="206"/>
        <v>0</v>
      </c>
      <c r="AT71" s="134">
        <f t="shared" si="206"/>
        <v>0</v>
      </c>
      <c r="AU71" s="134">
        <f>AT71-AS71</f>
        <v>0</v>
      </c>
      <c r="AV71" s="289" t="str">
        <f>IF(AS71=0,"-",AT71/AS71)</f>
        <v>-</v>
      </c>
      <c r="AW71" s="299">
        <v>0</v>
      </c>
      <c r="AX71" s="299">
        <v>0</v>
      </c>
      <c r="AY71" s="134">
        <f>AX71-AW71</f>
        <v>0</v>
      </c>
      <c r="AZ71" s="289" t="str">
        <f>IF(AW71=0,"-",AX71/AW71)</f>
        <v>-</v>
      </c>
      <c r="BA71" s="134">
        <f t="shared" si="209"/>
        <v>0</v>
      </c>
      <c r="BB71" s="134">
        <f t="shared" si="209"/>
        <v>0</v>
      </c>
      <c r="BC71" s="134">
        <f>BB71-BA71</f>
        <v>0</v>
      </c>
      <c r="BD71" s="289" t="str">
        <f>IF(BA71=0,"-",BB71/BA71)</f>
        <v>-</v>
      </c>
      <c r="BE71" s="299">
        <v>0</v>
      </c>
      <c r="BF71" s="299">
        <v>0</v>
      </c>
      <c r="BG71" s="241">
        <f>BF71-BE71</f>
        <v>0</v>
      </c>
      <c r="BH71" s="290" t="str">
        <f>IF(BE71=0,"-",BF71/BE71)</f>
        <v>-</v>
      </c>
      <c r="BI71" s="291"/>
      <c r="BJ71" s="291"/>
      <c r="BK71" s="23"/>
      <c r="BL71" s="23"/>
      <c r="BM71" s="23"/>
      <c r="BN71" s="23"/>
      <c r="BO71" s="23"/>
      <c r="BP71" s="23"/>
      <c r="BQ71" s="23"/>
      <c r="BR71" s="23"/>
      <c r="BS71" s="23"/>
      <c r="BT71" s="23"/>
      <c r="BU71" s="23"/>
      <c r="BV71" s="23"/>
      <c r="BW71" s="23"/>
      <c r="BX71" s="23"/>
      <c r="BY71" s="23"/>
      <c r="BZ71" s="299">
        <v>0</v>
      </c>
      <c r="CA71" s="299"/>
      <c r="CB71" s="299"/>
      <c r="CC71" s="299"/>
      <c r="CD71" s="194"/>
      <c r="CE71" s="194"/>
      <c r="CF71" s="194"/>
      <c r="CG71" s="23"/>
      <c r="CH71" s="23"/>
      <c r="CI71" s="254"/>
      <c r="CJ71" s="254"/>
      <c r="CK71" s="134">
        <f>CL71+EE71+EF71+EG71+EH71</f>
        <v>0</v>
      </c>
      <c r="CL71" s="134">
        <f t="shared" si="214"/>
        <v>0</v>
      </c>
      <c r="CM71" s="134">
        <f>CQ71+CU71+DC71+DK71</f>
        <v>0</v>
      </c>
      <c r="CN71" s="134">
        <f>CM71-CL71</f>
        <v>0</v>
      </c>
      <c r="CO71" s="289" t="str">
        <f>IF(CL71=0,"-",CM71/CL71)</f>
        <v>-</v>
      </c>
      <c r="CP71" s="134">
        <f>SUMIF($CI$11:$CI$50,$A71,CP$11:CP$50)+SUMIF($CI$104:$CI$107,$A71,CP$104:CP$107)</f>
        <v>0</v>
      </c>
      <c r="CQ71" s="134">
        <f>SUMIF($CJ$11:$CJ$50,$A71,CQ$11:CQ$50)+SUMIF($CJ$104:$CJ$107,$A71,CQ$104:CQ$107)</f>
        <v>0</v>
      </c>
      <c r="CR71" s="134">
        <f>CQ71-CP71</f>
        <v>0</v>
      </c>
      <c r="CS71" s="289" t="str">
        <f>IF(CP71=0,"-",CQ71/CP71)</f>
        <v>-</v>
      </c>
      <c r="CT71" s="134">
        <f>SUMIF($CI$11:$CI$50,$A71,CT$11:CT$50)+SUMIF($CI$104:$CI$107,$A71,CT$104:CT$107)</f>
        <v>0</v>
      </c>
      <c r="CU71" s="134">
        <f>SUMIF($CJ$11:$CJ$50,$A71,CU$11:CU$50)+SUMIF($CJ$104:$CJ$107,$A71,CU$104:CU$107)</f>
        <v>0</v>
      </c>
      <c r="CV71" s="134">
        <f>CU71-CT71</f>
        <v>0</v>
      </c>
      <c r="CW71" s="289" t="str">
        <f>IF(CT71=0,"-",CU71/CT71)</f>
        <v>-</v>
      </c>
      <c r="CX71" s="134">
        <f t="shared" si="215"/>
        <v>0</v>
      </c>
      <c r="CY71" s="134">
        <f>CQ71+CU71</f>
        <v>0</v>
      </c>
      <c r="CZ71" s="134">
        <f>CY71-CX71</f>
        <v>0</v>
      </c>
      <c r="DA71" s="289" t="str">
        <f>IF(CX71=0,"-",CY71/CX71)</f>
        <v>-</v>
      </c>
      <c r="DB71" s="134">
        <f>SUMIF($CI$11:$CI$50,$A71,DB$11:DB$50)+SUMIF($CI$104:$CI$107,$A71,DB$104:DB$107)</f>
        <v>0</v>
      </c>
      <c r="DC71" s="134">
        <f>SUMIF($CJ$11:$CJ$50,$A71,DC$11:DC$50)+SUMIF($CJ$104:$CJ$107,$A71,DC$104:DC$107)</f>
        <v>0</v>
      </c>
      <c r="DD71" s="134">
        <f>DC71-DB71</f>
        <v>0</v>
      </c>
      <c r="DE71" s="289" t="str">
        <f>IF(DB71=0,"-",DC71/DB71)</f>
        <v>-</v>
      </c>
      <c r="DF71" s="134">
        <f t="shared" si="216"/>
        <v>0</v>
      </c>
      <c r="DG71" s="134">
        <f>CY71+DC71</f>
        <v>0</v>
      </c>
      <c r="DH71" s="134">
        <f>DG71-DF71</f>
        <v>0</v>
      </c>
      <c r="DI71" s="289" t="str">
        <f>IF(DF71=0,"-",DG71/DF71)</f>
        <v>-</v>
      </c>
      <c r="DJ71" s="134">
        <f>SUMIF($CI$11:$CI$50,$A71,DJ$11:DJ$50)+SUMIF($CI$104:$CI$107,$A71,DJ$104:DJ$107)</f>
        <v>0</v>
      </c>
      <c r="DK71" s="134">
        <f>SUMIF($CJ$11:$CJ$50,$A71,DK$11:DK$50)+SUMIF($CJ$104:$CJ$107,$A71,DK$104:DK$107)</f>
        <v>0</v>
      </c>
      <c r="DL71" s="134">
        <f>DK71-DJ71</f>
        <v>0</v>
      </c>
      <c r="DM71" s="289" t="str">
        <f>IF(DJ71=0,"-",DK71/DJ71)</f>
        <v>-</v>
      </c>
      <c r="DN71" s="291"/>
      <c r="DO71" s="291"/>
      <c r="DP71" s="23"/>
      <c r="DQ71" s="23"/>
      <c r="DR71" s="23"/>
      <c r="DS71" s="23"/>
      <c r="DT71" s="23"/>
      <c r="DU71" s="23"/>
      <c r="DV71" s="23"/>
      <c r="DW71" s="23"/>
      <c r="DX71" s="23"/>
      <c r="DY71" s="23"/>
      <c r="DZ71" s="23"/>
      <c r="EA71" s="23"/>
      <c r="EB71" s="23"/>
      <c r="EC71" s="23"/>
      <c r="ED71" s="23"/>
      <c r="EE71" s="134">
        <f t="shared" si="226"/>
        <v>0</v>
      </c>
      <c r="EF71" s="134">
        <f t="shared" si="226"/>
        <v>0</v>
      </c>
      <c r="EG71" s="134">
        <f t="shared" si="226"/>
        <v>0</v>
      </c>
      <c r="EH71" s="134">
        <f t="shared" si="226"/>
        <v>0</v>
      </c>
      <c r="EI71" s="194"/>
      <c r="EJ71" s="194"/>
      <c r="EK71" s="194"/>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134">
        <v>0</v>
      </c>
      <c r="GQ71" s="134">
        <v>0</v>
      </c>
      <c r="GR71" s="134">
        <f t="shared" si="217"/>
        <v>0</v>
      </c>
      <c r="GS71" s="134">
        <f t="shared" si="224"/>
        <v>0</v>
      </c>
      <c r="GT71" s="134">
        <v>0</v>
      </c>
      <c r="GU71" s="134">
        <v>0</v>
      </c>
      <c r="GV71" s="134">
        <f t="shared" si="225"/>
        <v>0</v>
      </c>
      <c r="GW71" s="134">
        <f t="shared" si="225"/>
        <v>0</v>
      </c>
      <c r="GX71" s="133">
        <f t="shared" si="198"/>
        <v>0</v>
      </c>
      <c r="GY71" s="133">
        <f t="shared" si="198"/>
        <v>0</v>
      </c>
      <c r="GZ71" s="134"/>
      <c r="HA71" s="134">
        <f t="shared" si="218"/>
        <v>0</v>
      </c>
      <c r="HB71" s="134"/>
      <c r="HC71" s="134">
        <f t="shared" si="219"/>
        <v>0</v>
      </c>
      <c r="HD71" s="134"/>
      <c r="HE71" s="134">
        <f t="shared" si="220"/>
        <v>0</v>
      </c>
      <c r="HF71" s="134"/>
      <c r="HG71" s="134">
        <f t="shared" si="221"/>
        <v>0</v>
      </c>
      <c r="HH71" s="133">
        <f>GP71+GR71-GS71</f>
        <v>0</v>
      </c>
      <c r="HI71" s="131"/>
      <c r="HJ71" s="23"/>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row>
    <row r="72" spans="1:336" ht="21.6" customHeight="1" x14ac:dyDescent="0.2">
      <c r="A72" s="94" t="s">
        <v>262</v>
      </c>
      <c r="B72" s="288" t="s">
        <v>263</v>
      </c>
      <c r="C72" s="297"/>
      <c r="D72" s="297"/>
      <c r="E72" s="297"/>
      <c r="F72" s="298"/>
      <c r="G72" s="298"/>
      <c r="H72" s="298"/>
      <c r="I72" s="298"/>
      <c r="J72" s="297"/>
      <c r="K72" s="297"/>
      <c r="L72" s="297"/>
      <c r="M72" s="297"/>
      <c r="N72" s="297"/>
      <c r="O72" s="297"/>
      <c r="P72" s="297"/>
      <c r="Q72" s="297"/>
      <c r="R72" s="297"/>
      <c r="S72" s="297"/>
      <c r="T72" s="297"/>
      <c r="U72" s="297"/>
      <c r="V72" s="297"/>
      <c r="W72" s="297"/>
      <c r="X72" s="297"/>
      <c r="Y72" s="297"/>
      <c r="Z72" s="297"/>
      <c r="AA72" s="297"/>
      <c r="AB72" s="297"/>
      <c r="AC72" s="297"/>
      <c r="AD72" s="297"/>
      <c r="AE72" s="297"/>
      <c r="AF72" s="134">
        <f t="shared" si="201"/>
        <v>5000</v>
      </c>
      <c r="AG72" s="134">
        <f t="shared" si="202"/>
        <v>5000</v>
      </c>
      <c r="AH72" s="134">
        <f t="shared" si="202"/>
        <v>5000</v>
      </c>
      <c r="AI72" s="134">
        <f t="shared" si="175"/>
        <v>0</v>
      </c>
      <c r="AJ72" s="289">
        <f t="shared" si="176"/>
        <v>1</v>
      </c>
      <c r="AK72" s="299">
        <v>0</v>
      </c>
      <c r="AL72" s="299">
        <v>0</v>
      </c>
      <c r="AM72" s="134">
        <f t="shared" si="203"/>
        <v>0</v>
      </c>
      <c r="AN72" s="289" t="str">
        <f t="shared" si="204"/>
        <v>-</v>
      </c>
      <c r="AO72" s="299">
        <v>0</v>
      </c>
      <c r="AP72" s="299">
        <v>0</v>
      </c>
      <c r="AQ72" s="134">
        <f t="shared" si="205"/>
        <v>0</v>
      </c>
      <c r="AR72" s="289" t="str">
        <f t="shared" si="177"/>
        <v>-</v>
      </c>
      <c r="AS72" s="134">
        <f t="shared" si="206"/>
        <v>0</v>
      </c>
      <c r="AT72" s="134">
        <f t="shared" si="206"/>
        <v>0</v>
      </c>
      <c r="AU72" s="134">
        <f t="shared" si="207"/>
        <v>0</v>
      </c>
      <c r="AV72" s="289" t="str">
        <f t="shared" si="178"/>
        <v>-</v>
      </c>
      <c r="AW72" s="299">
        <f>DB72</f>
        <v>0</v>
      </c>
      <c r="AX72" s="299">
        <v>676.36657999999363</v>
      </c>
      <c r="AY72" s="134">
        <f t="shared" si="208"/>
        <v>676.36657999999363</v>
      </c>
      <c r="AZ72" s="289" t="str">
        <f t="shared" si="179"/>
        <v>-</v>
      </c>
      <c r="BA72" s="134">
        <f t="shared" si="209"/>
        <v>0</v>
      </c>
      <c r="BB72" s="134">
        <f t="shared" si="209"/>
        <v>676.36657999999363</v>
      </c>
      <c r="BC72" s="134">
        <f t="shared" si="210"/>
        <v>676.36657999999363</v>
      </c>
      <c r="BD72" s="289" t="str">
        <f t="shared" si="180"/>
        <v>-</v>
      </c>
      <c r="BE72" s="299">
        <v>5000</v>
      </c>
      <c r="BF72" s="299">
        <v>4323.6334200000065</v>
      </c>
      <c r="BG72" s="241">
        <f t="shared" si="181"/>
        <v>-676.36657999999352</v>
      </c>
      <c r="BH72" s="290">
        <f t="shared" si="182"/>
        <v>0.8647266840000013</v>
      </c>
      <c r="BI72" s="291"/>
      <c r="BJ72" s="291"/>
      <c r="BK72" s="23"/>
      <c r="BL72" s="23"/>
      <c r="BM72" s="23"/>
      <c r="BN72" s="23"/>
      <c r="BO72" s="23"/>
      <c r="BP72" s="23"/>
      <c r="BQ72" s="23"/>
      <c r="BR72" s="23"/>
      <c r="BS72" s="23"/>
      <c r="BT72" s="23"/>
      <c r="BU72" s="23"/>
      <c r="BV72" s="23"/>
      <c r="BW72" s="23"/>
      <c r="BX72" s="23"/>
      <c r="BY72" s="23"/>
      <c r="BZ72" s="299">
        <v>0</v>
      </c>
      <c r="CA72" s="299"/>
      <c r="CB72" s="299"/>
      <c r="CC72" s="299"/>
      <c r="CD72" s="194"/>
      <c r="CE72" s="194"/>
      <c r="CF72" s="194"/>
      <c r="CG72" s="23"/>
      <c r="CH72" s="23"/>
      <c r="CI72" s="254"/>
      <c r="CJ72" s="254"/>
      <c r="CK72" s="134">
        <f t="shared" si="213"/>
        <v>5000</v>
      </c>
      <c r="CL72" s="134">
        <f t="shared" si="214"/>
        <v>5000</v>
      </c>
      <c r="CM72" s="134">
        <f t="shared" si="214"/>
        <v>5000</v>
      </c>
      <c r="CN72" s="134">
        <f t="shared" si="183"/>
        <v>0</v>
      </c>
      <c r="CO72" s="289">
        <f t="shared" si="184"/>
        <v>1</v>
      </c>
      <c r="CP72" s="134">
        <f>SUMIF($CI$11:$CI$50,$A72,CP$11:CP$50)+SUMIF($CI$104:$CI$107,$A72,CP$104:CP$107)</f>
        <v>0</v>
      </c>
      <c r="CQ72" s="134">
        <f>SUMIF($CJ$11:$CJ$50,$A72,CQ$11:CQ$50)+SUMIF($CJ$104:$CJ$107,$A72,CQ$104:CQ$107)</f>
        <v>0</v>
      </c>
      <c r="CR72" s="134">
        <f t="shared" si="222"/>
        <v>0</v>
      </c>
      <c r="CS72" s="289" t="str">
        <f t="shared" si="223"/>
        <v>-</v>
      </c>
      <c r="CT72" s="134">
        <f>SUMIF($CI$11:$CI$50,$A72,CT$11:CT$50)+SUMIF($CI$104:$CI$107,$A72,CT$104:CT$107)</f>
        <v>0</v>
      </c>
      <c r="CU72" s="134">
        <f>SUMIF($CJ$11:$CJ$50,$A72,CU$11:CU$50)+SUMIF($CJ$104:$CJ$107,$A72,CU$104:CU$107)</f>
        <v>0</v>
      </c>
      <c r="CV72" s="134">
        <f t="shared" si="185"/>
        <v>0</v>
      </c>
      <c r="CW72" s="289" t="str">
        <f t="shared" si="186"/>
        <v>-</v>
      </c>
      <c r="CX72" s="134">
        <f t="shared" si="215"/>
        <v>0</v>
      </c>
      <c r="CY72" s="134">
        <f t="shared" si="215"/>
        <v>0</v>
      </c>
      <c r="CZ72" s="134">
        <f t="shared" si="187"/>
        <v>0</v>
      </c>
      <c r="DA72" s="289" t="str">
        <f t="shared" si="188"/>
        <v>-</v>
      </c>
      <c r="DB72" s="134">
        <f>SUMIF($CI$11:$CI$50,$A72,DB$11:DB$50)+SUMIF($CI$104:$CI$107,$A72,DB$104:DB$107)</f>
        <v>0</v>
      </c>
      <c r="DC72" s="134">
        <v>676.36657999999363</v>
      </c>
      <c r="DD72" s="134">
        <f t="shared" si="189"/>
        <v>676.36657999999363</v>
      </c>
      <c r="DE72" s="289" t="str">
        <f t="shared" si="190"/>
        <v>-</v>
      </c>
      <c r="DF72" s="134">
        <f t="shared" si="216"/>
        <v>0</v>
      </c>
      <c r="DG72" s="134">
        <f t="shared" si="216"/>
        <v>676.36657999999363</v>
      </c>
      <c r="DH72" s="134">
        <f t="shared" si="191"/>
        <v>676.36657999999363</v>
      </c>
      <c r="DI72" s="289" t="str">
        <f t="shared" si="192"/>
        <v>-</v>
      </c>
      <c r="DJ72" s="134">
        <v>5000</v>
      </c>
      <c r="DK72" s="134">
        <v>4323.6334200000065</v>
      </c>
      <c r="DL72" s="134">
        <f t="shared" si="193"/>
        <v>-676.36657999999352</v>
      </c>
      <c r="DM72" s="289">
        <f t="shared" si="194"/>
        <v>0.8647266840000013</v>
      </c>
      <c r="DN72" s="291"/>
      <c r="DO72" s="291"/>
      <c r="DP72" s="23"/>
      <c r="DQ72" s="23"/>
      <c r="DR72" s="23"/>
      <c r="DS72" s="23"/>
      <c r="DT72" s="23"/>
      <c r="DU72" s="23"/>
      <c r="DV72" s="23"/>
      <c r="DW72" s="23"/>
      <c r="DX72" s="23"/>
      <c r="DY72" s="23"/>
      <c r="DZ72" s="23"/>
      <c r="EA72" s="23"/>
      <c r="EB72" s="23"/>
      <c r="EC72" s="23"/>
      <c r="ED72" s="23"/>
      <c r="EE72" s="134">
        <f t="shared" si="226"/>
        <v>0</v>
      </c>
      <c r="EF72" s="134">
        <f t="shared" si="226"/>
        <v>0</v>
      </c>
      <c r="EG72" s="134">
        <f t="shared" si="226"/>
        <v>0</v>
      </c>
      <c r="EH72" s="134">
        <f t="shared" si="226"/>
        <v>0</v>
      </c>
      <c r="EI72" s="194"/>
      <c r="EJ72" s="194"/>
      <c r="EK72" s="194"/>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134">
        <v>0</v>
      </c>
      <c r="GQ72" s="134">
        <v>0</v>
      </c>
      <c r="GR72" s="134">
        <f t="shared" si="217"/>
        <v>5000</v>
      </c>
      <c r="GS72" s="134">
        <f t="shared" si="224"/>
        <v>5000</v>
      </c>
      <c r="GT72" s="134">
        <v>5000</v>
      </c>
      <c r="GU72" s="134">
        <v>5000</v>
      </c>
      <c r="GV72" s="134">
        <f t="shared" si="225"/>
        <v>5000</v>
      </c>
      <c r="GW72" s="134">
        <f t="shared" si="225"/>
        <v>5000</v>
      </c>
      <c r="GX72" s="133">
        <f t="shared" si="198"/>
        <v>0</v>
      </c>
      <c r="GY72" s="133">
        <f t="shared" si="198"/>
        <v>0</v>
      </c>
      <c r="GZ72" s="134">
        <v>0</v>
      </c>
      <c r="HA72" s="134">
        <f t="shared" si="218"/>
        <v>0</v>
      </c>
      <c r="HB72" s="134">
        <v>0</v>
      </c>
      <c r="HC72" s="134">
        <f t="shared" si="219"/>
        <v>0</v>
      </c>
      <c r="HD72" s="134">
        <v>0</v>
      </c>
      <c r="HE72" s="134">
        <f t="shared" si="220"/>
        <v>0</v>
      </c>
      <c r="HF72" s="134">
        <v>0</v>
      </c>
      <c r="HG72" s="134">
        <f t="shared" si="221"/>
        <v>0</v>
      </c>
      <c r="HH72" s="133">
        <f t="shared" si="200"/>
        <v>0</v>
      </c>
      <c r="HI72" s="307" t="s">
        <v>264</v>
      </c>
      <c r="HJ72" s="23"/>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row>
    <row r="73" spans="1:336" ht="24" x14ac:dyDescent="0.2">
      <c r="A73" s="94"/>
      <c r="B73" s="288" t="s">
        <v>265</v>
      </c>
      <c r="C73" s="297"/>
      <c r="D73" s="297"/>
      <c r="E73" s="297"/>
      <c r="F73" s="298"/>
      <c r="G73" s="298"/>
      <c r="H73" s="298"/>
      <c r="I73" s="298"/>
      <c r="J73" s="297"/>
      <c r="K73" s="297"/>
      <c r="L73" s="297"/>
      <c r="M73" s="297"/>
      <c r="N73" s="297"/>
      <c r="O73" s="297"/>
      <c r="P73" s="297"/>
      <c r="Q73" s="297"/>
      <c r="R73" s="297"/>
      <c r="S73" s="297"/>
      <c r="T73" s="297"/>
      <c r="U73" s="297"/>
      <c r="V73" s="297"/>
      <c r="W73" s="297"/>
      <c r="X73" s="297"/>
      <c r="Y73" s="297"/>
      <c r="Z73" s="297"/>
      <c r="AA73" s="297"/>
      <c r="AB73" s="297"/>
      <c r="AC73" s="297"/>
      <c r="AD73" s="297"/>
      <c r="AE73" s="297"/>
      <c r="AF73" s="134">
        <f>AG73+BZ73+CA73+CB73+CC73</f>
        <v>0</v>
      </c>
      <c r="AG73" s="134">
        <f t="shared" si="202"/>
        <v>0</v>
      </c>
      <c r="AH73" s="134">
        <f t="shared" si="202"/>
        <v>0</v>
      </c>
      <c r="AI73" s="134">
        <f>AH73-AG73</f>
        <v>0</v>
      </c>
      <c r="AJ73" s="289" t="str">
        <f>IF(AG73=0,"-",AH73/AG73)</f>
        <v>-</v>
      </c>
      <c r="AK73" s="134">
        <f>SUM(AK74:AK75)</f>
        <v>0</v>
      </c>
      <c r="AL73" s="134">
        <f>SUM(AL74:AL75)</f>
        <v>0</v>
      </c>
      <c r="AM73" s="134">
        <f>AL73-AK73</f>
        <v>0</v>
      </c>
      <c r="AN73" s="289" t="str">
        <f>IF(AK73=0,"-",AL73/AK73)</f>
        <v>-</v>
      </c>
      <c r="AO73" s="134">
        <f>SUM(AO74:AO75)</f>
        <v>0</v>
      </c>
      <c r="AP73" s="134">
        <f>SUM(AP74:AP75)</f>
        <v>0</v>
      </c>
      <c r="AQ73" s="134">
        <f>AP73-AO73</f>
        <v>0</v>
      </c>
      <c r="AR73" s="289" t="str">
        <f>IF(AO73=0,"-",AP73/AO73)</f>
        <v>-</v>
      </c>
      <c r="AS73" s="134">
        <f t="shared" si="206"/>
        <v>0</v>
      </c>
      <c r="AT73" s="134">
        <f t="shared" si="206"/>
        <v>0</v>
      </c>
      <c r="AU73" s="134">
        <f>AT73-AS73</f>
        <v>0</v>
      </c>
      <c r="AV73" s="289" t="str">
        <f>IF(AS73=0,"-",AT73/AS73)</f>
        <v>-</v>
      </c>
      <c r="AW73" s="134">
        <f>SUM(AW74:AW75)</f>
        <v>0</v>
      </c>
      <c r="AX73" s="134">
        <f>SUM(AX74:AX75)</f>
        <v>0</v>
      </c>
      <c r="AY73" s="134">
        <f>AX73-AW73</f>
        <v>0</v>
      </c>
      <c r="AZ73" s="289" t="str">
        <f>IF(AW73=0,"-",AX73/AW73)</f>
        <v>-</v>
      </c>
      <c r="BA73" s="134">
        <f t="shared" si="209"/>
        <v>0</v>
      </c>
      <c r="BB73" s="134">
        <f t="shared" si="209"/>
        <v>0</v>
      </c>
      <c r="BC73" s="134">
        <f>BB73-BA73</f>
        <v>0</v>
      </c>
      <c r="BD73" s="289" t="str">
        <f>IF(BA73=0,"-",BB73/BA73)</f>
        <v>-</v>
      </c>
      <c r="BE73" s="134">
        <f>SUM(BE74:BE75)</f>
        <v>0</v>
      </c>
      <c r="BF73" s="134">
        <f>SUM(BF74:BF75)</f>
        <v>0</v>
      </c>
      <c r="BG73" s="241">
        <f>BF73-BE73</f>
        <v>0</v>
      </c>
      <c r="BH73" s="290" t="str">
        <f>IF(BE73=0,"-",BF73/BE73)</f>
        <v>-</v>
      </c>
      <c r="BI73" s="291"/>
      <c r="BJ73" s="291"/>
      <c r="BK73" s="23"/>
      <c r="BL73" s="23"/>
      <c r="BM73" s="23"/>
      <c r="BN73" s="23"/>
      <c r="BO73" s="23"/>
      <c r="BP73" s="23"/>
      <c r="BQ73" s="23"/>
      <c r="BR73" s="23"/>
      <c r="BS73" s="23"/>
      <c r="BT73" s="23"/>
      <c r="BU73" s="23"/>
      <c r="BV73" s="23"/>
      <c r="BW73" s="23"/>
      <c r="BX73" s="23"/>
      <c r="BY73" s="23"/>
      <c r="BZ73" s="134">
        <f>SUM(BZ74:BZ75)</f>
        <v>0</v>
      </c>
      <c r="CA73" s="134">
        <f>SUM(CA74:CA75)</f>
        <v>0</v>
      </c>
      <c r="CB73" s="134">
        <f>SUM(CB74:CB75)</f>
        <v>0</v>
      </c>
      <c r="CC73" s="134">
        <f>SUM(CC74:CC75)</f>
        <v>0</v>
      </c>
      <c r="CD73" s="194"/>
      <c r="CE73" s="194"/>
      <c r="CF73" s="194"/>
      <c r="CG73" s="23"/>
      <c r="CH73" s="23"/>
      <c r="CI73" s="254"/>
      <c r="CJ73" s="254"/>
      <c r="CK73" s="134">
        <f>CL73+EE73+EF73+EG73+EH73</f>
        <v>0</v>
      </c>
      <c r="CL73" s="134">
        <f t="shared" si="214"/>
        <v>0</v>
      </c>
      <c r="CM73" s="134">
        <f>CQ73+CU73+DC73+DK73</f>
        <v>0</v>
      </c>
      <c r="CN73" s="134">
        <f>CM73-CL73</f>
        <v>0</v>
      </c>
      <c r="CO73" s="289" t="str">
        <f>IF(CL73=0,"-",CM73/CL73)</f>
        <v>-</v>
      </c>
      <c r="CP73" s="134">
        <f>SUM(CP74:CP75)</f>
        <v>0</v>
      </c>
      <c r="CQ73" s="134">
        <f>SUM(CQ74:CQ75)</f>
        <v>0</v>
      </c>
      <c r="CR73" s="134">
        <f>CQ73-CP73</f>
        <v>0</v>
      </c>
      <c r="CS73" s="289" t="str">
        <f>IF(CP73=0,"-",CQ73/CP73)</f>
        <v>-</v>
      </c>
      <c r="CT73" s="134">
        <f>SUM(CT74:CT75)</f>
        <v>0</v>
      </c>
      <c r="CU73" s="134">
        <f>SUM(CU74:CU75)</f>
        <v>0</v>
      </c>
      <c r="CV73" s="134">
        <f>CU73-CT73</f>
        <v>0</v>
      </c>
      <c r="CW73" s="289" t="str">
        <f>IF(CT73=0,"-",CU73/CT73)</f>
        <v>-</v>
      </c>
      <c r="CX73" s="134">
        <f t="shared" si="215"/>
        <v>0</v>
      </c>
      <c r="CY73" s="134">
        <f>CQ73+CU73</f>
        <v>0</v>
      </c>
      <c r="CZ73" s="134">
        <f>CY73-CX73</f>
        <v>0</v>
      </c>
      <c r="DA73" s="289" t="str">
        <f>IF(CX73=0,"-",CY73/CX73)</f>
        <v>-</v>
      </c>
      <c r="DB73" s="134">
        <f>SUM(DB74:DB75)</f>
        <v>0</v>
      </c>
      <c r="DC73" s="134">
        <f>SUM(DC74:DC75)</f>
        <v>0</v>
      </c>
      <c r="DD73" s="134">
        <f>DC73-DB73</f>
        <v>0</v>
      </c>
      <c r="DE73" s="289" t="str">
        <f>IF(DB73=0,"-",DC73/DB73)</f>
        <v>-</v>
      </c>
      <c r="DF73" s="134">
        <f t="shared" si="216"/>
        <v>0</v>
      </c>
      <c r="DG73" s="134">
        <f>CY73+DC73</f>
        <v>0</v>
      </c>
      <c r="DH73" s="134">
        <f>DG73-DF73</f>
        <v>0</v>
      </c>
      <c r="DI73" s="289" t="str">
        <f>IF(DF73=0,"-",DG73/DF73)</f>
        <v>-</v>
      </c>
      <c r="DJ73" s="134">
        <f>SUM(DJ74:DJ75)</f>
        <v>0</v>
      </c>
      <c r="DK73" s="134">
        <f>SUM(DK74:DK75)</f>
        <v>0</v>
      </c>
      <c r="DL73" s="134">
        <f>DK73-DJ73</f>
        <v>0</v>
      </c>
      <c r="DM73" s="289" t="str">
        <f>IF(DJ73=0,"-",DK73/DJ73)</f>
        <v>-</v>
      </c>
      <c r="DN73" s="291"/>
      <c r="DO73" s="291"/>
      <c r="DP73" s="23"/>
      <c r="DQ73" s="23"/>
      <c r="DR73" s="23"/>
      <c r="DS73" s="23"/>
      <c r="DT73" s="23"/>
      <c r="DU73" s="23"/>
      <c r="DV73" s="23"/>
      <c r="DW73" s="23"/>
      <c r="DX73" s="23"/>
      <c r="DY73" s="23"/>
      <c r="DZ73" s="23"/>
      <c r="EA73" s="23"/>
      <c r="EB73" s="23"/>
      <c r="EC73" s="23"/>
      <c r="ED73" s="23"/>
      <c r="EE73" s="134">
        <f>SUM(EE74:EE75)</f>
        <v>0</v>
      </c>
      <c r="EF73" s="134">
        <f>SUM(EF74:EF75)</f>
        <v>0</v>
      </c>
      <c r="EG73" s="134">
        <f>SUM(EG74:EG75)</f>
        <v>0</v>
      </c>
      <c r="EH73" s="134">
        <f>SUM(EH74:EH75)</f>
        <v>0</v>
      </c>
      <c r="EI73" s="194"/>
      <c r="EJ73" s="194"/>
      <c r="EK73" s="194"/>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134">
        <f>SUM(GP74:GP75)</f>
        <v>0</v>
      </c>
      <c r="GQ73" s="134">
        <f>SUM(GQ74:GQ75)</f>
        <v>0</v>
      </c>
      <c r="GR73" s="134">
        <f t="shared" si="217"/>
        <v>0</v>
      </c>
      <c r="GS73" s="134">
        <f t="shared" si="224"/>
        <v>0</v>
      </c>
      <c r="GT73" s="134">
        <f>SUM(GT74:GT75)</f>
        <v>0</v>
      </c>
      <c r="GU73" s="134">
        <f>SUM(GU74:GU75)</f>
        <v>0</v>
      </c>
      <c r="GV73" s="134">
        <f t="shared" si="225"/>
        <v>0</v>
      </c>
      <c r="GW73" s="134">
        <f t="shared" si="225"/>
        <v>0</v>
      </c>
      <c r="GX73" s="133">
        <f t="shared" si="198"/>
        <v>0</v>
      </c>
      <c r="GY73" s="133">
        <f t="shared" si="198"/>
        <v>0</v>
      </c>
      <c r="GZ73" s="134">
        <f>SUM(GZ74:GZ75)</f>
        <v>0</v>
      </c>
      <c r="HA73" s="134">
        <f t="shared" si="218"/>
        <v>0</v>
      </c>
      <c r="HB73" s="134">
        <f>SUM(HB74:HB75)</f>
        <v>0</v>
      </c>
      <c r="HC73" s="134">
        <f t="shared" si="219"/>
        <v>0</v>
      </c>
      <c r="HD73" s="134">
        <f>SUM(HD74:HD75)</f>
        <v>0</v>
      </c>
      <c r="HE73" s="134">
        <f t="shared" si="220"/>
        <v>0</v>
      </c>
      <c r="HF73" s="134">
        <f>SUM(HF74:HF75)</f>
        <v>0</v>
      </c>
      <c r="HG73" s="134">
        <f t="shared" si="221"/>
        <v>0</v>
      </c>
      <c r="HH73" s="133">
        <f t="shared" si="200"/>
        <v>0</v>
      </c>
      <c r="HI73" s="131"/>
      <c r="HJ73" s="23"/>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row>
    <row r="74" spans="1:336" ht="15.75" x14ac:dyDescent="0.2">
      <c r="A74" s="94" t="s">
        <v>266</v>
      </c>
      <c r="B74" s="296" t="s">
        <v>267</v>
      </c>
      <c r="C74" s="297"/>
      <c r="D74" s="297"/>
      <c r="E74" s="297"/>
      <c r="F74" s="298"/>
      <c r="G74" s="298"/>
      <c r="H74" s="298"/>
      <c r="I74" s="298"/>
      <c r="J74" s="297"/>
      <c r="K74" s="297"/>
      <c r="L74" s="297"/>
      <c r="M74" s="297"/>
      <c r="N74" s="297"/>
      <c r="O74" s="297"/>
      <c r="P74" s="297"/>
      <c r="Q74" s="297"/>
      <c r="R74" s="297"/>
      <c r="S74" s="297"/>
      <c r="T74" s="297"/>
      <c r="U74" s="297"/>
      <c r="V74" s="297"/>
      <c r="W74" s="297"/>
      <c r="X74" s="297"/>
      <c r="Y74" s="297"/>
      <c r="Z74" s="297"/>
      <c r="AA74" s="297"/>
      <c r="AB74" s="297"/>
      <c r="AC74" s="297"/>
      <c r="AD74" s="297"/>
      <c r="AE74" s="297"/>
      <c r="AF74" s="134">
        <f>AG74+BZ74+CA74+CB74+CC74</f>
        <v>0</v>
      </c>
      <c r="AG74" s="134">
        <f t="shared" si="202"/>
        <v>0</v>
      </c>
      <c r="AH74" s="134">
        <f t="shared" si="202"/>
        <v>0</v>
      </c>
      <c r="AI74" s="134">
        <f>AH74-AG74</f>
        <v>0</v>
      </c>
      <c r="AJ74" s="289" t="str">
        <f>IF(AG74=0,"-",AH74/AG74)</f>
        <v>-</v>
      </c>
      <c r="AK74" s="299">
        <v>0</v>
      </c>
      <c r="AL74" s="299">
        <v>0</v>
      </c>
      <c r="AM74" s="134">
        <f>AL74-AK74</f>
        <v>0</v>
      </c>
      <c r="AN74" s="289" t="str">
        <f>IF(AK74=0,"-",AL74/AK74)</f>
        <v>-</v>
      </c>
      <c r="AO74" s="299">
        <v>0</v>
      </c>
      <c r="AP74" s="299">
        <v>0</v>
      </c>
      <c r="AQ74" s="134">
        <f>AP74-AO74</f>
        <v>0</v>
      </c>
      <c r="AR74" s="289" t="str">
        <f>IF(AO74=0,"-",AP74/AO74)</f>
        <v>-</v>
      </c>
      <c r="AS74" s="134">
        <f t="shared" si="206"/>
        <v>0</v>
      </c>
      <c r="AT74" s="134">
        <f t="shared" si="206"/>
        <v>0</v>
      </c>
      <c r="AU74" s="134">
        <f>AT74-AS74</f>
        <v>0</v>
      </c>
      <c r="AV74" s="289" t="str">
        <f>IF(AS74=0,"-",AT74/AS74)</f>
        <v>-</v>
      </c>
      <c r="AW74" s="299">
        <v>0</v>
      </c>
      <c r="AX74" s="299">
        <v>0</v>
      </c>
      <c r="AY74" s="134">
        <f>AX74-AW74</f>
        <v>0</v>
      </c>
      <c r="AZ74" s="289" t="str">
        <f>IF(AW74=0,"-",AX74/AW74)</f>
        <v>-</v>
      </c>
      <c r="BA74" s="134">
        <f t="shared" si="209"/>
        <v>0</v>
      </c>
      <c r="BB74" s="134">
        <f t="shared" si="209"/>
        <v>0</v>
      </c>
      <c r="BC74" s="134">
        <f>BB74-BA74</f>
        <v>0</v>
      </c>
      <c r="BD74" s="289" t="str">
        <f>IF(BA74=0,"-",BB74/BA74)</f>
        <v>-</v>
      </c>
      <c r="BE74" s="299">
        <v>0</v>
      </c>
      <c r="BF74" s="299"/>
      <c r="BG74" s="241">
        <f>BF74-BE74</f>
        <v>0</v>
      </c>
      <c r="BH74" s="290" t="str">
        <f>IF(BE74=0,"-",BF74/BE74)</f>
        <v>-</v>
      </c>
      <c r="BI74" s="291"/>
      <c r="BJ74" s="291"/>
      <c r="BK74" s="23"/>
      <c r="BL74" s="23"/>
      <c r="BM74" s="23"/>
      <c r="BN74" s="23"/>
      <c r="BO74" s="23"/>
      <c r="BP74" s="23"/>
      <c r="BQ74" s="23"/>
      <c r="BR74" s="23"/>
      <c r="BS74" s="23"/>
      <c r="BT74" s="23"/>
      <c r="BU74" s="23"/>
      <c r="BV74" s="23"/>
      <c r="BW74" s="23"/>
      <c r="BX74" s="23"/>
      <c r="BY74" s="23"/>
      <c r="BZ74" s="299">
        <v>0</v>
      </c>
      <c r="CA74" s="299"/>
      <c r="CB74" s="299"/>
      <c r="CC74" s="299"/>
      <c r="CD74" s="194"/>
      <c r="CE74" s="194"/>
      <c r="CF74" s="194"/>
      <c r="CG74" s="23"/>
      <c r="CH74" s="23"/>
      <c r="CI74" s="254"/>
      <c r="CJ74" s="254"/>
      <c r="CK74" s="134">
        <f>CL74+EE74+EF74+EG74+EH74</f>
        <v>0</v>
      </c>
      <c r="CL74" s="134">
        <f t="shared" si="214"/>
        <v>0</v>
      </c>
      <c r="CM74" s="134">
        <f>CQ74+CU74+DC74+DK74</f>
        <v>0</v>
      </c>
      <c r="CN74" s="134">
        <f>CM74-CL74</f>
        <v>0</v>
      </c>
      <c r="CO74" s="289" t="str">
        <f>IF(CL74=0,"-",CM74/CL74)</f>
        <v>-</v>
      </c>
      <c r="CP74" s="134">
        <f>SUMIF($CI$11:$CI$50,$A74,CP$11:CP$50)+SUMIF($CI$104:$CI$107,$A74,CP$104:CP$107)</f>
        <v>0</v>
      </c>
      <c r="CQ74" s="134">
        <f>SUMIF($CJ$11:$CJ$50,$A74,CQ$11:CQ$50)+SUMIF($CJ$104:$CJ$107,$A74,CQ$104:CQ$107)</f>
        <v>0</v>
      </c>
      <c r="CR74" s="134">
        <f>CQ74-CP74</f>
        <v>0</v>
      </c>
      <c r="CS74" s="289" t="str">
        <f>IF(CP74=0,"-",CQ74/CP74)</f>
        <v>-</v>
      </c>
      <c r="CT74" s="134">
        <f>SUMIF($CI$11:$CI$50,$A74,CT$11:CT$50)+SUMIF($CI$104:$CI$107,$A74,CT$104:CT$107)</f>
        <v>0</v>
      </c>
      <c r="CU74" s="134">
        <f>SUMIF($CJ$11:$CJ$50,$A74,CU$11:CU$50)+SUMIF($CJ$104:$CJ$107,$A74,CU$104:CU$107)</f>
        <v>0</v>
      </c>
      <c r="CV74" s="134">
        <f>CU74-CT74</f>
        <v>0</v>
      </c>
      <c r="CW74" s="289" t="str">
        <f>IF(CT74=0,"-",CU74/CT74)</f>
        <v>-</v>
      </c>
      <c r="CX74" s="134">
        <f t="shared" si="215"/>
        <v>0</v>
      </c>
      <c r="CY74" s="134">
        <f>CQ74+CU74</f>
        <v>0</v>
      </c>
      <c r="CZ74" s="134">
        <f>CY74-CX74</f>
        <v>0</v>
      </c>
      <c r="DA74" s="289" t="str">
        <f>IF(CX74=0,"-",CY74/CX74)</f>
        <v>-</v>
      </c>
      <c r="DB74" s="134">
        <f>SUMIF($CI$11:$CI$50,$A74,DB$11:DB$50)+SUMIF($CI$104:$CI$107,$A74,DB$104:DB$107)</f>
        <v>0</v>
      </c>
      <c r="DC74" s="134">
        <f>SUMIF($CJ$11:$CJ$50,$A74,DC$11:DC$50)+SUMIF($CJ$104:$CJ$107,$A74,DC$104:DC$107)</f>
        <v>0</v>
      </c>
      <c r="DD74" s="134">
        <f>DC74-DB74</f>
        <v>0</v>
      </c>
      <c r="DE74" s="289" t="str">
        <f>IF(DB74=0,"-",DC74/DB74)</f>
        <v>-</v>
      </c>
      <c r="DF74" s="134">
        <f t="shared" si="216"/>
        <v>0</v>
      </c>
      <c r="DG74" s="134">
        <f>CY74+DC74</f>
        <v>0</v>
      </c>
      <c r="DH74" s="134">
        <f>DG74-DF74</f>
        <v>0</v>
      </c>
      <c r="DI74" s="289" t="str">
        <f>IF(DF74=0,"-",DG74/DF74)</f>
        <v>-</v>
      </c>
      <c r="DJ74" s="134">
        <f>SUMIF($CI$11:$CI$50,$A74,DJ$11:DJ$50)+SUMIF($CI$104:$CI$107,$A74,DJ$104:DJ$107)</f>
        <v>0</v>
      </c>
      <c r="DK74" s="134">
        <f>SUMIF($CJ$11:$CJ$50,$A74,DK$11:DK$50)+SUMIF($CJ$104:$CJ$107,$A74,DK$104:DK$107)</f>
        <v>0</v>
      </c>
      <c r="DL74" s="134">
        <f>DK74-DJ74</f>
        <v>0</v>
      </c>
      <c r="DM74" s="289" t="str">
        <f>IF(DJ74=0,"-",DK74/DJ74)</f>
        <v>-</v>
      </c>
      <c r="DN74" s="291"/>
      <c r="DO74" s="291"/>
      <c r="DP74" s="23"/>
      <c r="DQ74" s="23"/>
      <c r="DR74" s="23"/>
      <c r="DS74" s="23"/>
      <c r="DT74" s="23"/>
      <c r="DU74" s="23"/>
      <c r="DV74" s="23"/>
      <c r="DW74" s="23"/>
      <c r="DX74" s="23"/>
      <c r="DY74" s="23"/>
      <c r="DZ74" s="23"/>
      <c r="EA74" s="23"/>
      <c r="EB74" s="23"/>
      <c r="EC74" s="23"/>
      <c r="ED74" s="23"/>
      <c r="EE74" s="134">
        <f t="shared" ref="EE74:EH75" si="227">SUMIF($CI$11:$CI$50,$A74,EE$11:EE$50)+SUMIF($CI$104:$CI$107,$A74,EE$104:EE$107)</f>
        <v>0</v>
      </c>
      <c r="EF74" s="134">
        <f t="shared" si="227"/>
        <v>0</v>
      </c>
      <c r="EG74" s="134">
        <f t="shared" si="227"/>
        <v>0</v>
      </c>
      <c r="EH74" s="134">
        <f t="shared" si="227"/>
        <v>0</v>
      </c>
      <c r="EI74" s="194"/>
      <c r="EJ74" s="194"/>
      <c r="EK74" s="194"/>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134"/>
      <c r="GQ74" s="134"/>
      <c r="GR74" s="134">
        <f>GT74+GZ74+HB74+HD74+HF74</f>
        <v>0</v>
      </c>
      <c r="GS74" s="134">
        <f>GV74+HA74+HC74+HE74+HG74</f>
        <v>0</v>
      </c>
      <c r="GT74" s="134"/>
      <c r="GU74" s="134"/>
      <c r="GV74" s="134">
        <f>CL74</f>
        <v>0</v>
      </c>
      <c r="GW74" s="134">
        <f>CM74</f>
        <v>0</v>
      </c>
      <c r="GX74" s="133">
        <f>GP74+GT74-GV74</f>
        <v>0</v>
      </c>
      <c r="GY74" s="133">
        <f>GQ74+GU74-GW74</f>
        <v>0</v>
      </c>
      <c r="GZ74" s="134"/>
      <c r="HA74" s="134">
        <f>EE74</f>
        <v>0</v>
      </c>
      <c r="HB74" s="134"/>
      <c r="HC74" s="134">
        <f>EF74</f>
        <v>0</v>
      </c>
      <c r="HD74" s="134"/>
      <c r="HE74" s="134">
        <f>EG74</f>
        <v>0</v>
      </c>
      <c r="HF74" s="134"/>
      <c r="HG74" s="134">
        <f>EH74</f>
        <v>0</v>
      </c>
      <c r="HH74" s="133">
        <f>GP74+GR74-GS74</f>
        <v>0</v>
      </c>
      <c r="HI74" s="131"/>
      <c r="HJ74" s="23"/>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row>
    <row r="75" spans="1:336" ht="15.75" x14ac:dyDescent="0.2">
      <c r="A75" s="94" t="s">
        <v>268</v>
      </c>
      <c r="B75" s="296" t="s">
        <v>269</v>
      </c>
      <c r="C75" s="297"/>
      <c r="D75" s="297"/>
      <c r="E75" s="297"/>
      <c r="F75" s="298"/>
      <c r="G75" s="298"/>
      <c r="H75" s="298"/>
      <c r="I75" s="298"/>
      <c r="J75" s="297"/>
      <c r="K75" s="297"/>
      <c r="L75" s="297"/>
      <c r="M75" s="297"/>
      <c r="N75" s="297"/>
      <c r="O75" s="297"/>
      <c r="P75" s="297"/>
      <c r="Q75" s="297"/>
      <c r="R75" s="297"/>
      <c r="S75" s="297"/>
      <c r="T75" s="297"/>
      <c r="U75" s="297"/>
      <c r="V75" s="297"/>
      <c r="W75" s="297"/>
      <c r="X75" s="297"/>
      <c r="Y75" s="297"/>
      <c r="Z75" s="297"/>
      <c r="AA75" s="297"/>
      <c r="AB75" s="297"/>
      <c r="AC75" s="297"/>
      <c r="AD75" s="297"/>
      <c r="AE75" s="297"/>
      <c r="AF75" s="134">
        <f>AG75+BZ75+CA75+CB75+CC75</f>
        <v>0</v>
      </c>
      <c r="AG75" s="134">
        <f t="shared" si="202"/>
        <v>0</v>
      </c>
      <c r="AH75" s="134">
        <f t="shared" si="202"/>
        <v>0</v>
      </c>
      <c r="AI75" s="134">
        <f>AH75-AG75</f>
        <v>0</v>
      </c>
      <c r="AJ75" s="289" t="str">
        <f>IF(AG75=0,"-",AH75/AG75)</f>
        <v>-</v>
      </c>
      <c r="AK75" s="299">
        <v>0</v>
      </c>
      <c r="AL75" s="299">
        <v>0</v>
      </c>
      <c r="AM75" s="134">
        <f>AL75-AK75</f>
        <v>0</v>
      </c>
      <c r="AN75" s="289" t="str">
        <f>IF(AK75=0,"-",AL75/AK75)</f>
        <v>-</v>
      </c>
      <c r="AO75" s="299">
        <v>0</v>
      </c>
      <c r="AP75" s="299">
        <v>0</v>
      </c>
      <c r="AQ75" s="134">
        <f>AP75-AO75</f>
        <v>0</v>
      </c>
      <c r="AR75" s="289" t="str">
        <f>IF(AO75=0,"-",AP75/AO75)</f>
        <v>-</v>
      </c>
      <c r="AS75" s="134">
        <f t="shared" si="206"/>
        <v>0</v>
      </c>
      <c r="AT75" s="134">
        <f t="shared" si="206"/>
        <v>0</v>
      </c>
      <c r="AU75" s="134">
        <f>AT75-AS75</f>
        <v>0</v>
      </c>
      <c r="AV75" s="289" t="str">
        <f>IF(AS75=0,"-",AT75/AS75)</f>
        <v>-</v>
      </c>
      <c r="AW75" s="299">
        <v>0</v>
      </c>
      <c r="AX75" s="299">
        <v>0</v>
      </c>
      <c r="AY75" s="134">
        <f>AX75-AW75</f>
        <v>0</v>
      </c>
      <c r="AZ75" s="289" t="str">
        <f>IF(AW75=0,"-",AX75/AW75)</f>
        <v>-</v>
      </c>
      <c r="BA75" s="134">
        <f t="shared" si="209"/>
        <v>0</v>
      </c>
      <c r="BB75" s="134">
        <f t="shared" si="209"/>
        <v>0</v>
      </c>
      <c r="BC75" s="134">
        <f>BB75-BA75</f>
        <v>0</v>
      </c>
      <c r="BD75" s="289" t="str">
        <f>IF(BA75=0,"-",BB75/BA75)</f>
        <v>-</v>
      </c>
      <c r="BE75" s="299">
        <v>0</v>
      </c>
      <c r="BF75" s="299">
        <v>0</v>
      </c>
      <c r="BG75" s="241">
        <f>BF75-BE75</f>
        <v>0</v>
      </c>
      <c r="BH75" s="290" t="str">
        <f>IF(BE75=0,"-",BF75/BE75)</f>
        <v>-</v>
      </c>
      <c r="BI75" s="291"/>
      <c r="BJ75" s="291"/>
      <c r="BK75" s="23"/>
      <c r="BL75" s="23"/>
      <c r="BM75" s="23"/>
      <c r="BN75" s="23"/>
      <c r="BO75" s="23"/>
      <c r="BP75" s="23"/>
      <c r="BQ75" s="23"/>
      <c r="BR75" s="23"/>
      <c r="BS75" s="23"/>
      <c r="BT75" s="23"/>
      <c r="BU75" s="23"/>
      <c r="BV75" s="23"/>
      <c r="BW75" s="23"/>
      <c r="BX75" s="23"/>
      <c r="BY75" s="23"/>
      <c r="BZ75" s="299">
        <v>0</v>
      </c>
      <c r="CA75" s="299"/>
      <c r="CB75" s="299"/>
      <c r="CC75" s="299"/>
      <c r="CD75" s="194"/>
      <c r="CE75" s="194"/>
      <c r="CF75" s="194"/>
      <c r="CG75" s="23"/>
      <c r="CH75" s="23"/>
      <c r="CI75" s="254"/>
      <c r="CJ75" s="254"/>
      <c r="CK75" s="134">
        <f>CL75+EE75+EF75+EG75+EH75</f>
        <v>0</v>
      </c>
      <c r="CL75" s="134">
        <f t="shared" si="214"/>
        <v>0</v>
      </c>
      <c r="CM75" s="134">
        <f>CQ75+CU75+DC75+DK75</f>
        <v>0</v>
      </c>
      <c r="CN75" s="134">
        <f>CM75-CL75</f>
        <v>0</v>
      </c>
      <c r="CO75" s="289" t="str">
        <f>IF(CL75=0,"-",CM75/CL75)</f>
        <v>-</v>
      </c>
      <c r="CP75" s="134">
        <f>SUMIF($CI$11:$CI$50,$A75,CP$11:CP$50)+SUMIF($CI$104:$CI$107,$A75,CP$104:CP$107)</f>
        <v>0</v>
      </c>
      <c r="CQ75" s="134">
        <f>SUMIF($CJ$11:$CJ$50,$A75,CQ$11:CQ$50)+SUMIF($CJ$104:$CJ$107,$A75,CQ$104:CQ$107)</f>
        <v>0</v>
      </c>
      <c r="CR75" s="134">
        <f>CQ75-CP75</f>
        <v>0</v>
      </c>
      <c r="CS75" s="289" t="str">
        <f>IF(CP75=0,"-",CQ75/CP75)</f>
        <v>-</v>
      </c>
      <c r="CT75" s="134">
        <f>SUMIF($CI$11:$CI$50,$A75,CT$11:CT$50)+SUMIF($CI$104:$CI$107,$A75,CT$104:CT$107)</f>
        <v>0</v>
      </c>
      <c r="CU75" s="134">
        <f>SUMIF($CJ$11:$CJ$50,$A75,CU$11:CU$50)+SUMIF($CJ$104:$CJ$107,$A75,CU$104:CU$107)</f>
        <v>0</v>
      </c>
      <c r="CV75" s="134">
        <f>CU75-CT75</f>
        <v>0</v>
      </c>
      <c r="CW75" s="289" t="str">
        <f>IF(CT75=0,"-",CU75/CT75)</f>
        <v>-</v>
      </c>
      <c r="CX75" s="134">
        <f t="shared" si="215"/>
        <v>0</v>
      </c>
      <c r="CY75" s="134">
        <f>CQ75+CU75</f>
        <v>0</v>
      </c>
      <c r="CZ75" s="134">
        <f>CY75-CX75</f>
        <v>0</v>
      </c>
      <c r="DA75" s="289" t="str">
        <f>IF(CX75=0,"-",CY75/CX75)</f>
        <v>-</v>
      </c>
      <c r="DB75" s="134">
        <f>SUMIF($CI$11:$CI$50,$A75,DB$11:DB$50)+SUMIF($CI$104:$CI$107,$A75,DB$104:DB$107)</f>
        <v>0</v>
      </c>
      <c r="DC75" s="134">
        <f>SUMIF($CJ$11:$CJ$50,$A75,DC$11:DC$50)+SUMIF($CJ$104:$CJ$107,$A75,DC$104:DC$107)</f>
        <v>0</v>
      </c>
      <c r="DD75" s="134">
        <f>DC75-DB75</f>
        <v>0</v>
      </c>
      <c r="DE75" s="289" t="str">
        <f>IF(DB75=0,"-",DC75/DB75)</f>
        <v>-</v>
      </c>
      <c r="DF75" s="134">
        <f t="shared" si="216"/>
        <v>0</v>
      </c>
      <c r="DG75" s="134">
        <f>CY75+DC75</f>
        <v>0</v>
      </c>
      <c r="DH75" s="134">
        <f>DG75-DF75</f>
        <v>0</v>
      </c>
      <c r="DI75" s="289" t="str">
        <f>IF(DF75=0,"-",DG75/DF75)</f>
        <v>-</v>
      </c>
      <c r="DJ75" s="134">
        <f>SUMIF($CI$11:$CI$50,$A75,DJ$11:DJ$50)+SUMIF($CI$104:$CI$107,$A75,DJ$104:DJ$107)</f>
        <v>0</v>
      </c>
      <c r="DK75" s="134">
        <f>SUMIF($CJ$11:$CJ$50,$A75,DK$11:DK$50)+SUMIF($CJ$104:$CJ$107,$A75,DK$104:DK$107)</f>
        <v>0</v>
      </c>
      <c r="DL75" s="134">
        <f>DK75-DJ75</f>
        <v>0</v>
      </c>
      <c r="DM75" s="289" t="str">
        <f>IF(DJ75=0,"-",DK75/DJ75)</f>
        <v>-</v>
      </c>
      <c r="DN75" s="291"/>
      <c r="DO75" s="291"/>
      <c r="DP75" s="23"/>
      <c r="DQ75" s="23"/>
      <c r="DR75" s="23"/>
      <c r="DS75" s="23"/>
      <c r="DT75" s="23"/>
      <c r="DU75" s="23"/>
      <c r="DV75" s="23"/>
      <c r="DW75" s="23"/>
      <c r="DX75" s="23"/>
      <c r="DY75" s="23"/>
      <c r="DZ75" s="23"/>
      <c r="EA75" s="23"/>
      <c r="EB75" s="23"/>
      <c r="EC75" s="23"/>
      <c r="ED75" s="23"/>
      <c r="EE75" s="134">
        <f t="shared" si="227"/>
        <v>0</v>
      </c>
      <c r="EF75" s="134">
        <f t="shared" si="227"/>
        <v>0</v>
      </c>
      <c r="EG75" s="134">
        <f t="shared" si="227"/>
        <v>0</v>
      </c>
      <c r="EH75" s="134">
        <f t="shared" si="227"/>
        <v>0</v>
      </c>
      <c r="EI75" s="194"/>
      <c r="EJ75" s="194"/>
      <c r="EK75" s="194"/>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134"/>
      <c r="GQ75" s="134"/>
      <c r="GR75" s="134">
        <f>GT75+GZ75+HB75+HD75+HF75</f>
        <v>0</v>
      </c>
      <c r="GS75" s="134">
        <f>GV75+HA75+HC75+HE75+HG75</f>
        <v>0</v>
      </c>
      <c r="GT75" s="134"/>
      <c r="GU75" s="134"/>
      <c r="GV75" s="134">
        <f>CL75</f>
        <v>0</v>
      </c>
      <c r="GW75" s="134">
        <f>CM75</f>
        <v>0</v>
      </c>
      <c r="GX75" s="133">
        <f>GP75+GT75-GV75</f>
        <v>0</v>
      </c>
      <c r="GY75" s="133">
        <f>GQ75+GU75-GW75</f>
        <v>0</v>
      </c>
      <c r="GZ75" s="134"/>
      <c r="HA75" s="134">
        <f>EE75</f>
        <v>0</v>
      </c>
      <c r="HB75" s="134"/>
      <c r="HC75" s="134">
        <f>EF75</f>
        <v>0</v>
      </c>
      <c r="HD75" s="134"/>
      <c r="HE75" s="134">
        <f>EG75</f>
        <v>0</v>
      </c>
      <c r="HF75" s="134"/>
      <c r="HG75" s="134">
        <f>EH75</f>
        <v>0</v>
      </c>
      <c r="HH75" s="133">
        <f>GP75+GR75-GS75</f>
        <v>0</v>
      </c>
      <c r="HI75" s="131"/>
      <c r="HJ75" s="23"/>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row>
    <row r="76" spans="1:336" ht="15.75" collapsed="1" x14ac:dyDescent="0.2">
      <c r="A76" s="94" t="s">
        <v>270</v>
      </c>
      <c r="B76" s="288" t="s">
        <v>271</v>
      </c>
      <c r="C76" s="297"/>
      <c r="D76" s="297"/>
      <c r="E76" s="297"/>
      <c r="F76" s="298"/>
      <c r="G76" s="298"/>
      <c r="H76" s="298"/>
      <c r="I76" s="298"/>
      <c r="J76" s="297"/>
      <c r="K76" s="297"/>
      <c r="L76" s="297"/>
      <c r="M76" s="297"/>
      <c r="N76" s="297"/>
      <c r="O76" s="297"/>
      <c r="P76" s="297"/>
      <c r="Q76" s="297"/>
      <c r="R76" s="297"/>
      <c r="S76" s="297"/>
      <c r="T76" s="297"/>
      <c r="U76" s="297"/>
      <c r="V76" s="297"/>
      <c r="W76" s="297"/>
      <c r="X76" s="297"/>
      <c r="Y76" s="297"/>
      <c r="Z76" s="297"/>
      <c r="AA76" s="297"/>
      <c r="AB76" s="297"/>
      <c r="AC76" s="297"/>
      <c r="AD76" s="297"/>
      <c r="AE76" s="297"/>
      <c r="AF76" s="134">
        <f>AF77+AF78+AF80+AF81+AF79</f>
        <v>0</v>
      </c>
      <c r="AG76" s="134">
        <f>AG77+AG78+AG80+AG81+AG79</f>
        <v>0</v>
      </c>
      <c r="AH76" s="134">
        <f>AH77+AH78+AH80+AH81+AH79</f>
        <v>0</v>
      </c>
      <c r="AI76" s="134">
        <f t="shared" si="175"/>
        <v>0</v>
      </c>
      <c r="AJ76" s="289" t="str">
        <f t="shared" si="176"/>
        <v>-</v>
      </c>
      <c r="AK76" s="299">
        <f>AK77+AK78+AK80+AK81+AK79</f>
        <v>0</v>
      </c>
      <c r="AL76" s="299">
        <f>AL77+AL78+AL80+AL81+AL79</f>
        <v>0</v>
      </c>
      <c r="AM76" s="134">
        <f t="shared" si="203"/>
        <v>0</v>
      </c>
      <c r="AN76" s="289" t="str">
        <f t="shared" si="204"/>
        <v>-</v>
      </c>
      <c r="AO76" s="299">
        <f>AO77+AO78+AO80+AO81+AO79</f>
        <v>0</v>
      </c>
      <c r="AP76" s="299">
        <f>AP77+AP78+AP80+AP81+AP79</f>
        <v>0</v>
      </c>
      <c r="AQ76" s="134">
        <f t="shared" si="205"/>
        <v>0</v>
      </c>
      <c r="AR76" s="289" t="str">
        <f t="shared" si="177"/>
        <v>-</v>
      </c>
      <c r="AS76" s="134">
        <f>AS77+AS78+AS80+AS81+AS79</f>
        <v>0</v>
      </c>
      <c r="AT76" s="134">
        <f>AT77+AT78+AT80+AT81+AT79</f>
        <v>0</v>
      </c>
      <c r="AU76" s="134">
        <f t="shared" si="207"/>
        <v>0</v>
      </c>
      <c r="AV76" s="289" t="str">
        <f t="shared" si="178"/>
        <v>-</v>
      </c>
      <c r="AW76" s="299">
        <f>AW77+AW78+AW80+AW81+AW79</f>
        <v>0</v>
      </c>
      <c r="AX76" s="299">
        <f>AX77+AX78+AX80+AX81+AX79</f>
        <v>0</v>
      </c>
      <c r="AY76" s="134">
        <f t="shared" si="208"/>
        <v>0</v>
      </c>
      <c r="AZ76" s="289" t="str">
        <f t="shared" si="179"/>
        <v>-</v>
      </c>
      <c r="BA76" s="134">
        <f>BA77+BA78+BA80+BA81+BA79</f>
        <v>0</v>
      </c>
      <c r="BB76" s="134">
        <f>BB77+BB78+BB80+BB81+BB79</f>
        <v>0</v>
      </c>
      <c r="BC76" s="134">
        <f t="shared" si="210"/>
        <v>0</v>
      </c>
      <c r="BD76" s="289" t="str">
        <f t="shared" si="180"/>
        <v>-</v>
      </c>
      <c r="BE76" s="299">
        <f>BE77+BE78+BE80+BE81+BE79</f>
        <v>0</v>
      </c>
      <c r="BF76" s="299">
        <f>BF77+BF78+BF80+BF81+BF79</f>
        <v>0</v>
      </c>
      <c r="BG76" s="241">
        <f t="shared" si="181"/>
        <v>0</v>
      </c>
      <c r="BH76" s="290" t="str">
        <f t="shared" si="182"/>
        <v>-</v>
      </c>
      <c r="BI76" s="291"/>
      <c r="BJ76" s="291"/>
      <c r="BK76" s="23"/>
      <c r="BL76" s="23"/>
      <c r="BM76" s="23"/>
      <c r="BN76" s="23"/>
      <c r="BO76" s="23"/>
      <c r="BP76" s="23"/>
      <c r="BQ76" s="23"/>
      <c r="BR76" s="23"/>
      <c r="BS76" s="23"/>
      <c r="BT76" s="23"/>
      <c r="BU76" s="23"/>
      <c r="BV76" s="23"/>
      <c r="BW76" s="23"/>
      <c r="BX76" s="23"/>
      <c r="BY76" s="23"/>
      <c r="BZ76" s="299">
        <f>BZ77+BZ78+BZ80+BZ81+BZ79</f>
        <v>0</v>
      </c>
      <c r="CA76" s="299">
        <f>CA77+CA78+CA80+CA81+CA79</f>
        <v>0</v>
      </c>
      <c r="CB76" s="299">
        <f>CB77+CB78+CB80+CB81+CB79</f>
        <v>0</v>
      </c>
      <c r="CC76" s="299">
        <f>CC77+CC78+CC80+CC81+CC79</f>
        <v>0</v>
      </c>
      <c r="CD76" s="194"/>
      <c r="CE76" s="194"/>
      <c r="CF76" s="194"/>
      <c r="CG76" s="23"/>
      <c r="CH76" s="23"/>
      <c r="CI76" s="254"/>
      <c r="CJ76" s="254"/>
      <c r="CK76" s="134">
        <f>SUM(CK77:CK81)</f>
        <v>0</v>
      </c>
      <c r="CL76" s="134">
        <f>SUM(CL77:CL81)</f>
        <v>0</v>
      </c>
      <c r="CM76" s="134">
        <f>SUM(CM77:CM81)</f>
        <v>0</v>
      </c>
      <c r="CN76" s="134">
        <f t="shared" si="183"/>
        <v>0</v>
      </c>
      <c r="CO76" s="289" t="str">
        <f t="shared" si="184"/>
        <v>-</v>
      </c>
      <c r="CP76" s="134">
        <f>SUM(CP77:CP81)</f>
        <v>0</v>
      </c>
      <c r="CQ76" s="134">
        <f>SUM(CQ77:CQ81)</f>
        <v>0</v>
      </c>
      <c r="CR76" s="134">
        <f t="shared" si="222"/>
        <v>0</v>
      </c>
      <c r="CS76" s="289" t="str">
        <f t="shared" si="223"/>
        <v>-</v>
      </c>
      <c r="CT76" s="134">
        <f>SUM(CT77:CT81)</f>
        <v>0</v>
      </c>
      <c r="CU76" s="134">
        <f>SUM(CU77:CU81)</f>
        <v>0</v>
      </c>
      <c r="CV76" s="134">
        <f t="shared" si="185"/>
        <v>0</v>
      </c>
      <c r="CW76" s="289" t="str">
        <f t="shared" si="186"/>
        <v>-</v>
      </c>
      <c r="CX76" s="134">
        <f>SUM(CX77:CX81)</f>
        <v>0</v>
      </c>
      <c r="CY76" s="134">
        <f>SUM(CY77:CY81)</f>
        <v>0</v>
      </c>
      <c r="CZ76" s="134">
        <f t="shared" si="187"/>
        <v>0</v>
      </c>
      <c r="DA76" s="289" t="str">
        <f t="shared" si="188"/>
        <v>-</v>
      </c>
      <c r="DB76" s="134">
        <f>SUM(DB77:DB81)</f>
        <v>0</v>
      </c>
      <c r="DC76" s="134">
        <f>SUM(DC77:DC81)</f>
        <v>0</v>
      </c>
      <c r="DD76" s="134">
        <f t="shared" si="189"/>
        <v>0</v>
      </c>
      <c r="DE76" s="289" t="str">
        <f t="shared" si="190"/>
        <v>-</v>
      </c>
      <c r="DF76" s="134">
        <f>SUM(DF77:DF81)</f>
        <v>0</v>
      </c>
      <c r="DG76" s="134">
        <f>SUM(DG77:DG81)</f>
        <v>0</v>
      </c>
      <c r="DH76" s="134">
        <f t="shared" si="191"/>
        <v>0</v>
      </c>
      <c r="DI76" s="289" t="str">
        <f t="shared" si="192"/>
        <v>-</v>
      </c>
      <c r="DJ76" s="134">
        <f>SUM(DJ77:DJ81)</f>
        <v>0</v>
      </c>
      <c r="DK76" s="134">
        <f>SUM(DK77:DK81)</f>
        <v>0</v>
      </c>
      <c r="DL76" s="134">
        <f t="shared" si="193"/>
        <v>0</v>
      </c>
      <c r="DM76" s="289" t="str">
        <f t="shared" si="194"/>
        <v>-</v>
      </c>
      <c r="DN76" s="291"/>
      <c r="DO76" s="291"/>
      <c r="DP76" s="23"/>
      <c r="DQ76" s="23"/>
      <c r="DR76" s="23"/>
      <c r="DS76" s="23"/>
      <c r="DT76" s="23"/>
      <c r="DU76" s="23"/>
      <c r="DV76" s="23"/>
      <c r="DW76" s="23"/>
      <c r="DX76" s="23"/>
      <c r="DY76" s="23"/>
      <c r="DZ76" s="23"/>
      <c r="EA76" s="23"/>
      <c r="EB76" s="23"/>
      <c r="EC76" s="23"/>
      <c r="ED76" s="23"/>
      <c r="EE76" s="134">
        <f>SUM(EE77:EE81)</f>
        <v>0</v>
      </c>
      <c r="EF76" s="134">
        <f>SUM(EF77:EF81)</f>
        <v>0</v>
      </c>
      <c r="EG76" s="134">
        <f>SUM(EG77:EG81)</f>
        <v>0</v>
      </c>
      <c r="EH76" s="134">
        <f>SUM(EH77:EH81)</f>
        <v>0</v>
      </c>
      <c r="EI76" s="194"/>
      <c r="EJ76" s="194"/>
      <c r="EK76" s="194"/>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134">
        <f t="shared" ref="GP76:GW76" si="228">SUM(GP77:GP81)</f>
        <v>0</v>
      </c>
      <c r="GQ76" s="134">
        <f>SUM(GQ77:GQ81)</f>
        <v>0</v>
      </c>
      <c r="GR76" s="134">
        <f t="shared" si="228"/>
        <v>0</v>
      </c>
      <c r="GS76" s="134">
        <f t="shared" si="228"/>
        <v>0</v>
      </c>
      <c r="GT76" s="134">
        <f>SUM(GT77:GT81)</f>
        <v>0</v>
      </c>
      <c r="GU76" s="134">
        <f>SUM(GU77:GU81)</f>
        <v>0</v>
      </c>
      <c r="GV76" s="134">
        <f t="shared" si="228"/>
        <v>0</v>
      </c>
      <c r="GW76" s="134">
        <f t="shared" si="228"/>
        <v>0</v>
      </c>
      <c r="GX76" s="133">
        <f t="shared" si="198"/>
        <v>0</v>
      </c>
      <c r="GY76" s="133">
        <f t="shared" si="198"/>
        <v>0</v>
      </c>
      <c r="GZ76" s="134">
        <f>SUM(GZ77:GZ81)</f>
        <v>0</v>
      </c>
      <c r="HA76" s="134">
        <f t="shared" ref="HA76:HG76" si="229">SUM(HA77:HA81)</f>
        <v>0</v>
      </c>
      <c r="HB76" s="134">
        <f t="shared" si="229"/>
        <v>0</v>
      </c>
      <c r="HC76" s="134">
        <f t="shared" si="229"/>
        <v>0</v>
      </c>
      <c r="HD76" s="134">
        <f t="shared" si="229"/>
        <v>0</v>
      </c>
      <c r="HE76" s="134">
        <f t="shared" si="229"/>
        <v>0</v>
      </c>
      <c r="HF76" s="134">
        <f t="shared" si="229"/>
        <v>0</v>
      </c>
      <c r="HG76" s="134">
        <f t="shared" si="229"/>
        <v>0</v>
      </c>
      <c r="HH76" s="133">
        <f t="shared" si="200"/>
        <v>0</v>
      </c>
      <c r="HI76" s="131"/>
      <c r="HJ76" s="23"/>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row>
    <row r="77" spans="1:336" ht="15.75" hidden="1" outlineLevel="1" x14ac:dyDescent="0.2">
      <c r="A77" s="94"/>
      <c r="B77" s="308" t="s">
        <v>272</v>
      </c>
      <c r="C77" s="297"/>
      <c r="D77" s="297"/>
      <c r="E77" s="297"/>
      <c r="F77" s="298"/>
      <c r="G77" s="298"/>
      <c r="H77" s="298"/>
      <c r="I77" s="298"/>
      <c r="J77" s="297"/>
      <c r="K77" s="297"/>
      <c r="L77" s="297"/>
      <c r="M77" s="297"/>
      <c r="N77" s="297"/>
      <c r="O77" s="297"/>
      <c r="P77" s="297"/>
      <c r="Q77" s="297"/>
      <c r="R77" s="297"/>
      <c r="S77" s="297"/>
      <c r="T77" s="297"/>
      <c r="U77" s="297"/>
      <c r="V77" s="297"/>
      <c r="W77" s="297"/>
      <c r="X77" s="297"/>
      <c r="Y77" s="297"/>
      <c r="Z77" s="297"/>
      <c r="AA77" s="297"/>
      <c r="AB77" s="297"/>
      <c r="AC77" s="297"/>
      <c r="AD77" s="297"/>
      <c r="AE77" s="297"/>
      <c r="AF77" s="134">
        <f t="shared" si="201"/>
        <v>0</v>
      </c>
      <c r="AG77" s="134">
        <f t="shared" si="202"/>
        <v>0</v>
      </c>
      <c r="AH77" s="134">
        <f>AL77+AP77+AX77+BF77</f>
        <v>0</v>
      </c>
      <c r="AI77" s="134">
        <f t="shared" si="175"/>
        <v>0</v>
      </c>
      <c r="AJ77" s="289" t="str">
        <f t="shared" si="176"/>
        <v>-</v>
      </c>
      <c r="AK77" s="299"/>
      <c r="AL77" s="299"/>
      <c r="AM77" s="134">
        <f t="shared" si="203"/>
        <v>0</v>
      </c>
      <c r="AN77" s="289" t="str">
        <f t="shared" si="204"/>
        <v>-</v>
      </c>
      <c r="AO77" s="299"/>
      <c r="AP77" s="299"/>
      <c r="AQ77" s="134">
        <f t="shared" si="205"/>
        <v>0</v>
      </c>
      <c r="AR77" s="289" t="str">
        <f t="shared" si="177"/>
        <v>-</v>
      </c>
      <c r="AS77" s="134">
        <f t="shared" si="206"/>
        <v>0</v>
      </c>
      <c r="AT77" s="134">
        <f t="shared" si="206"/>
        <v>0</v>
      </c>
      <c r="AU77" s="134">
        <f t="shared" si="207"/>
        <v>0</v>
      </c>
      <c r="AV77" s="289" t="str">
        <f t="shared" si="178"/>
        <v>-</v>
      </c>
      <c r="AW77" s="299"/>
      <c r="AX77" s="299"/>
      <c r="AY77" s="134">
        <f t="shared" si="208"/>
        <v>0</v>
      </c>
      <c r="AZ77" s="289" t="str">
        <f t="shared" si="179"/>
        <v>-</v>
      </c>
      <c r="BA77" s="134">
        <f t="shared" si="209"/>
        <v>0</v>
      </c>
      <c r="BB77" s="134">
        <f t="shared" si="209"/>
        <v>0</v>
      </c>
      <c r="BC77" s="134">
        <f t="shared" si="210"/>
        <v>0</v>
      </c>
      <c r="BD77" s="289" t="str">
        <f t="shared" si="180"/>
        <v>-</v>
      </c>
      <c r="BE77" s="299"/>
      <c r="BF77" s="299"/>
      <c r="BG77" s="241">
        <f t="shared" si="181"/>
        <v>0</v>
      </c>
      <c r="BH77" s="290" t="str">
        <f t="shared" si="182"/>
        <v>-</v>
      </c>
      <c r="BI77" s="300"/>
      <c r="BJ77" s="300"/>
      <c r="BK77" s="301"/>
      <c r="BL77" s="301"/>
      <c r="BM77" s="301"/>
      <c r="BN77" s="301"/>
      <c r="BO77" s="301"/>
      <c r="BP77" s="301"/>
      <c r="BQ77" s="301"/>
      <c r="BR77" s="301"/>
      <c r="BS77" s="301"/>
      <c r="BT77" s="301"/>
      <c r="BU77" s="301"/>
      <c r="BV77" s="301"/>
      <c r="BW77" s="301"/>
      <c r="BX77" s="301"/>
      <c r="BY77" s="301"/>
      <c r="BZ77" s="299"/>
      <c r="CA77" s="299"/>
      <c r="CB77" s="299"/>
      <c r="CC77" s="299"/>
      <c r="CD77" s="194"/>
      <c r="CE77" s="194"/>
      <c r="CF77" s="194"/>
      <c r="CG77" s="23"/>
      <c r="CH77" s="23"/>
      <c r="CI77" s="254"/>
      <c r="CJ77" s="254"/>
      <c r="CK77" s="134">
        <f t="shared" si="213"/>
        <v>0</v>
      </c>
      <c r="CL77" s="134">
        <f t="shared" ref="CL77:CL82" si="230">CP77+CT77+DB77+DJ77</f>
        <v>0</v>
      </c>
      <c r="CM77" s="134">
        <f t="shared" si="214"/>
        <v>0</v>
      </c>
      <c r="CN77" s="134">
        <f t="shared" si="183"/>
        <v>0</v>
      </c>
      <c r="CO77" s="289" t="str">
        <f t="shared" si="184"/>
        <v>-</v>
      </c>
      <c r="CP77" s="134"/>
      <c r="CQ77" s="134"/>
      <c r="CR77" s="134">
        <f t="shared" si="222"/>
        <v>0</v>
      </c>
      <c r="CS77" s="289" t="str">
        <f t="shared" si="223"/>
        <v>-</v>
      </c>
      <c r="CT77" s="134"/>
      <c r="CU77" s="134"/>
      <c r="CV77" s="134">
        <f>CU77-CT77</f>
        <v>0</v>
      </c>
      <c r="CW77" s="289" t="str">
        <f>IF(CT77=0,"-",CU77/CT77)</f>
        <v>-</v>
      </c>
      <c r="CX77" s="134">
        <f t="shared" ref="CX77:CX82" si="231">CP77+CT77</f>
        <v>0</v>
      </c>
      <c r="CY77" s="134">
        <f t="shared" si="215"/>
        <v>0</v>
      </c>
      <c r="CZ77" s="134">
        <f t="shared" si="187"/>
        <v>0</v>
      </c>
      <c r="DA77" s="289" t="str">
        <f t="shared" si="188"/>
        <v>-</v>
      </c>
      <c r="DB77" s="134"/>
      <c r="DC77" s="134"/>
      <c r="DD77" s="134">
        <f t="shared" si="189"/>
        <v>0</v>
      </c>
      <c r="DE77" s="289" t="str">
        <f t="shared" si="190"/>
        <v>-</v>
      </c>
      <c r="DF77" s="134">
        <f t="shared" ref="DF77:DF82" si="232">CX77+DB77</f>
        <v>0</v>
      </c>
      <c r="DG77" s="134">
        <f t="shared" si="216"/>
        <v>0</v>
      </c>
      <c r="DH77" s="134">
        <f t="shared" si="191"/>
        <v>0</v>
      </c>
      <c r="DI77" s="289" t="str">
        <f t="shared" si="192"/>
        <v>-</v>
      </c>
      <c r="DJ77" s="134"/>
      <c r="DK77" s="134"/>
      <c r="DL77" s="134">
        <f t="shared" si="193"/>
        <v>0</v>
      </c>
      <c r="DM77" s="289" t="str">
        <f t="shared" si="194"/>
        <v>-</v>
      </c>
      <c r="DN77" s="300"/>
      <c r="DO77" s="300"/>
      <c r="DP77" s="301"/>
      <c r="DQ77" s="301"/>
      <c r="DR77" s="301"/>
      <c r="DS77" s="301"/>
      <c r="DT77" s="301"/>
      <c r="DU77" s="301"/>
      <c r="DV77" s="301"/>
      <c r="DW77" s="301"/>
      <c r="DX77" s="301"/>
      <c r="DY77" s="301"/>
      <c r="DZ77" s="301"/>
      <c r="EA77" s="301"/>
      <c r="EB77" s="301"/>
      <c r="EC77" s="301"/>
      <c r="ED77" s="301"/>
      <c r="EE77" s="134"/>
      <c r="EF77" s="134"/>
      <c r="EG77" s="134"/>
      <c r="EH77" s="134"/>
      <c r="EI77" s="194"/>
      <c r="EJ77" s="194"/>
      <c r="EK77" s="194"/>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309"/>
      <c r="GQ77" s="309"/>
      <c r="GR77" s="134">
        <f t="shared" ref="GR77:GR82" si="233">GT77+GZ77+HB77+HD77+HF77</f>
        <v>0</v>
      </c>
      <c r="GS77" s="134">
        <f t="shared" ref="GS77:GS82" si="234">GV77+HA77+HC77+HE77+HG77</f>
        <v>0</v>
      </c>
      <c r="GT77" s="309"/>
      <c r="GU77" s="309"/>
      <c r="GV77" s="134">
        <f t="shared" ref="GV77:GW82" si="235">CL77</f>
        <v>0</v>
      </c>
      <c r="GW77" s="134">
        <f t="shared" si="235"/>
        <v>0</v>
      </c>
      <c r="GX77" s="133">
        <f t="shared" si="198"/>
        <v>0</v>
      </c>
      <c r="GY77" s="133">
        <f t="shared" si="198"/>
        <v>0</v>
      </c>
      <c r="GZ77" s="309"/>
      <c r="HA77" s="134">
        <f t="shared" ref="HA77:HA82" si="236">EE77</f>
        <v>0</v>
      </c>
      <c r="HB77" s="309"/>
      <c r="HC77" s="134">
        <f t="shared" ref="HC77:HC82" si="237">EF77</f>
        <v>0</v>
      </c>
      <c r="HD77" s="309"/>
      <c r="HE77" s="134">
        <f t="shared" ref="HE77:HE82" si="238">EG77</f>
        <v>0</v>
      </c>
      <c r="HF77" s="309"/>
      <c r="HG77" s="134">
        <f t="shared" ref="HG77:HG82" si="239">EH77</f>
        <v>0</v>
      </c>
      <c r="HH77" s="133">
        <f t="shared" si="200"/>
        <v>0</v>
      </c>
      <c r="HI77" s="310"/>
      <c r="HJ77" s="23"/>
      <c r="HK77" s="311"/>
      <c r="HL77" s="311"/>
      <c r="HM77" s="311"/>
      <c r="HN77" s="311"/>
      <c r="HO77" s="311"/>
      <c r="HP77" s="311"/>
      <c r="HQ77" s="311"/>
      <c r="HR77" s="311"/>
      <c r="HS77" s="311"/>
      <c r="HT77" s="311"/>
      <c r="HU77" s="311"/>
      <c r="HV77" s="311"/>
      <c r="HW77" s="311"/>
      <c r="HX77" s="311"/>
      <c r="HY77" s="311"/>
      <c r="HZ77" s="311"/>
      <c r="IA77" s="311"/>
      <c r="IB77" s="311"/>
      <c r="IC77" s="311"/>
      <c r="ID77" s="311"/>
      <c r="IE77" s="311"/>
      <c r="IF77" s="311"/>
      <c r="IG77" s="311"/>
      <c r="IH77" s="311"/>
      <c r="II77" s="311"/>
      <c r="IJ77" s="311"/>
      <c r="IK77" s="311"/>
      <c r="IL77" s="311"/>
      <c r="IM77" s="311"/>
      <c r="IN77" s="311"/>
      <c r="IO77" s="311"/>
      <c r="IP77" s="311"/>
      <c r="IQ77" s="311"/>
      <c r="IR77" s="311"/>
      <c r="IS77" s="311"/>
      <c r="IT77" s="311"/>
      <c r="IU77" s="311"/>
      <c r="IV77" s="311"/>
      <c r="IW77" s="311"/>
      <c r="IX77" s="311"/>
      <c r="IY77" s="311"/>
      <c r="IZ77" s="311"/>
      <c r="JA77" s="311"/>
      <c r="JB77" s="311"/>
      <c r="JC77" s="311"/>
      <c r="JD77" s="311"/>
      <c r="JE77" s="311"/>
      <c r="JF77" s="311"/>
      <c r="JG77" s="311"/>
      <c r="JH77" s="311"/>
      <c r="JI77" s="311"/>
      <c r="JJ77" s="311"/>
      <c r="JK77" s="311"/>
      <c r="JL77" s="311"/>
      <c r="JM77" s="311"/>
      <c r="JN77" s="311"/>
      <c r="JO77" s="311"/>
      <c r="JP77" s="311"/>
      <c r="JQ77" s="311"/>
      <c r="JR77" s="311"/>
      <c r="JS77" s="311"/>
      <c r="JT77" s="311"/>
      <c r="JU77" s="311"/>
      <c r="JV77" s="311"/>
      <c r="JW77" s="311"/>
      <c r="JX77" s="311"/>
      <c r="JY77" s="311"/>
      <c r="JZ77" s="311"/>
      <c r="KA77" s="311"/>
      <c r="KB77" s="311"/>
      <c r="KC77" s="311"/>
      <c r="KD77" s="311"/>
      <c r="KE77" s="311"/>
      <c r="KF77" s="311"/>
      <c r="KG77" s="311"/>
      <c r="KH77" s="311"/>
      <c r="KI77" s="311"/>
      <c r="KJ77" s="311"/>
      <c r="KK77" s="311"/>
      <c r="KL77" s="311"/>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row>
    <row r="78" spans="1:336" ht="15.75" hidden="1" outlineLevel="1" x14ac:dyDescent="0.2">
      <c r="A78" s="94"/>
      <c r="B78" s="308" t="s">
        <v>272</v>
      </c>
      <c r="C78" s="297"/>
      <c r="D78" s="297"/>
      <c r="E78" s="297"/>
      <c r="F78" s="298"/>
      <c r="G78" s="298"/>
      <c r="H78" s="298"/>
      <c r="I78" s="298"/>
      <c r="J78" s="297"/>
      <c r="K78" s="297"/>
      <c r="L78" s="297"/>
      <c r="M78" s="297"/>
      <c r="N78" s="297"/>
      <c r="O78" s="297"/>
      <c r="P78" s="297"/>
      <c r="Q78" s="297"/>
      <c r="R78" s="297"/>
      <c r="S78" s="297"/>
      <c r="T78" s="297"/>
      <c r="U78" s="297"/>
      <c r="V78" s="297"/>
      <c r="W78" s="297"/>
      <c r="X78" s="297"/>
      <c r="Y78" s="297"/>
      <c r="Z78" s="297"/>
      <c r="AA78" s="297"/>
      <c r="AB78" s="297"/>
      <c r="AC78" s="297"/>
      <c r="AD78" s="297"/>
      <c r="AE78" s="297"/>
      <c r="AF78" s="134">
        <f t="shared" si="201"/>
        <v>0</v>
      </c>
      <c r="AG78" s="134">
        <f t="shared" si="202"/>
        <v>0</v>
      </c>
      <c r="AH78" s="134">
        <f t="shared" si="202"/>
        <v>0</v>
      </c>
      <c r="AI78" s="134">
        <f t="shared" si="175"/>
        <v>0</v>
      </c>
      <c r="AJ78" s="289" t="str">
        <f t="shared" si="176"/>
        <v>-</v>
      </c>
      <c r="AK78" s="299"/>
      <c r="AL78" s="299"/>
      <c r="AM78" s="134">
        <f t="shared" si="203"/>
        <v>0</v>
      </c>
      <c r="AN78" s="289" t="str">
        <f t="shared" si="204"/>
        <v>-</v>
      </c>
      <c r="AO78" s="299"/>
      <c r="AP78" s="299"/>
      <c r="AQ78" s="134">
        <f t="shared" si="205"/>
        <v>0</v>
      </c>
      <c r="AR78" s="289" t="str">
        <f t="shared" si="177"/>
        <v>-</v>
      </c>
      <c r="AS78" s="134">
        <f t="shared" si="206"/>
        <v>0</v>
      </c>
      <c r="AT78" s="134">
        <f t="shared" si="206"/>
        <v>0</v>
      </c>
      <c r="AU78" s="134">
        <f t="shared" si="207"/>
        <v>0</v>
      </c>
      <c r="AV78" s="289" t="str">
        <f t="shared" si="178"/>
        <v>-</v>
      </c>
      <c r="AW78" s="299"/>
      <c r="AX78" s="299"/>
      <c r="AY78" s="134">
        <f t="shared" si="208"/>
        <v>0</v>
      </c>
      <c r="AZ78" s="289" t="str">
        <f t="shared" si="179"/>
        <v>-</v>
      </c>
      <c r="BA78" s="134">
        <f t="shared" si="209"/>
        <v>0</v>
      </c>
      <c r="BB78" s="134">
        <f t="shared" si="209"/>
        <v>0</v>
      </c>
      <c r="BC78" s="134">
        <f t="shared" si="210"/>
        <v>0</v>
      </c>
      <c r="BD78" s="289" t="str">
        <f t="shared" si="180"/>
        <v>-</v>
      </c>
      <c r="BE78" s="299"/>
      <c r="BF78" s="299"/>
      <c r="BG78" s="241">
        <f t="shared" si="181"/>
        <v>0</v>
      </c>
      <c r="BH78" s="290" t="str">
        <f t="shared" si="182"/>
        <v>-</v>
      </c>
      <c r="BI78" s="300"/>
      <c r="BJ78" s="300"/>
      <c r="BK78" s="301"/>
      <c r="BL78" s="301"/>
      <c r="BM78" s="301"/>
      <c r="BN78" s="301"/>
      <c r="BO78" s="301"/>
      <c r="BP78" s="301"/>
      <c r="BQ78" s="301"/>
      <c r="BR78" s="301"/>
      <c r="BS78" s="301"/>
      <c r="BT78" s="301"/>
      <c r="BU78" s="301"/>
      <c r="BV78" s="301"/>
      <c r="BW78" s="301"/>
      <c r="BX78" s="301"/>
      <c r="BY78" s="301"/>
      <c r="BZ78" s="299"/>
      <c r="CA78" s="299"/>
      <c r="CB78" s="299"/>
      <c r="CC78" s="299"/>
      <c r="CD78" s="194"/>
      <c r="CE78" s="194"/>
      <c r="CF78" s="194"/>
      <c r="CG78" s="23"/>
      <c r="CH78" s="23"/>
      <c r="CI78" s="254"/>
      <c r="CJ78" s="254"/>
      <c r="CK78" s="134">
        <f t="shared" si="213"/>
        <v>0</v>
      </c>
      <c r="CL78" s="134">
        <f t="shared" si="230"/>
        <v>0</v>
      </c>
      <c r="CM78" s="134">
        <f t="shared" si="214"/>
        <v>0</v>
      </c>
      <c r="CN78" s="134">
        <f t="shared" si="183"/>
        <v>0</v>
      </c>
      <c r="CO78" s="289" t="str">
        <f t="shared" si="184"/>
        <v>-</v>
      </c>
      <c r="CP78" s="134"/>
      <c r="CQ78" s="134"/>
      <c r="CR78" s="134">
        <f t="shared" si="222"/>
        <v>0</v>
      </c>
      <c r="CS78" s="289" t="str">
        <f t="shared" si="223"/>
        <v>-</v>
      </c>
      <c r="CT78" s="134"/>
      <c r="CU78" s="134"/>
      <c r="CV78" s="134">
        <f>CU78-CT78</f>
        <v>0</v>
      </c>
      <c r="CW78" s="289" t="str">
        <f>IF(CT78=0,"-",CU78/CT78)</f>
        <v>-</v>
      </c>
      <c r="CX78" s="134">
        <f t="shared" si="231"/>
        <v>0</v>
      </c>
      <c r="CY78" s="134">
        <f t="shared" si="215"/>
        <v>0</v>
      </c>
      <c r="CZ78" s="134">
        <f t="shared" si="187"/>
        <v>0</v>
      </c>
      <c r="DA78" s="289" t="str">
        <f t="shared" si="188"/>
        <v>-</v>
      </c>
      <c r="DB78" s="134"/>
      <c r="DC78" s="134"/>
      <c r="DD78" s="134">
        <f t="shared" si="189"/>
        <v>0</v>
      </c>
      <c r="DE78" s="289" t="str">
        <f t="shared" si="190"/>
        <v>-</v>
      </c>
      <c r="DF78" s="134">
        <f t="shared" si="232"/>
        <v>0</v>
      </c>
      <c r="DG78" s="134">
        <f t="shared" si="216"/>
        <v>0</v>
      </c>
      <c r="DH78" s="134">
        <f t="shared" si="191"/>
        <v>0</v>
      </c>
      <c r="DI78" s="289" t="str">
        <f t="shared" si="192"/>
        <v>-</v>
      </c>
      <c r="DJ78" s="134"/>
      <c r="DK78" s="134"/>
      <c r="DL78" s="134">
        <f t="shared" si="193"/>
        <v>0</v>
      </c>
      <c r="DM78" s="289" t="str">
        <f t="shared" si="194"/>
        <v>-</v>
      </c>
      <c r="DN78" s="300"/>
      <c r="DO78" s="300"/>
      <c r="DP78" s="301"/>
      <c r="DQ78" s="301"/>
      <c r="DR78" s="301"/>
      <c r="DS78" s="301"/>
      <c r="DT78" s="301"/>
      <c r="DU78" s="301"/>
      <c r="DV78" s="301"/>
      <c r="DW78" s="301"/>
      <c r="DX78" s="301"/>
      <c r="DY78" s="301"/>
      <c r="DZ78" s="301"/>
      <c r="EA78" s="301"/>
      <c r="EB78" s="301"/>
      <c r="EC78" s="301"/>
      <c r="ED78" s="301"/>
      <c r="EE78" s="134"/>
      <c r="EF78" s="134"/>
      <c r="EG78" s="134"/>
      <c r="EH78" s="134"/>
      <c r="EI78" s="194"/>
      <c r="EJ78" s="194"/>
      <c r="EK78" s="194"/>
      <c r="EL78" s="23"/>
      <c r="EM78" s="23"/>
      <c r="EN78" s="23"/>
      <c r="EO78" s="23"/>
      <c r="EP78" s="23"/>
      <c r="EQ78" s="23"/>
      <c r="ER78" s="23"/>
      <c r="ES78" s="23"/>
      <c r="ET78" s="23"/>
      <c r="EU78" s="23"/>
      <c r="EV78" s="23"/>
      <c r="EW78" s="23"/>
      <c r="EX78" s="23"/>
      <c r="EY78" s="23"/>
      <c r="EZ78" s="23"/>
      <c r="FA78" s="23"/>
      <c r="FB78" s="23"/>
      <c r="FC78" s="23"/>
      <c r="FD78" s="23"/>
      <c r="FE78" s="23"/>
      <c r="FF78" s="23"/>
      <c r="FG78" s="23"/>
      <c r="FH78" s="23"/>
      <c r="FI78" s="23"/>
      <c r="FJ78" s="23"/>
      <c r="FK78" s="23"/>
      <c r="FL78" s="23"/>
      <c r="FM78" s="23"/>
      <c r="FN78" s="23"/>
      <c r="FO78" s="23"/>
      <c r="FP78" s="23"/>
      <c r="FQ78" s="23"/>
      <c r="FR78" s="23"/>
      <c r="FS78" s="23"/>
      <c r="FT78" s="23"/>
      <c r="FU78" s="23"/>
      <c r="FV78" s="23"/>
      <c r="FW78" s="23"/>
      <c r="FX78" s="23"/>
      <c r="FY78" s="23"/>
      <c r="FZ78" s="23"/>
      <c r="GA78" s="23"/>
      <c r="GB78" s="23"/>
      <c r="GC78" s="23"/>
      <c r="GD78" s="23"/>
      <c r="GE78" s="23"/>
      <c r="GF78" s="23"/>
      <c r="GG78" s="23"/>
      <c r="GH78" s="23"/>
      <c r="GI78" s="23"/>
      <c r="GJ78" s="23"/>
      <c r="GK78" s="23"/>
      <c r="GL78" s="23"/>
      <c r="GM78" s="23"/>
      <c r="GN78" s="23"/>
      <c r="GO78" s="23"/>
      <c r="GP78" s="309"/>
      <c r="GQ78" s="309"/>
      <c r="GR78" s="134">
        <f t="shared" si="233"/>
        <v>0</v>
      </c>
      <c r="GS78" s="134">
        <f t="shared" si="234"/>
        <v>0</v>
      </c>
      <c r="GT78" s="309"/>
      <c r="GU78" s="309"/>
      <c r="GV78" s="134">
        <f t="shared" si="235"/>
        <v>0</v>
      </c>
      <c r="GW78" s="134">
        <f t="shared" si="235"/>
        <v>0</v>
      </c>
      <c r="GX78" s="133">
        <f t="shared" si="198"/>
        <v>0</v>
      </c>
      <c r="GY78" s="133">
        <f t="shared" si="198"/>
        <v>0</v>
      </c>
      <c r="GZ78" s="309"/>
      <c r="HA78" s="134">
        <f t="shared" si="236"/>
        <v>0</v>
      </c>
      <c r="HB78" s="309"/>
      <c r="HC78" s="134">
        <f t="shared" si="237"/>
        <v>0</v>
      </c>
      <c r="HD78" s="309"/>
      <c r="HE78" s="134">
        <f t="shared" si="238"/>
        <v>0</v>
      </c>
      <c r="HF78" s="309"/>
      <c r="HG78" s="134">
        <f t="shared" si="239"/>
        <v>0</v>
      </c>
      <c r="HH78" s="133">
        <f t="shared" si="200"/>
        <v>0</v>
      </c>
      <c r="HI78" s="310"/>
      <c r="HJ78" s="23"/>
      <c r="HK78" s="311"/>
      <c r="HL78" s="311"/>
      <c r="HM78" s="311"/>
      <c r="HN78" s="311"/>
      <c r="HO78" s="311"/>
      <c r="HP78" s="311"/>
      <c r="HQ78" s="311"/>
      <c r="HR78" s="311"/>
      <c r="HS78" s="311"/>
      <c r="HT78" s="311"/>
      <c r="HU78" s="311"/>
      <c r="HV78" s="311"/>
      <c r="HW78" s="311"/>
      <c r="HX78" s="311"/>
      <c r="HY78" s="311"/>
      <c r="HZ78" s="311"/>
      <c r="IA78" s="311"/>
      <c r="IB78" s="311"/>
      <c r="IC78" s="311"/>
      <c r="ID78" s="311"/>
      <c r="IE78" s="311"/>
      <c r="IF78" s="311"/>
      <c r="IG78" s="311"/>
      <c r="IH78" s="311"/>
      <c r="II78" s="311"/>
      <c r="IJ78" s="311"/>
      <c r="IK78" s="311"/>
      <c r="IL78" s="311"/>
      <c r="IM78" s="311"/>
      <c r="IN78" s="311"/>
      <c r="IO78" s="311"/>
      <c r="IP78" s="311"/>
      <c r="IQ78" s="311"/>
      <c r="IR78" s="311"/>
      <c r="IS78" s="311"/>
      <c r="IT78" s="311"/>
      <c r="IU78" s="311"/>
      <c r="IV78" s="311"/>
      <c r="IW78" s="311"/>
      <c r="IX78" s="311"/>
      <c r="IY78" s="311"/>
      <c r="IZ78" s="311"/>
      <c r="JA78" s="311"/>
      <c r="JB78" s="311"/>
      <c r="JC78" s="311"/>
      <c r="JD78" s="311"/>
      <c r="JE78" s="311"/>
      <c r="JF78" s="311"/>
      <c r="JG78" s="311"/>
      <c r="JH78" s="311"/>
      <c r="JI78" s="311"/>
      <c r="JJ78" s="311"/>
      <c r="JK78" s="311"/>
      <c r="JL78" s="311"/>
      <c r="JM78" s="311"/>
      <c r="JN78" s="311"/>
      <c r="JO78" s="311"/>
      <c r="JP78" s="311"/>
      <c r="JQ78" s="311"/>
      <c r="JR78" s="311"/>
      <c r="JS78" s="311"/>
      <c r="JT78" s="311"/>
      <c r="JU78" s="311"/>
      <c r="JV78" s="311"/>
      <c r="JW78" s="311"/>
      <c r="JX78" s="311"/>
      <c r="JY78" s="311"/>
      <c r="JZ78" s="311"/>
      <c r="KA78" s="311"/>
      <c r="KB78" s="311"/>
      <c r="KC78" s="311"/>
      <c r="KD78" s="311"/>
      <c r="KE78" s="311"/>
      <c r="KF78" s="311"/>
      <c r="KG78" s="311"/>
      <c r="KH78" s="311"/>
      <c r="KI78" s="311"/>
      <c r="KJ78" s="311"/>
      <c r="KK78" s="311"/>
      <c r="KL78" s="311"/>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row>
    <row r="79" spans="1:336" ht="15.75" hidden="1" outlineLevel="1" x14ac:dyDescent="0.2">
      <c r="A79" s="94"/>
      <c r="B79" s="308" t="s">
        <v>272</v>
      </c>
      <c r="C79" s="297"/>
      <c r="D79" s="297"/>
      <c r="E79" s="297"/>
      <c r="F79" s="298"/>
      <c r="G79" s="298"/>
      <c r="H79" s="298"/>
      <c r="I79" s="298"/>
      <c r="J79" s="297"/>
      <c r="K79" s="297"/>
      <c r="L79" s="297"/>
      <c r="M79" s="297"/>
      <c r="N79" s="297"/>
      <c r="O79" s="297"/>
      <c r="P79" s="297"/>
      <c r="Q79" s="297"/>
      <c r="R79" s="297"/>
      <c r="S79" s="297"/>
      <c r="T79" s="297"/>
      <c r="U79" s="297"/>
      <c r="V79" s="297"/>
      <c r="W79" s="297"/>
      <c r="X79" s="297"/>
      <c r="Y79" s="297"/>
      <c r="Z79" s="297"/>
      <c r="AA79" s="297"/>
      <c r="AB79" s="297"/>
      <c r="AC79" s="297"/>
      <c r="AD79" s="297"/>
      <c r="AE79" s="297"/>
      <c r="AF79" s="134">
        <f>AG79+BZ79+CA79+CB79+CC79</f>
        <v>0</v>
      </c>
      <c r="AG79" s="134">
        <f>AK79+AO79+AW79+BE79</f>
        <v>0</v>
      </c>
      <c r="AH79" s="134">
        <f>AL79+AP79+AX79+BF79</f>
        <v>0</v>
      </c>
      <c r="AI79" s="134">
        <f t="shared" si="175"/>
        <v>0</v>
      </c>
      <c r="AJ79" s="289" t="str">
        <f t="shared" si="176"/>
        <v>-</v>
      </c>
      <c r="AK79" s="299"/>
      <c r="AL79" s="299"/>
      <c r="AM79" s="134">
        <f t="shared" si="203"/>
        <v>0</v>
      </c>
      <c r="AN79" s="289" t="str">
        <f t="shared" si="204"/>
        <v>-</v>
      </c>
      <c r="AO79" s="299"/>
      <c r="AP79" s="299"/>
      <c r="AQ79" s="134">
        <f t="shared" si="205"/>
        <v>0</v>
      </c>
      <c r="AR79" s="289" t="str">
        <f t="shared" si="177"/>
        <v>-</v>
      </c>
      <c r="AS79" s="134">
        <f>AK79+AO79</f>
        <v>0</v>
      </c>
      <c r="AT79" s="134">
        <f>AL79+AP79</f>
        <v>0</v>
      </c>
      <c r="AU79" s="134">
        <f t="shared" si="207"/>
        <v>0</v>
      </c>
      <c r="AV79" s="289" t="str">
        <f t="shared" si="178"/>
        <v>-</v>
      </c>
      <c r="AW79" s="299"/>
      <c r="AX79" s="299"/>
      <c r="AY79" s="134">
        <f t="shared" si="208"/>
        <v>0</v>
      </c>
      <c r="AZ79" s="289" t="str">
        <f t="shared" si="179"/>
        <v>-</v>
      </c>
      <c r="BA79" s="134">
        <f>AS79+AW79</f>
        <v>0</v>
      </c>
      <c r="BB79" s="134">
        <f>AT79+AX79</f>
        <v>0</v>
      </c>
      <c r="BC79" s="134">
        <f t="shared" si="210"/>
        <v>0</v>
      </c>
      <c r="BD79" s="289" t="str">
        <f t="shared" si="180"/>
        <v>-</v>
      </c>
      <c r="BE79" s="299"/>
      <c r="BF79" s="299"/>
      <c r="BG79" s="241">
        <f t="shared" si="181"/>
        <v>0</v>
      </c>
      <c r="BH79" s="290" t="str">
        <f t="shared" si="182"/>
        <v>-</v>
      </c>
      <c r="BI79" s="300"/>
      <c r="BJ79" s="300"/>
      <c r="BK79" s="301"/>
      <c r="BL79" s="301"/>
      <c r="BM79" s="301"/>
      <c r="BN79" s="301"/>
      <c r="BO79" s="301"/>
      <c r="BP79" s="301"/>
      <c r="BQ79" s="301"/>
      <c r="BR79" s="301"/>
      <c r="BS79" s="301"/>
      <c r="BT79" s="301"/>
      <c r="BU79" s="301"/>
      <c r="BV79" s="301"/>
      <c r="BW79" s="301"/>
      <c r="BX79" s="301"/>
      <c r="BY79" s="301"/>
      <c r="BZ79" s="299"/>
      <c r="CA79" s="299"/>
      <c r="CB79" s="299"/>
      <c r="CC79" s="299"/>
      <c r="CD79" s="194"/>
      <c r="CE79" s="194"/>
      <c r="CF79" s="194"/>
      <c r="CG79" s="23"/>
      <c r="CH79" s="23"/>
      <c r="CI79" s="254"/>
      <c r="CJ79" s="254"/>
      <c r="CK79" s="134">
        <f>CL79+EE79+EF79+EG79+EH79</f>
        <v>0</v>
      </c>
      <c r="CL79" s="134">
        <f t="shared" si="230"/>
        <v>0</v>
      </c>
      <c r="CM79" s="134">
        <f>CQ79+CU79+DC79+DK79</f>
        <v>0</v>
      </c>
      <c r="CN79" s="134">
        <f t="shared" si="183"/>
        <v>0</v>
      </c>
      <c r="CO79" s="289" t="str">
        <f t="shared" si="184"/>
        <v>-</v>
      </c>
      <c r="CP79" s="134"/>
      <c r="CQ79" s="134"/>
      <c r="CR79" s="134">
        <f t="shared" si="222"/>
        <v>0</v>
      </c>
      <c r="CS79" s="289" t="str">
        <f t="shared" si="223"/>
        <v>-</v>
      </c>
      <c r="CT79" s="134"/>
      <c r="CU79" s="134"/>
      <c r="CV79" s="134">
        <f t="shared" si="185"/>
        <v>0</v>
      </c>
      <c r="CW79" s="289" t="str">
        <f t="shared" si="186"/>
        <v>-</v>
      </c>
      <c r="CX79" s="134">
        <f t="shared" si="231"/>
        <v>0</v>
      </c>
      <c r="CY79" s="134">
        <f>CQ79+CU79</f>
        <v>0</v>
      </c>
      <c r="CZ79" s="134">
        <f t="shared" si="187"/>
        <v>0</v>
      </c>
      <c r="DA79" s="289" t="str">
        <f t="shared" si="188"/>
        <v>-</v>
      </c>
      <c r="DB79" s="134"/>
      <c r="DC79" s="134"/>
      <c r="DD79" s="134">
        <f t="shared" si="189"/>
        <v>0</v>
      </c>
      <c r="DE79" s="289" t="str">
        <f t="shared" si="190"/>
        <v>-</v>
      </c>
      <c r="DF79" s="134">
        <f t="shared" si="232"/>
        <v>0</v>
      </c>
      <c r="DG79" s="134">
        <f>CY79+DC79</f>
        <v>0</v>
      </c>
      <c r="DH79" s="134">
        <f t="shared" si="191"/>
        <v>0</v>
      </c>
      <c r="DI79" s="289" t="str">
        <f t="shared" si="192"/>
        <v>-</v>
      </c>
      <c r="DJ79" s="134"/>
      <c r="DK79" s="134"/>
      <c r="DL79" s="134">
        <f t="shared" si="193"/>
        <v>0</v>
      </c>
      <c r="DM79" s="289" t="str">
        <f t="shared" si="194"/>
        <v>-</v>
      </c>
      <c r="DN79" s="300"/>
      <c r="DO79" s="300"/>
      <c r="DP79" s="301"/>
      <c r="DQ79" s="301"/>
      <c r="DR79" s="301"/>
      <c r="DS79" s="301"/>
      <c r="DT79" s="301"/>
      <c r="DU79" s="301"/>
      <c r="DV79" s="301"/>
      <c r="DW79" s="301"/>
      <c r="DX79" s="301"/>
      <c r="DY79" s="301"/>
      <c r="DZ79" s="301"/>
      <c r="EA79" s="301"/>
      <c r="EB79" s="301"/>
      <c r="EC79" s="301"/>
      <c r="ED79" s="301"/>
      <c r="EE79" s="134"/>
      <c r="EF79" s="134"/>
      <c r="EG79" s="134"/>
      <c r="EH79" s="134"/>
      <c r="EI79" s="194"/>
      <c r="EJ79" s="194"/>
      <c r="EK79" s="194"/>
      <c r="EL79" s="23"/>
      <c r="EM79" s="23"/>
      <c r="EN79" s="23"/>
      <c r="EO79" s="23"/>
      <c r="EP79" s="23"/>
      <c r="EQ79" s="23"/>
      <c r="ER79" s="23"/>
      <c r="ES79" s="23"/>
      <c r="ET79" s="23"/>
      <c r="EU79" s="23"/>
      <c r="EV79" s="23"/>
      <c r="EW79" s="23"/>
      <c r="EX79" s="23"/>
      <c r="EY79" s="23"/>
      <c r="EZ79" s="23"/>
      <c r="FA79" s="23"/>
      <c r="FB79" s="23"/>
      <c r="FC79" s="23"/>
      <c r="FD79" s="23"/>
      <c r="FE79" s="23"/>
      <c r="FF79" s="23"/>
      <c r="FG79" s="23"/>
      <c r="FH79" s="23"/>
      <c r="FI79" s="23"/>
      <c r="FJ79" s="23"/>
      <c r="FK79" s="23"/>
      <c r="FL79" s="23"/>
      <c r="FM79" s="23"/>
      <c r="FN79" s="23"/>
      <c r="FO79" s="23"/>
      <c r="FP79" s="23"/>
      <c r="FQ79" s="23"/>
      <c r="FR79" s="23"/>
      <c r="FS79" s="23"/>
      <c r="FT79" s="23"/>
      <c r="FU79" s="23"/>
      <c r="FV79" s="23"/>
      <c r="FW79" s="23"/>
      <c r="FX79" s="23"/>
      <c r="FY79" s="23"/>
      <c r="FZ79" s="23"/>
      <c r="GA79" s="23"/>
      <c r="GB79" s="23"/>
      <c r="GC79" s="23"/>
      <c r="GD79" s="23"/>
      <c r="GE79" s="23"/>
      <c r="GF79" s="23"/>
      <c r="GG79" s="23"/>
      <c r="GH79" s="23"/>
      <c r="GI79" s="23"/>
      <c r="GJ79" s="23"/>
      <c r="GK79" s="23"/>
      <c r="GL79" s="23"/>
      <c r="GM79" s="23"/>
      <c r="GN79" s="23"/>
      <c r="GO79" s="23"/>
      <c r="GP79" s="309"/>
      <c r="GQ79" s="309"/>
      <c r="GR79" s="134">
        <f t="shared" si="233"/>
        <v>0</v>
      </c>
      <c r="GS79" s="134">
        <f t="shared" si="234"/>
        <v>0</v>
      </c>
      <c r="GT79" s="309"/>
      <c r="GU79" s="309"/>
      <c r="GV79" s="134">
        <f>CL79</f>
        <v>0</v>
      </c>
      <c r="GW79" s="134">
        <f>CM79</f>
        <v>0</v>
      </c>
      <c r="GX79" s="133">
        <f>GP79+GT79-GV79</f>
        <v>0</v>
      </c>
      <c r="GY79" s="133">
        <f>GQ79+GU79-GW79</f>
        <v>0</v>
      </c>
      <c r="GZ79" s="309"/>
      <c r="HA79" s="134">
        <f t="shared" si="236"/>
        <v>0</v>
      </c>
      <c r="HB79" s="309"/>
      <c r="HC79" s="134">
        <f t="shared" si="237"/>
        <v>0</v>
      </c>
      <c r="HD79" s="309"/>
      <c r="HE79" s="134">
        <f t="shared" si="238"/>
        <v>0</v>
      </c>
      <c r="HF79" s="309"/>
      <c r="HG79" s="134">
        <f t="shared" si="239"/>
        <v>0</v>
      </c>
      <c r="HH79" s="133">
        <f>GP79+GR79-GS79</f>
        <v>0</v>
      </c>
      <c r="HI79" s="310"/>
      <c r="HJ79" s="23"/>
      <c r="HK79" s="311"/>
      <c r="HL79" s="311"/>
      <c r="HM79" s="311"/>
      <c r="HN79" s="311"/>
      <c r="HO79" s="311"/>
      <c r="HP79" s="311"/>
      <c r="HQ79" s="311"/>
      <c r="HR79" s="311"/>
      <c r="HS79" s="311"/>
      <c r="HT79" s="311"/>
      <c r="HU79" s="311"/>
      <c r="HV79" s="311"/>
      <c r="HW79" s="311"/>
      <c r="HX79" s="311"/>
      <c r="HY79" s="311"/>
      <c r="HZ79" s="311"/>
      <c r="IA79" s="311"/>
      <c r="IB79" s="311"/>
      <c r="IC79" s="311"/>
      <c r="ID79" s="311"/>
      <c r="IE79" s="311"/>
      <c r="IF79" s="311"/>
      <c r="IG79" s="311"/>
      <c r="IH79" s="311"/>
      <c r="II79" s="311"/>
      <c r="IJ79" s="311"/>
      <c r="IK79" s="311"/>
      <c r="IL79" s="311"/>
      <c r="IM79" s="311"/>
      <c r="IN79" s="311"/>
      <c r="IO79" s="311"/>
      <c r="IP79" s="311"/>
      <c r="IQ79" s="311"/>
      <c r="IR79" s="311"/>
      <c r="IS79" s="311"/>
      <c r="IT79" s="311"/>
      <c r="IU79" s="311"/>
      <c r="IV79" s="311"/>
      <c r="IW79" s="311"/>
      <c r="IX79" s="311"/>
      <c r="IY79" s="311"/>
      <c r="IZ79" s="311"/>
      <c r="JA79" s="311"/>
      <c r="JB79" s="311"/>
      <c r="JC79" s="311"/>
      <c r="JD79" s="311"/>
      <c r="JE79" s="311"/>
      <c r="JF79" s="311"/>
      <c r="JG79" s="311"/>
      <c r="JH79" s="311"/>
      <c r="JI79" s="311"/>
      <c r="JJ79" s="311"/>
      <c r="JK79" s="311"/>
      <c r="JL79" s="311"/>
      <c r="JM79" s="311"/>
      <c r="JN79" s="311"/>
      <c r="JO79" s="311"/>
      <c r="JP79" s="311"/>
      <c r="JQ79" s="311"/>
      <c r="JR79" s="311"/>
      <c r="JS79" s="311"/>
      <c r="JT79" s="311"/>
      <c r="JU79" s="311"/>
      <c r="JV79" s="311"/>
      <c r="JW79" s="311"/>
      <c r="JX79" s="311"/>
      <c r="JY79" s="311"/>
      <c r="JZ79" s="311"/>
      <c r="KA79" s="311"/>
      <c r="KB79" s="311"/>
      <c r="KC79" s="311"/>
      <c r="KD79" s="311"/>
      <c r="KE79" s="311"/>
      <c r="KF79" s="311"/>
      <c r="KG79" s="311"/>
      <c r="KH79" s="311"/>
      <c r="KI79" s="311"/>
      <c r="KJ79" s="311"/>
      <c r="KK79" s="311"/>
      <c r="KL79" s="311"/>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row>
    <row r="80" spans="1:336" ht="15.75" hidden="1" outlineLevel="1" x14ac:dyDescent="0.2">
      <c r="A80" s="94"/>
      <c r="B80" s="308" t="s">
        <v>272</v>
      </c>
      <c r="C80" s="297"/>
      <c r="D80" s="297"/>
      <c r="E80" s="297"/>
      <c r="F80" s="298"/>
      <c r="G80" s="298"/>
      <c r="H80" s="298"/>
      <c r="I80" s="298"/>
      <c r="J80" s="297"/>
      <c r="K80" s="297"/>
      <c r="L80" s="297"/>
      <c r="M80" s="297"/>
      <c r="N80" s="297"/>
      <c r="O80" s="297"/>
      <c r="P80" s="297"/>
      <c r="Q80" s="297"/>
      <c r="R80" s="297"/>
      <c r="S80" s="297"/>
      <c r="T80" s="297"/>
      <c r="U80" s="297"/>
      <c r="V80" s="297"/>
      <c r="W80" s="297"/>
      <c r="X80" s="297"/>
      <c r="Y80" s="297"/>
      <c r="Z80" s="297"/>
      <c r="AA80" s="297"/>
      <c r="AB80" s="297"/>
      <c r="AC80" s="297"/>
      <c r="AD80" s="297"/>
      <c r="AE80" s="297"/>
      <c r="AF80" s="134">
        <f t="shared" si="201"/>
        <v>0</v>
      </c>
      <c r="AG80" s="134">
        <f t="shared" si="202"/>
        <v>0</v>
      </c>
      <c r="AH80" s="134">
        <f t="shared" si="202"/>
        <v>0</v>
      </c>
      <c r="AI80" s="134">
        <f t="shared" si="175"/>
        <v>0</v>
      </c>
      <c r="AJ80" s="289" t="str">
        <f t="shared" si="176"/>
        <v>-</v>
      </c>
      <c r="AK80" s="299"/>
      <c r="AL80" s="299"/>
      <c r="AM80" s="134">
        <f t="shared" si="203"/>
        <v>0</v>
      </c>
      <c r="AN80" s="289" t="str">
        <f t="shared" si="204"/>
        <v>-</v>
      </c>
      <c r="AO80" s="299"/>
      <c r="AP80" s="299"/>
      <c r="AQ80" s="134">
        <f t="shared" si="205"/>
        <v>0</v>
      </c>
      <c r="AR80" s="289" t="str">
        <f t="shared" si="177"/>
        <v>-</v>
      </c>
      <c r="AS80" s="134">
        <f t="shared" si="206"/>
        <v>0</v>
      </c>
      <c r="AT80" s="134">
        <f t="shared" si="206"/>
        <v>0</v>
      </c>
      <c r="AU80" s="134">
        <f t="shared" si="207"/>
        <v>0</v>
      </c>
      <c r="AV80" s="289" t="str">
        <f t="shared" si="178"/>
        <v>-</v>
      </c>
      <c r="AW80" s="299"/>
      <c r="AX80" s="299"/>
      <c r="AY80" s="134">
        <f t="shared" si="208"/>
        <v>0</v>
      </c>
      <c r="AZ80" s="289" t="str">
        <f t="shared" si="179"/>
        <v>-</v>
      </c>
      <c r="BA80" s="134">
        <f t="shared" si="209"/>
        <v>0</v>
      </c>
      <c r="BB80" s="134">
        <f t="shared" si="209"/>
        <v>0</v>
      </c>
      <c r="BC80" s="134">
        <f t="shared" si="210"/>
        <v>0</v>
      </c>
      <c r="BD80" s="289" t="str">
        <f t="shared" si="180"/>
        <v>-</v>
      </c>
      <c r="BE80" s="299"/>
      <c r="BF80" s="299"/>
      <c r="BG80" s="241">
        <f t="shared" si="181"/>
        <v>0</v>
      </c>
      <c r="BH80" s="290" t="str">
        <f t="shared" si="182"/>
        <v>-</v>
      </c>
      <c r="BI80" s="300"/>
      <c r="BJ80" s="300"/>
      <c r="BK80" s="301"/>
      <c r="BL80" s="301"/>
      <c r="BM80" s="301"/>
      <c r="BN80" s="301"/>
      <c r="BO80" s="301"/>
      <c r="BP80" s="301"/>
      <c r="BQ80" s="301"/>
      <c r="BR80" s="301"/>
      <c r="BS80" s="301"/>
      <c r="BT80" s="301"/>
      <c r="BU80" s="301"/>
      <c r="BV80" s="301"/>
      <c r="BW80" s="301"/>
      <c r="BX80" s="301"/>
      <c r="BY80" s="301"/>
      <c r="BZ80" s="299"/>
      <c r="CA80" s="299"/>
      <c r="CB80" s="299"/>
      <c r="CC80" s="299"/>
      <c r="CD80" s="194"/>
      <c r="CE80" s="194"/>
      <c r="CF80" s="194"/>
      <c r="CG80" s="23"/>
      <c r="CH80" s="23"/>
      <c r="CI80" s="254"/>
      <c r="CJ80" s="254"/>
      <c r="CK80" s="134">
        <f t="shared" si="213"/>
        <v>0</v>
      </c>
      <c r="CL80" s="134">
        <f t="shared" si="230"/>
        <v>0</v>
      </c>
      <c r="CM80" s="134">
        <f t="shared" si="214"/>
        <v>0</v>
      </c>
      <c r="CN80" s="134">
        <f t="shared" si="183"/>
        <v>0</v>
      </c>
      <c r="CO80" s="289" t="str">
        <f t="shared" si="184"/>
        <v>-</v>
      </c>
      <c r="CP80" s="134"/>
      <c r="CQ80" s="134"/>
      <c r="CR80" s="134">
        <f t="shared" si="222"/>
        <v>0</v>
      </c>
      <c r="CS80" s="289" t="str">
        <f t="shared" si="223"/>
        <v>-</v>
      </c>
      <c r="CT80" s="134"/>
      <c r="CU80" s="134"/>
      <c r="CV80" s="134">
        <f t="shared" si="185"/>
        <v>0</v>
      </c>
      <c r="CW80" s="289" t="str">
        <f t="shared" si="186"/>
        <v>-</v>
      </c>
      <c r="CX80" s="134">
        <f t="shared" si="231"/>
        <v>0</v>
      </c>
      <c r="CY80" s="134">
        <f t="shared" si="215"/>
        <v>0</v>
      </c>
      <c r="CZ80" s="134">
        <f t="shared" si="187"/>
        <v>0</v>
      </c>
      <c r="DA80" s="289" t="str">
        <f t="shared" si="188"/>
        <v>-</v>
      </c>
      <c r="DB80" s="134"/>
      <c r="DC80" s="134"/>
      <c r="DD80" s="134">
        <f t="shared" si="189"/>
        <v>0</v>
      </c>
      <c r="DE80" s="289" t="str">
        <f t="shared" si="190"/>
        <v>-</v>
      </c>
      <c r="DF80" s="134">
        <f t="shared" si="232"/>
        <v>0</v>
      </c>
      <c r="DG80" s="134">
        <f t="shared" si="216"/>
        <v>0</v>
      </c>
      <c r="DH80" s="134">
        <f t="shared" si="191"/>
        <v>0</v>
      </c>
      <c r="DI80" s="289" t="str">
        <f t="shared" si="192"/>
        <v>-</v>
      </c>
      <c r="DJ80" s="134"/>
      <c r="DK80" s="134"/>
      <c r="DL80" s="134">
        <f t="shared" si="193"/>
        <v>0</v>
      </c>
      <c r="DM80" s="289" t="str">
        <f t="shared" si="194"/>
        <v>-</v>
      </c>
      <c r="DN80" s="300"/>
      <c r="DO80" s="300"/>
      <c r="DP80" s="301"/>
      <c r="DQ80" s="301"/>
      <c r="DR80" s="301"/>
      <c r="DS80" s="301"/>
      <c r="DT80" s="301"/>
      <c r="DU80" s="301"/>
      <c r="DV80" s="301"/>
      <c r="DW80" s="301"/>
      <c r="DX80" s="301"/>
      <c r="DY80" s="301"/>
      <c r="DZ80" s="301"/>
      <c r="EA80" s="301"/>
      <c r="EB80" s="301"/>
      <c r="EC80" s="301"/>
      <c r="ED80" s="301"/>
      <c r="EE80" s="134"/>
      <c r="EF80" s="134"/>
      <c r="EG80" s="134"/>
      <c r="EH80" s="134"/>
      <c r="EI80" s="194"/>
      <c r="EJ80" s="194"/>
      <c r="EK80" s="194"/>
      <c r="EL80" s="23"/>
      <c r="EM80" s="23"/>
      <c r="EN80" s="23"/>
      <c r="EO80" s="23"/>
      <c r="EP80" s="23"/>
      <c r="EQ80" s="23"/>
      <c r="ER80" s="23"/>
      <c r="ES80" s="23"/>
      <c r="ET80" s="23"/>
      <c r="EU80" s="23"/>
      <c r="EV80" s="23"/>
      <c r="EW80" s="23"/>
      <c r="EX80" s="23"/>
      <c r="EY80" s="23"/>
      <c r="EZ80" s="23"/>
      <c r="FA80" s="23"/>
      <c r="FB80" s="23"/>
      <c r="FC80" s="23"/>
      <c r="FD80" s="23"/>
      <c r="FE80" s="23"/>
      <c r="FF80" s="23"/>
      <c r="FG80" s="23"/>
      <c r="FH80" s="23"/>
      <c r="FI80" s="23"/>
      <c r="FJ80" s="23"/>
      <c r="FK80" s="23"/>
      <c r="FL80" s="23"/>
      <c r="FM80" s="23"/>
      <c r="FN80" s="23"/>
      <c r="FO80" s="23"/>
      <c r="FP80" s="23"/>
      <c r="FQ80" s="23"/>
      <c r="FR80" s="23"/>
      <c r="FS80" s="23"/>
      <c r="FT80" s="23"/>
      <c r="FU80" s="23"/>
      <c r="FV80" s="23"/>
      <c r="FW80" s="23"/>
      <c r="FX80" s="23"/>
      <c r="FY80" s="23"/>
      <c r="FZ80" s="23"/>
      <c r="GA80" s="23"/>
      <c r="GB80" s="23"/>
      <c r="GC80" s="23"/>
      <c r="GD80" s="23"/>
      <c r="GE80" s="23"/>
      <c r="GF80" s="23"/>
      <c r="GG80" s="23"/>
      <c r="GH80" s="23"/>
      <c r="GI80" s="23"/>
      <c r="GJ80" s="23"/>
      <c r="GK80" s="23"/>
      <c r="GL80" s="23"/>
      <c r="GM80" s="23"/>
      <c r="GN80" s="23"/>
      <c r="GO80" s="23"/>
      <c r="GP80" s="309"/>
      <c r="GQ80" s="309"/>
      <c r="GR80" s="134">
        <f t="shared" si="233"/>
        <v>0</v>
      </c>
      <c r="GS80" s="134">
        <f t="shared" si="234"/>
        <v>0</v>
      </c>
      <c r="GT80" s="309"/>
      <c r="GU80" s="309"/>
      <c r="GV80" s="134">
        <f t="shared" si="235"/>
        <v>0</v>
      </c>
      <c r="GW80" s="134">
        <f t="shared" si="235"/>
        <v>0</v>
      </c>
      <c r="GX80" s="133">
        <f t="shared" si="198"/>
        <v>0</v>
      </c>
      <c r="GY80" s="133">
        <f t="shared" si="198"/>
        <v>0</v>
      </c>
      <c r="GZ80" s="309"/>
      <c r="HA80" s="134">
        <f t="shared" si="236"/>
        <v>0</v>
      </c>
      <c r="HB80" s="309"/>
      <c r="HC80" s="134">
        <f t="shared" si="237"/>
        <v>0</v>
      </c>
      <c r="HD80" s="309"/>
      <c r="HE80" s="134">
        <f t="shared" si="238"/>
        <v>0</v>
      </c>
      <c r="HF80" s="309"/>
      <c r="HG80" s="134">
        <f t="shared" si="239"/>
        <v>0</v>
      </c>
      <c r="HH80" s="133">
        <f t="shared" si="200"/>
        <v>0</v>
      </c>
      <c r="HI80" s="310"/>
      <c r="HJ80" s="23"/>
      <c r="HK80" s="311"/>
      <c r="HL80" s="311"/>
      <c r="HM80" s="311"/>
      <c r="HN80" s="311"/>
      <c r="HO80" s="311"/>
      <c r="HP80" s="311"/>
      <c r="HQ80" s="311"/>
      <c r="HR80" s="311"/>
      <c r="HS80" s="311"/>
      <c r="HT80" s="311"/>
      <c r="HU80" s="311"/>
      <c r="HV80" s="311"/>
      <c r="HW80" s="311"/>
      <c r="HX80" s="311"/>
      <c r="HY80" s="311"/>
      <c r="HZ80" s="311"/>
      <c r="IA80" s="311"/>
      <c r="IB80" s="311"/>
      <c r="IC80" s="311"/>
      <c r="ID80" s="311"/>
      <c r="IE80" s="311"/>
      <c r="IF80" s="311"/>
      <c r="IG80" s="311"/>
      <c r="IH80" s="311"/>
      <c r="II80" s="311"/>
      <c r="IJ80" s="311"/>
      <c r="IK80" s="311"/>
      <c r="IL80" s="311"/>
      <c r="IM80" s="311"/>
      <c r="IN80" s="311"/>
      <c r="IO80" s="311"/>
      <c r="IP80" s="311"/>
      <c r="IQ80" s="311"/>
      <c r="IR80" s="311"/>
      <c r="IS80" s="311"/>
      <c r="IT80" s="311"/>
      <c r="IU80" s="311"/>
      <c r="IV80" s="311"/>
      <c r="IW80" s="311"/>
      <c r="IX80" s="311"/>
      <c r="IY80" s="311"/>
      <c r="IZ80" s="311"/>
      <c r="JA80" s="311"/>
      <c r="JB80" s="311"/>
      <c r="JC80" s="311"/>
      <c r="JD80" s="311"/>
      <c r="JE80" s="311"/>
      <c r="JF80" s="311"/>
      <c r="JG80" s="311"/>
      <c r="JH80" s="311"/>
      <c r="JI80" s="311"/>
      <c r="JJ80" s="311"/>
      <c r="JK80" s="311"/>
      <c r="JL80" s="311"/>
      <c r="JM80" s="311"/>
      <c r="JN80" s="311"/>
      <c r="JO80" s="311"/>
      <c r="JP80" s="311"/>
      <c r="JQ80" s="311"/>
      <c r="JR80" s="311"/>
      <c r="JS80" s="311"/>
      <c r="JT80" s="311"/>
      <c r="JU80" s="311"/>
      <c r="JV80" s="311"/>
      <c r="JW80" s="311"/>
      <c r="JX80" s="311"/>
      <c r="JY80" s="311"/>
      <c r="JZ80" s="311"/>
      <c r="KA80" s="311"/>
      <c r="KB80" s="311"/>
      <c r="KC80" s="311"/>
      <c r="KD80" s="311"/>
      <c r="KE80" s="311"/>
      <c r="KF80" s="311"/>
      <c r="KG80" s="311"/>
      <c r="KH80" s="311"/>
      <c r="KI80" s="311"/>
      <c r="KJ80" s="311"/>
      <c r="KK80" s="311"/>
      <c r="KL80" s="311"/>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row>
    <row r="81" spans="1:336" ht="15.75" hidden="1" outlineLevel="1" x14ac:dyDescent="0.2">
      <c r="A81" s="94"/>
      <c r="B81" s="308" t="s">
        <v>272</v>
      </c>
      <c r="C81" s="297"/>
      <c r="D81" s="297"/>
      <c r="E81" s="297"/>
      <c r="F81" s="298"/>
      <c r="G81" s="298"/>
      <c r="H81" s="298"/>
      <c r="I81" s="298"/>
      <c r="J81" s="297"/>
      <c r="K81" s="297"/>
      <c r="L81" s="297"/>
      <c r="M81" s="297"/>
      <c r="N81" s="297"/>
      <c r="O81" s="297"/>
      <c r="P81" s="297"/>
      <c r="Q81" s="297"/>
      <c r="R81" s="297"/>
      <c r="S81" s="297"/>
      <c r="T81" s="297"/>
      <c r="U81" s="297"/>
      <c r="V81" s="297"/>
      <c r="W81" s="297"/>
      <c r="X81" s="297"/>
      <c r="Y81" s="297"/>
      <c r="Z81" s="297"/>
      <c r="AA81" s="297"/>
      <c r="AB81" s="297"/>
      <c r="AC81" s="297"/>
      <c r="AD81" s="297"/>
      <c r="AE81" s="297"/>
      <c r="AF81" s="134">
        <f t="shared" si="201"/>
        <v>0</v>
      </c>
      <c r="AG81" s="134">
        <f t="shared" si="202"/>
        <v>0</v>
      </c>
      <c r="AH81" s="134">
        <f t="shared" si="202"/>
        <v>0</v>
      </c>
      <c r="AI81" s="134">
        <f t="shared" si="175"/>
        <v>0</v>
      </c>
      <c r="AJ81" s="289" t="str">
        <f t="shared" si="176"/>
        <v>-</v>
      </c>
      <c r="AK81" s="299"/>
      <c r="AL81" s="299"/>
      <c r="AM81" s="134">
        <f t="shared" si="203"/>
        <v>0</v>
      </c>
      <c r="AN81" s="289" t="str">
        <f t="shared" si="204"/>
        <v>-</v>
      </c>
      <c r="AO81" s="299"/>
      <c r="AP81" s="299"/>
      <c r="AQ81" s="134">
        <f t="shared" si="205"/>
        <v>0</v>
      </c>
      <c r="AR81" s="289" t="str">
        <f t="shared" si="177"/>
        <v>-</v>
      </c>
      <c r="AS81" s="134">
        <f t="shared" si="206"/>
        <v>0</v>
      </c>
      <c r="AT81" s="134">
        <f t="shared" si="206"/>
        <v>0</v>
      </c>
      <c r="AU81" s="134">
        <f t="shared" si="207"/>
        <v>0</v>
      </c>
      <c r="AV81" s="289" t="str">
        <f t="shared" si="178"/>
        <v>-</v>
      </c>
      <c r="AW81" s="299"/>
      <c r="AX81" s="299"/>
      <c r="AY81" s="134">
        <f t="shared" si="208"/>
        <v>0</v>
      </c>
      <c r="AZ81" s="289" t="str">
        <f t="shared" si="179"/>
        <v>-</v>
      </c>
      <c r="BA81" s="134">
        <f t="shared" si="209"/>
        <v>0</v>
      </c>
      <c r="BB81" s="134">
        <f t="shared" si="209"/>
        <v>0</v>
      </c>
      <c r="BC81" s="134">
        <f t="shared" si="210"/>
        <v>0</v>
      </c>
      <c r="BD81" s="289" t="str">
        <f t="shared" si="180"/>
        <v>-</v>
      </c>
      <c r="BE81" s="299"/>
      <c r="BF81" s="299"/>
      <c r="BG81" s="241">
        <f t="shared" si="181"/>
        <v>0</v>
      </c>
      <c r="BH81" s="290" t="str">
        <f t="shared" si="182"/>
        <v>-</v>
      </c>
      <c r="BI81" s="300"/>
      <c r="BJ81" s="300"/>
      <c r="BK81" s="301"/>
      <c r="BL81" s="301"/>
      <c r="BM81" s="301"/>
      <c r="BN81" s="301"/>
      <c r="BO81" s="301"/>
      <c r="BP81" s="301"/>
      <c r="BQ81" s="301"/>
      <c r="BR81" s="301"/>
      <c r="BS81" s="301"/>
      <c r="BT81" s="301"/>
      <c r="BU81" s="301"/>
      <c r="BV81" s="301"/>
      <c r="BW81" s="301"/>
      <c r="BX81" s="301"/>
      <c r="BY81" s="301"/>
      <c r="BZ81" s="299"/>
      <c r="CA81" s="299"/>
      <c r="CB81" s="299"/>
      <c r="CC81" s="299"/>
      <c r="CD81" s="194"/>
      <c r="CE81" s="194"/>
      <c r="CF81" s="194"/>
      <c r="CG81" s="23"/>
      <c r="CH81" s="23"/>
      <c r="CI81" s="254"/>
      <c r="CJ81" s="254"/>
      <c r="CK81" s="134">
        <f t="shared" si="213"/>
        <v>0</v>
      </c>
      <c r="CL81" s="134">
        <f t="shared" si="230"/>
        <v>0</v>
      </c>
      <c r="CM81" s="134">
        <f>CQ81+CU81+DC81+DK81</f>
        <v>0</v>
      </c>
      <c r="CN81" s="134">
        <f t="shared" si="183"/>
        <v>0</v>
      </c>
      <c r="CO81" s="289" t="str">
        <f t="shared" si="184"/>
        <v>-</v>
      </c>
      <c r="CP81" s="134"/>
      <c r="CQ81" s="134"/>
      <c r="CR81" s="134">
        <f t="shared" si="222"/>
        <v>0</v>
      </c>
      <c r="CS81" s="289" t="str">
        <f t="shared" si="223"/>
        <v>-</v>
      </c>
      <c r="CT81" s="134"/>
      <c r="CU81" s="134"/>
      <c r="CV81" s="134">
        <f t="shared" si="185"/>
        <v>0</v>
      </c>
      <c r="CW81" s="289" t="str">
        <f t="shared" si="186"/>
        <v>-</v>
      </c>
      <c r="CX81" s="134">
        <f t="shared" si="231"/>
        <v>0</v>
      </c>
      <c r="CY81" s="134">
        <f>CQ81+CU81</f>
        <v>0</v>
      </c>
      <c r="CZ81" s="134">
        <f t="shared" si="187"/>
        <v>0</v>
      </c>
      <c r="DA81" s="289" t="str">
        <f t="shared" si="188"/>
        <v>-</v>
      </c>
      <c r="DB81" s="134"/>
      <c r="DC81" s="134"/>
      <c r="DD81" s="134">
        <f t="shared" si="189"/>
        <v>0</v>
      </c>
      <c r="DE81" s="289" t="str">
        <f t="shared" si="190"/>
        <v>-</v>
      </c>
      <c r="DF81" s="134">
        <f t="shared" si="232"/>
        <v>0</v>
      </c>
      <c r="DG81" s="134">
        <f>CY81+DC81</f>
        <v>0</v>
      </c>
      <c r="DH81" s="134">
        <f t="shared" si="191"/>
        <v>0</v>
      </c>
      <c r="DI81" s="289" t="str">
        <f t="shared" si="192"/>
        <v>-</v>
      </c>
      <c r="DJ81" s="134"/>
      <c r="DK81" s="134"/>
      <c r="DL81" s="134">
        <f t="shared" si="193"/>
        <v>0</v>
      </c>
      <c r="DM81" s="289" t="str">
        <f t="shared" si="194"/>
        <v>-</v>
      </c>
      <c r="DN81" s="300"/>
      <c r="DO81" s="300"/>
      <c r="DP81" s="301"/>
      <c r="DQ81" s="301"/>
      <c r="DR81" s="301"/>
      <c r="DS81" s="301"/>
      <c r="DT81" s="301"/>
      <c r="DU81" s="301"/>
      <c r="DV81" s="301"/>
      <c r="DW81" s="301"/>
      <c r="DX81" s="301"/>
      <c r="DY81" s="301"/>
      <c r="DZ81" s="301"/>
      <c r="EA81" s="301"/>
      <c r="EB81" s="301"/>
      <c r="EC81" s="301"/>
      <c r="ED81" s="301"/>
      <c r="EE81" s="134"/>
      <c r="EF81" s="134"/>
      <c r="EG81" s="134"/>
      <c r="EH81" s="134"/>
      <c r="EI81" s="194"/>
      <c r="EJ81" s="194"/>
      <c r="EK81" s="194"/>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309"/>
      <c r="GQ81" s="309"/>
      <c r="GR81" s="134">
        <f t="shared" si="233"/>
        <v>0</v>
      </c>
      <c r="GS81" s="134">
        <f t="shared" si="234"/>
        <v>0</v>
      </c>
      <c r="GT81" s="309"/>
      <c r="GU81" s="309"/>
      <c r="GV81" s="134">
        <f t="shared" si="235"/>
        <v>0</v>
      </c>
      <c r="GW81" s="134">
        <f t="shared" si="235"/>
        <v>0</v>
      </c>
      <c r="GX81" s="133">
        <f t="shared" si="198"/>
        <v>0</v>
      </c>
      <c r="GY81" s="133">
        <f t="shared" si="198"/>
        <v>0</v>
      </c>
      <c r="GZ81" s="309"/>
      <c r="HA81" s="134">
        <f t="shared" si="236"/>
        <v>0</v>
      </c>
      <c r="HB81" s="309"/>
      <c r="HC81" s="134">
        <f t="shared" si="237"/>
        <v>0</v>
      </c>
      <c r="HD81" s="309"/>
      <c r="HE81" s="134">
        <f t="shared" si="238"/>
        <v>0</v>
      </c>
      <c r="HF81" s="309"/>
      <c r="HG81" s="134">
        <f t="shared" si="239"/>
        <v>0</v>
      </c>
      <c r="HH81" s="133">
        <f t="shared" si="200"/>
        <v>0</v>
      </c>
      <c r="HI81" s="310"/>
      <c r="HJ81" s="23"/>
      <c r="HK81" s="311"/>
      <c r="HL81" s="311"/>
      <c r="HM81" s="311"/>
      <c r="HN81" s="311"/>
      <c r="HO81" s="311"/>
      <c r="HP81" s="311"/>
      <c r="HQ81" s="311"/>
      <c r="HR81" s="311"/>
      <c r="HS81" s="311"/>
      <c r="HT81" s="311"/>
      <c r="HU81" s="311"/>
      <c r="HV81" s="311"/>
      <c r="HW81" s="311"/>
      <c r="HX81" s="311"/>
      <c r="HY81" s="311"/>
      <c r="HZ81" s="311"/>
      <c r="IA81" s="311"/>
      <c r="IB81" s="311"/>
      <c r="IC81" s="311"/>
      <c r="ID81" s="311"/>
      <c r="IE81" s="311"/>
      <c r="IF81" s="311"/>
      <c r="IG81" s="311"/>
      <c r="IH81" s="311"/>
      <c r="II81" s="311"/>
      <c r="IJ81" s="311"/>
      <c r="IK81" s="311"/>
      <c r="IL81" s="311"/>
      <c r="IM81" s="311"/>
      <c r="IN81" s="311"/>
      <c r="IO81" s="311"/>
      <c r="IP81" s="311"/>
      <c r="IQ81" s="311"/>
      <c r="IR81" s="311"/>
      <c r="IS81" s="311"/>
      <c r="IT81" s="311"/>
      <c r="IU81" s="311"/>
      <c r="IV81" s="311"/>
      <c r="IW81" s="311"/>
      <c r="IX81" s="311"/>
      <c r="IY81" s="311"/>
      <c r="IZ81" s="311"/>
      <c r="JA81" s="311"/>
      <c r="JB81" s="311"/>
      <c r="JC81" s="311"/>
      <c r="JD81" s="311"/>
      <c r="JE81" s="311"/>
      <c r="JF81" s="311"/>
      <c r="JG81" s="311"/>
      <c r="JH81" s="311"/>
      <c r="JI81" s="311"/>
      <c r="JJ81" s="311"/>
      <c r="JK81" s="311"/>
      <c r="JL81" s="311"/>
      <c r="JM81" s="311"/>
      <c r="JN81" s="311"/>
      <c r="JO81" s="311"/>
      <c r="JP81" s="311"/>
      <c r="JQ81" s="311"/>
      <c r="JR81" s="311"/>
      <c r="JS81" s="311"/>
      <c r="JT81" s="311"/>
      <c r="JU81" s="311"/>
      <c r="JV81" s="311"/>
      <c r="JW81" s="311"/>
      <c r="JX81" s="311"/>
      <c r="JY81" s="311"/>
      <c r="JZ81" s="311"/>
      <c r="KA81" s="311"/>
      <c r="KB81" s="311"/>
      <c r="KC81" s="311"/>
      <c r="KD81" s="311"/>
      <c r="KE81" s="311"/>
      <c r="KF81" s="311"/>
      <c r="KG81" s="311"/>
      <c r="KH81" s="311"/>
      <c r="KI81" s="311"/>
      <c r="KJ81" s="311"/>
      <c r="KK81" s="311"/>
      <c r="KL81" s="311"/>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row>
    <row r="82" spans="1:336" ht="15.75" x14ac:dyDescent="0.2">
      <c r="A82" s="94" t="s">
        <v>273</v>
      </c>
      <c r="B82" s="288" t="s">
        <v>274</v>
      </c>
      <c r="C82" s="297"/>
      <c r="D82" s="297"/>
      <c r="E82" s="297"/>
      <c r="F82" s="298"/>
      <c r="G82" s="298"/>
      <c r="H82" s="298"/>
      <c r="I82" s="298"/>
      <c r="J82" s="297"/>
      <c r="K82" s="297"/>
      <c r="L82" s="297"/>
      <c r="M82" s="297"/>
      <c r="N82" s="297"/>
      <c r="O82" s="297"/>
      <c r="P82" s="297"/>
      <c r="Q82" s="297"/>
      <c r="R82" s="297"/>
      <c r="S82" s="297"/>
      <c r="T82" s="297"/>
      <c r="U82" s="297"/>
      <c r="V82" s="297"/>
      <c r="W82" s="297"/>
      <c r="X82" s="297"/>
      <c r="Y82" s="297"/>
      <c r="Z82" s="297"/>
      <c r="AA82" s="297"/>
      <c r="AB82" s="297"/>
      <c r="AC82" s="297"/>
      <c r="AD82" s="297"/>
      <c r="AE82" s="297"/>
      <c r="AF82" s="134">
        <f>AG82+BZ82+CA82+CB82+CC82</f>
        <v>11253.755164468712</v>
      </c>
      <c r="AG82" s="134">
        <f>AK82+AO82+AW82+BE82</f>
        <v>10944.555164468713</v>
      </c>
      <c r="AH82" s="134">
        <f>AL82+AP82+AX82+BF82</f>
        <v>8156.8240039999946</v>
      </c>
      <c r="AI82" s="134">
        <f t="shared" si="175"/>
        <v>-2787.7311604687184</v>
      </c>
      <c r="AJ82" s="289">
        <f t="shared" si="176"/>
        <v>0.74528602409360289</v>
      </c>
      <c r="AK82" s="299">
        <v>29.16449884333332</v>
      </c>
      <c r="AL82" s="299">
        <v>207.88720000000012</v>
      </c>
      <c r="AM82" s="134">
        <f t="shared" si="203"/>
        <v>178.7227011566668</v>
      </c>
      <c r="AN82" s="289">
        <f t="shared" si="204"/>
        <v>7.128090940863907</v>
      </c>
      <c r="AO82" s="299">
        <v>906.45186199999989</v>
      </c>
      <c r="AP82" s="299">
        <v>261.90812000000028</v>
      </c>
      <c r="AQ82" s="134">
        <f t="shared" si="205"/>
        <v>-644.54374199999961</v>
      </c>
      <c r="AR82" s="289">
        <f t="shared" si="177"/>
        <v>0.28893770422857856</v>
      </c>
      <c r="AS82" s="134">
        <f>AK82+AO82</f>
        <v>935.61636084333327</v>
      </c>
      <c r="AT82" s="134">
        <f>AL82+AP82</f>
        <v>469.7953200000004</v>
      </c>
      <c r="AU82" s="134">
        <f t="shared" si="207"/>
        <v>-465.82104084333287</v>
      </c>
      <c r="AV82" s="289">
        <f t="shared" si="178"/>
        <v>0.50212388288779242</v>
      </c>
      <c r="AW82" s="299">
        <v>895.99679999999989</v>
      </c>
      <c r="AX82" s="299">
        <v>1307.7225339999934</v>
      </c>
      <c r="AY82" s="134">
        <f t="shared" si="208"/>
        <v>411.72573399999351</v>
      </c>
      <c r="AZ82" s="289">
        <f t="shared" si="179"/>
        <v>1.4595169692570258</v>
      </c>
      <c r="BA82" s="134">
        <f>AS82+AW82</f>
        <v>1831.6131608433332</v>
      </c>
      <c r="BB82" s="134">
        <f>AT82+AX82</f>
        <v>1777.5178539999938</v>
      </c>
      <c r="BC82" s="134">
        <f t="shared" si="210"/>
        <v>-54.095306843339358</v>
      </c>
      <c r="BD82" s="289">
        <f t="shared" si="180"/>
        <v>0.97046575772668497</v>
      </c>
      <c r="BE82" s="299">
        <v>9112.9420036253796</v>
      </c>
      <c r="BF82" s="299">
        <v>6379.3061500000003</v>
      </c>
      <c r="BG82" s="241">
        <f t="shared" si="181"/>
        <v>-2733.6358536253792</v>
      </c>
      <c r="BH82" s="290">
        <f t="shared" si="182"/>
        <v>0.70002707659745189</v>
      </c>
      <c r="BI82" s="291"/>
      <c r="BJ82" s="291"/>
      <c r="BK82" s="23"/>
      <c r="BL82" s="23"/>
      <c r="BM82" s="23"/>
      <c r="BN82" s="23"/>
      <c r="BO82" s="23"/>
      <c r="BP82" s="23"/>
      <c r="BQ82" s="23"/>
      <c r="BR82" s="23"/>
      <c r="BS82" s="23"/>
      <c r="BT82" s="23"/>
      <c r="BU82" s="23"/>
      <c r="BV82" s="23"/>
      <c r="BW82" s="23"/>
      <c r="BX82" s="23"/>
      <c r="BY82" s="23"/>
      <c r="BZ82" s="299">
        <v>119.19999999999982</v>
      </c>
      <c r="CA82" s="299">
        <v>80</v>
      </c>
      <c r="CB82" s="299">
        <v>52</v>
      </c>
      <c r="CC82" s="299">
        <v>58</v>
      </c>
      <c r="CD82" s="194"/>
      <c r="CE82" s="194"/>
      <c r="CF82" s="194"/>
      <c r="CG82" s="23"/>
      <c r="CH82" s="23"/>
      <c r="CI82" s="254"/>
      <c r="CJ82" s="254"/>
      <c r="CK82" s="134">
        <f>CL82+EE82+EF82+EG82+EH82</f>
        <v>0</v>
      </c>
      <c r="CL82" s="134">
        <f t="shared" si="230"/>
        <v>0</v>
      </c>
      <c r="CM82" s="134">
        <f>CQ82+CU82+DC82+DK82</f>
        <v>0</v>
      </c>
      <c r="CN82" s="134">
        <f t="shared" si="183"/>
        <v>0</v>
      </c>
      <c r="CO82" s="289" t="str">
        <f t="shared" si="184"/>
        <v>-</v>
      </c>
      <c r="CP82" s="134">
        <f>SUMIF($CI$11:$CI$50,$A82,CP$11:CP$50)+SUMIF($CI$104:$CI$107,$A82,CP$104:CP$107)</f>
        <v>0</v>
      </c>
      <c r="CQ82" s="134">
        <f>SUMIF($CJ$11:$CJ$50,$A82,CQ$11:CQ$50)+SUMIF($CJ$104:$CJ$107,$A82,CQ$104:CQ$107)</f>
        <v>0</v>
      </c>
      <c r="CR82" s="134">
        <f t="shared" si="222"/>
        <v>0</v>
      </c>
      <c r="CS82" s="289" t="str">
        <f t="shared" si="223"/>
        <v>-</v>
      </c>
      <c r="CT82" s="134">
        <f>SUMIF($CI$11:$CI$50,$A82,CT$11:CT$50)+SUMIF($CI$104:$CI$107,$A82,CT$104:CT$107)</f>
        <v>0</v>
      </c>
      <c r="CU82" s="134">
        <f>SUMIF($CJ$11:$CJ$50,$A82,CU$11:CU$50)+SUMIF($CJ$104:$CJ$107,$A82,CU$104:CU$107)</f>
        <v>0</v>
      </c>
      <c r="CV82" s="134">
        <f t="shared" si="185"/>
        <v>0</v>
      </c>
      <c r="CW82" s="289" t="str">
        <f t="shared" si="186"/>
        <v>-</v>
      </c>
      <c r="CX82" s="134">
        <f t="shared" si="231"/>
        <v>0</v>
      </c>
      <c r="CY82" s="134">
        <f>CQ82+CU82</f>
        <v>0</v>
      </c>
      <c r="CZ82" s="134">
        <f t="shared" si="187"/>
        <v>0</v>
      </c>
      <c r="DA82" s="289" t="str">
        <f t="shared" si="188"/>
        <v>-</v>
      </c>
      <c r="DB82" s="134">
        <f>SUMIF($CI$11:$CI$50,$A82,DB$11:DB$50)+SUMIF($CI$104:$CI$107,$A82,DB$104:DB$107)</f>
        <v>0</v>
      </c>
      <c r="DC82" s="134">
        <f>SUMIF($CJ$11:$CJ$50,$A82,DC$11:DC$50)+SUMIF($CJ$104:$CJ$107,$A82,DC$104:DC$107)</f>
        <v>0</v>
      </c>
      <c r="DD82" s="134">
        <f t="shared" si="189"/>
        <v>0</v>
      </c>
      <c r="DE82" s="289" t="str">
        <f t="shared" si="190"/>
        <v>-</v>
      </c>
      <c r="DF82" s="134">
        <f t="shared" si="232"/>
        <v>0</v>
      </c>
      <c r="DG82" s="134">
        <f>CY82+DC82</f>
        <v>0</v>
      </c>
      <c r="DH82" s="134">
        <f t="shared" si="191"/>
        <v>0</v>
      </c>
      <c r="DI82" s="289" t="str">
        <f t="shared" si="192"/>
        <v>-</v>
      </c>
      <c r="DJ82" s="134">
        <f>SUMIF($CI$11:$CI$50,$A82,DJ$11:DJ$50)+SUMIF($CI$104:$CI$107,$A82,DJ$104:DJ$107)</f>
        <v>0</v>
      </c>
      <c r="DK82" s="134">
        <f>SUMIF($CJ$11:$CJ$50,$A82,DK$11:DK$50)+SUMIF($CJ$104:$CJ$107,$A82,DK$104:DK$107)</f>
        <v>0</v>
      </c>
      <c r="DL82" s="134">
        <f t="shared" si="193"/>
        <v>0</v>
      </c>
      <c r="DM82" s="289" t="str">
        <f t="shared" si="194"/>
        <v>-</v>
      </c>
      <c r="DN82" s="291"/>
      <c r="DO82" s="291"/>
      <c r="DP82" s="23"/>
      <c r="DQ82" s="23"/>
      <c r="DR82" s="23"/>
      <c r="DS82" s="23"/>
      <c r="DT82" s="23"/>
      <c r="DU82" s="23"/>
      <c r="DV82" s="23"/>
      <c r="DW82" s="23"/>
      <c r="DX82" s="23"/>
      <c r="DY82" s="23"/>
      <c r="DZ82" s="23"/>
      <c r="EA82" s="23"/>
      <c r="EB82" s="23"/>
      <c r="EC82" s="23"/>
      <c r="ED82" s="23"/>
      <c r="EE82" s="134">
        <f>SUMIF($CI$11:$CI$50,$A82,EE$11:EE$50)+SUMIF($CI$104:$CI$107,$A82,EE$104:EE$107)</f>
        <v>0</v>
      </c>
      <c r="EF82" s="134">
        <f>SUMIF($CI$11:$CI$50,$A82,EF$11:EF$50)+SUMIF($CI$104:$CI$107,$A82,EF$104:EF$107)</f>
        <v>0</v>
      </c>
      <c r="EG82" s="134">
        <f>SUMIF($CI$11:$CI$50,$A82,EG$11:EG$50)+SUMIF($CI$104:$CI$107,$A82,EG$104:EG$107)</f>
        <v>0</v>
      </c>
      <c r="EH82" s="134">
        <f>SUMIF($CI$11:$CI$50,$A82,EH$11:EH$50)+SUMIF($CI$104:$CI$107,$A82,EH$104:EH$107)</f>
        <v>0</v>
      </c>
      <c r="EI82" s="194"/>
      <c r="EJ82" s="194"/>
      <c r="EK82" s="194"/>
      <c r="EL82" s="23"/>
      <c r="EM82" s="23"/>
      <c r="EN82" s="23"/>
      <c r="EO82" s="23"/>
      <c r="EP82" s="23"/>
      <c r="EQ82" s="23"/>
      <c r="ER82" s="23"/>
      <c r="ES82" s="23"/>
      <c r="ET82" s="23"/>
      <c r="EU82" s="23"/>
      <c r="EV82" s="23"/>
      <c r="EW82" s="23"/>
      <c r="EX82" s="23"/>
      <c r="EY82" s="23"/>
      <c r="EZ82" s="23"/>
      <c r="FA82" s="23"/>
      <c r="FB82" s="23"/>
      <c r="FC82" s="23"/>
      <c r="FD82" s="23"/>
      <c r="FE82" s="23"/>
      <c r="FF82" s="23"/>
      <c r="FG82" s="23"/>
      <c r="FH82" s="23"/>
      <c r="FI82" s="23"/>
      <c r="FJ82" s="23"/>
      <c r="FK82" s="23"/>
      <c r="FL82" s="23"/>
      <c r="FM82" s="23"/>
      <c r="FN82" s="23"/>
      <c r="FO82" s="23"/>
      <c r="FP82" s="23"/>
      <c r="FQ82" s="23"/>
      <c r="FR82" s="23"/>
      <c r="FS82" s="23"/>
      <c r="FT82" s="23"/>
      <c r="FU82" s="23"/>
      <c r="FV82" s="23"/>
      <c r="FW82" s="23"/>
      <c r="FX82" s="23"/>
      <c r="FY82" s="23"/>
      <c r="FZ82" s="23"/>
      <c r="GA82" s="23"/>
      <c r="GB82" s="23"/>
      <c r="GC82" s="23"/>
      <c r="GD82" s="23"/>
      <c r="GE82" s="23"/>
      <c r="GF82" s="23"/>
      <c r="GG82" s="23"/>
      <c r="GH82" s="23"/>
      <c r="GI82" s="23"/>
      <c r="GJ82" s="23"/>
      <c r="GK82" s="23"/>
      <c r="GL82" s="23"/>
      <c r="GM82" s="23"/>
      <c r="GN82" s="23"/>
      <c r="GO82" s="23"/>
      <c r="GP82" s="134"/>
      <c r="GQ82" s="134"/>
      <c r="GR82" s="134">
        <f t="shared" si="233"/>
        <v>0</v>
      </c>
      <c r="GS82" s="134">
        <f t="shared" si="234"/>
        <v>0</v>
      </c>
      <c r="GT82" s="134"/>
      <c r="GU82" s="134"/>
      <c r="GV82" s="134">
        <f t="shared" si="235"/>
        <v>0</v>
      </c>
      <c r="GW82" s="134">
        <f t="shared" si="235"/>
        <v>0</v>
      </c>
      <c r="GX82" s="133">
        <f>GP82+GT82-GV82</f>
        <v>0</v>
      </c>
      <c r="GY82" s="133">
        <f>GQ82+GU82-GW82</f>
        <v>0</v>
      </c>
      <c r="GZ82" s="134"/>
      <c r="HA82" s="134">
        <f t="shared" si="236"/>
        <v>0</v>
      </c>
      <c r="HB82" s="134"/>
      <c r="HC82" s="134">
        <f t="shared" si="237"/>
        <v>0</v>
      </c>
      <c r="HD82" s="134"/>
      <c r="HE82" s="134">
        <f t="shared" si="238"/>
        <v>0</v>
      </c>
      <c r="HF82" s="134"/>
      <c r="HG82" s="134">
        <f t="shared" si="239"/>
        <v>0</v>
      </c>
      <c r="HH82" s="133">
        <f>GP82+GR82-GS82</f>
        <v>0</v>
      </c>
      <c r="HI82" s="131"/>
      <c r="HJ82" s="23"/>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c r="IW82" s="5"/>
      <c r="IX82" s="5"/>
      <c r="IY82" s="5"/>
      <c r="IZ82" s="5"/>
      <c r="JA82" s="5"/>
      <c r="JB82" s="5"/>
      <c r="JC82" s="5"/>
      <c r="JD82" s="5"/>
      <c r="JE82" s="5"/>
      <c r="JF82" s="5"/>
      <c r="JG82" s="5"/>
      <c r="JH82" s="5"/>
      <c r="JI82" s="5"/>
      <c r="JJ82" s="5"/>
      <c r="JK82" s="5"/>
      <c r="JL82" s="5"/>
      <c r="JM82" s="5"/>
      <c r="JN82" s="5"/>
      <c r="JO82" s="5"/>
      <c r="JP82" s="5"/>
      <c r="JQ82" s="5"/>
      <c r="JR82" s="5"/>
      <c r="JS82" s="5"/>
      <c r="JT82" s="5"/>
      <c r="JU82" s="5"/>
      <c r="JV82" s="5"/>
      <c r="JW82" s="5"/>
      <c r="JX82" s="5"/>
      <c r="JY82" s="5"/>
      <c r="JZ82" s="5"/>
      <c r="KA82" s="5"/>
      <c r="KB82" s="5"/>
      <c r="KC82" s="5"/>
      <c r="KD82" s="5"/>
      <c r="KE82" s="5"/>
      <c r="KF82" s="5"/>
      <c r="KG82" s="5"/>
      <c r="KH82" s="5"/>
      <c r="KI82" s="5"/>
      <c r="KJ82" s="5"/>
      <c r="KK82" s="5"/>
      <c r="KL82" s="5"/>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row>
    <row r="83" spans="1:336" s="282" customFormat="1" ht="15.75" x14ac:dyDescent="0.2">
      <c r="A83" s="312"/>
      <c r="B83" s="283" t="s">
        <v>275</v>
      </c>
      <c r="C83" s="271"/>
      <c r="D83" s="271"/>
      <c r="E83" s="271"/>
      <c r="F83" s="284"/>
      <c r="G83" s="284"/>
      <c r="H83" s="284"/>
      <c r="I83" s="284"/>
      <c r="J83" s="271"/>
      <c r="K83" s="271"/>
      <c r="L83" s="271"/>
      <c r="M83" s="271"/>
      <c r="N83" s="271"/>
      <c r="O83" s="271"/>
      <c r="P83" s="271"/>
      <c r="Q83" s="271"/>
      <c r="R83" s="271"/>
      <c r="S83" s="271"/>
      <c r="T83" s="271"/>
      <c r="U83" s="271"/>
      <c r="V83" s="271"/>
      <c r="W83" s="271"/>
      <c r="X83" s="271"/>
      <c r="Y83" s="271"/>
      <c r="Z83" s="271"/>
      <c r="AA83" s="271"/>
      <c r="AB83" s="271"/>
      <c r="AC83" s="271"/>
      <c r="AD83" s="271"/>
      <c r="AE83" s="271"/>
      <c r="AF83" s="239">
        <f>AF84+AF85+AF88+AF89+AF90+AF91</f>
        <v>0</v>
      </c>
      <c r="AG83" s="239">
        <f>AG84+AG85+AG88+AG89+AG90+AG91</f>
        <v>0</v>
      </c>
      <c r="AH83" s="239">
        <f>AH84+AH85+AH88+AH89+AH90+AH91</f>
        <v>0</v>
      </c>
      <c r="AI83" s="239">
        <f t="shared" si="175"/>
        <v>0</v>
      </c>
      <c r="AJ83" s="273" t="str">
        <f t="shared" si="176"/>
        <v>-</v>
      </c>
      <c r="AK83" s="239">
        <f>AK84+AK85+AK88+AK89+AK90</f>
        <v>0</v>
      </c>
      <c r="AL83" s="239">
        <f>AL84+AL85+AL88+AL89+AL90</f>
        <v>0</v>
      </c>
      <c r="AM83" s="239">
        <f t="shared" si="203"/>
        <v>0</v>
      </c>
      <c r="AN83" s="273" t="str">
        <f t="shared" si="204"/>
        <v>-</v>
      </c>
      <c r="AO83" s="239">
        <f>AO84+AO85+AO88+AO89+AO90</f>
        <v>0</v>
      </c>
      <c r="AP83" s="239">
        <f>AP84+AP85+AP88+AP89+AP90</f>
        <v>0</v>
      </c>
      <c r="AQ83" s="239">
        <f t="shared" si="205"/>
        <v>0</v>
      </c>
      <c r="AR83" s="273" t="str">
        <f t="shared" si="177"/>
        <v>-</v>
      </c>
      <c r="AS83" s="239">
        <f>AS84+AS85+AS88+AS89+AS90+AS91</f>
        <v>0</v>
      </c>
      <c r="AT83" s="239">
        <f>AT84+AT85+AT88+AT89+AT90+AT91</f>
        <v>0</v>
      </c>
      <c r="AU83" s="239">
        <f t="shared" si="207"/>
        <v>0</v>
      </c>
      <c r="AV83" s="273" t="str">
        <f t="shared" si="178"/>
        <v>-</v>
      </c>
      <c r="AW83" s="239">
        <f>AW84+AW85+AW88+AW89+AW90</f>
        <v>0</v>
      </c>
      <c r="AX83" s="239">
        <f>AX84+AX85+AX88+AX89+AX90</f>
        <v>0</v>
      </c>
      <c r="AY83" s="239">
        <f t="shared" si="208"/>
        <v>0</v>
      </c>
      <c r="AZ83" s="273" t="str">
        <f t="shared" si="179"/>
        <v>-</v>
      </c>
      <c r="BA83" s="239">
        <f>BA84+BA85+BA88+BA89+BA90+BA91</f>
        <v>0</v>
      </c>
      <c r="BB83" s="239">
        <f>BB84+BB85+BB88+BB89+BB90+BB91</f>
        <v>0</v>
      </c>
      <c r="BC83" s="239">
        <f t="shared" si="210"/>
        <v>0</v>
      </c>
      <c r="BD83" s="273" t="str">
        <f t="shared" si="180"/>
        <v>-</v>
      </c>
      <c r="BE83" s="239">
        <f>BE84+BE85+BE88+BE89+BE90</f>
        <v>0</v>
      </c>
      <c r="BF83" s="239">
        <f>BF84+BF85+BF88+BF89+BF90</f>
        <v>0</v>
      </c>
      <c r="BG83" s="274">
        <f t="shared" si="181"/>
        <v>0</v>
      </c>
      <c r="BH83" s="275" t="str">
        <f t="shared" si="182"/>
        <v>-</v>
      </c>
      <c r="BI83" s="219"/>
      <c r="BJ83" s="219"/>
      <c r="BK83" s="238"/>
      <c r="BL83" s="238"/>
      <c r="BM83" s="238"/>
      <c r="BN83" s="238"/>
      <c r="BO83" s="238"/>
      <c r="BP83" s="238"/>
      <c r="BQ83" s="238"/>
      <c r="BR83" s="238"/>
      <c r="BS83" s="238"/>
      <c r="BT83" s="238"/>
      <c r="BU83" s="238"/>
      <c r="BV83" s="238"/>
      <c r="BW83" s="238"/>
      <c r="BX83" s="238"/>
      <c r="BY83" s="238"/>
      <c r="BZ83" s="239">
        <f>BZ84+BZ85+BZ88+BZ89+BZ90</f>
        <v>0</v>
      </c>
      <c r="CA83" s="239">
        <f>CA84+CA85+CA88+CA89+CA90</f>
        <v>0</v>
      </c>
      <c r="CB83" s="239">
        <f>CB84+CB85+CB88+CB89+CB90</f>
        <v>0</v>
      </c>
      <c r="CC83" s="239">
        <f>CC84+CC85+CC88+CC89+CC90</f>
        <v>0</v>
      </c>
      <c r="CD83" s="112"/>
      <c r="CE83" s="112"/>
      <c r="CF83" s="112"/>
      <c r="CG83" s="238"/>
      <c r="CH83" s="238"/>
      <c r="CI83" s="243"/>
      <c r="CJ83" s="243"/>
      <c r="CK83" s="239">
        <f>CK84+CK85+CK88+CK89+CK90+CK91</f>
        <v>0</v>
      </c>
      <c r="CL83" s="239">
        <f>CL84+CL85+CL88+CL89+CL90+CL91</f>
        <v>0</v>
      </c>
      <c r="CM83" s="239">
        <f>CM84+CM85+CM88+CM89+CM90+CM91</f>
        <v>0</v>
      </c>
      <c r="CN83" s="239">
        <f t="shared" si="183"/>
        <v>0</v>
      </c>
      <c r="CO83" s="273" t="str">
        <f t="shared" si="184"/>
        <v>-</v>
      </c>
      <c r="CP83" s="239">
        <f>CP84+CP85+CP88+CP89+CP90</f>
        <v>0</v>
      </c>
      <c r="CQ83" s="239">
        <f>CQ84+CQ85+CQ88+CQ89+CQ90</f>
        <v>0</v>
      </c>
      <c r="CR83" s="239">
        <f t="shared" si="222"/>
        <v>0</v>
      </c>
      <c r="CS83" s="273" t="str">
        <f t="shared" si="223"/>
        <v>-</v>
      </c>
      <c r="CT83" s="239">
        <f>CT84+CT85+CT88+CT89+CT90</f>
        <v>0</v>
      </c>
      <c r="CU83" s="239">
        <f>CU84+CU85+CU88+CU89+CU90</f>
        <v>0</v>
      </c>
      <c r="CV83" s="239">
        <f t="shared" si="185"/>
        <v>0</v>
      </c>
      <c r="CW83" s="273" t="str">
        <f t="shared" si="186"/>
        <v>-</v>
      </c>
      <c r="CX83" s="239">
        <f>CX84+CX85+CX88+CX89+CX90+CX91</f>
        <v>0</v>
      </c>
      <c r="CY83" s="239">
        <f>CY84+CY85+CY88+CY89+CY90+CY91</f>
        <v>0</v>
      </c>
      <c r="CZ83" s="239">
        <f t="shared" si="187"/>
        <v>0</v>
      </c>
      <c r="DA83" s="273" t="str">
        <f t="shared" si="188"/>
        <v>-</v>
      </c>
      <c r="DB83" s="239">
        <f>DB84+DB85+DB88+DB89+DB90</f>
        <v>0</v>
      </c>
      <c r="DC83" s="239">
        <f>DC84+DC85+DC88+DC89+DC90</f>
        <v>0</v>
      </c>
      <c r="DD83" s="239">
        <f t="shared" si="189"/>
        <v>0</v>
      </c>
      <c r="DE83" s="273" t="str">
        <f t="shared" si="190"/>
        <v>-</v>
      </c>
      <c r="DF83" s="239">
        <f>DF84+DF85+DF88+DF89+DF90+DF91</f>
        <v>0</v>
      </c>
      <c r="DG83" s="239">
        <f>DG84+DG85+DG88+DG89+DG90+DG91</f>
        <v>0</v>
      </c>
      <c r="DH83" s="239">
        <f t="shared" si="191"/>
        <v>0</v>
      </c>
      <c r="DI83" s="273" t="str">
        <f t="shared" si="192"/>
        <v>-</v>
      </c>
      <c r="DJ83" s="239">
        <f>DJ84+DJ85+DJ88+DJ89+DJ90</f>
        <v>0</v>
      </c>
      <c r="DK83" s="239">
        <f>DK84+DK85+DK88+DK89+DK90</f>
        <v>0</v>
      </c>
      <c r="DL83" s="239">
        <f t="shared" si="193"/>
        <v>0</v>
      </c>
      <c r="DM83" s="273" t="str">
        <f t="shared" si="194"/>
        <v>-</v>
      </c>
      <c r="DN83" s="219"/>
      <c r="DO83" s="219"/>
      <c r="DP83" s="238"/>
      <c r="DQ83" s="238"/>
      <c r="DR83" s="238"/>
      <c r="DS83" s="238"/>
      <c r="DT83" s="238"/>
      <c r="DU83" s="238"/>
      <c r="DV83" s="238"/>
      <c r="DW83" s="238"/>
      <c r="DX83" s="238"/>
      <c r="DY83" s="238"/>
      <c r="DZ83" s="238"/>
      <c r="EA83" s="238"/>
      <c r="EB83" s="238"/>
      <c r="EC83" s="238"/>
      <c r="ED83" s="238"/>
      <c r="EE83" s="239">
        <f>EE84+EE85+EE88+EE89+EE90</f>
        <v>0</v>
      </c>
      <c r="EF83" s="239">
        <f>EF84+EF85+EF88+EF89+EF90</f>
        <v>0</v>
      </c>
      <c r="EG83" s="239">
        <f>EG84+EG85+EG88+EG89+EG90</f>
        <v>0</v>
      </c>
      <c r="EH83" s="239">
        <f>EH84+EH85+EH88+EH89+EH90</f>
        <v>0</v>
      </c>
      <c r="EI83" s="112"/>
      <c r="EJ83" s="112"/>
      <c r="EK83" s="112"/>
      <c r="EL83" s="313"/>
      <c r="EM83" s="313"/>
      <c r="EN83" s="313"/>
      <c r="EO83" s="313"/>
      <c r="EP83" s="313"/>
      <c r="EQ83" s="313"/>
      <c r="ER83" s="313"/>
      <c r="ES83" s="313"/>
      <c r="ET83" s="313"/>
      <c r="EU83" s="313"/>
      <c r="EV83" s="313"/>
      <c r="EW83" s="313"/>
      <c r="EX83" s="313"/>
      <c r="EY83" s="313"/>
      <c r="EZ83" s="313"/>
      <c r="FA83" s="313"/>
      <c r="FB83" s="313"/>
      <c r="FC83" s="313"/>
      <c r="FD83" s="313"/>
      <c r="FE83" s="313"/>
      <c r="FF83" s="313"/>
      <c r="FG83" s="313"/>
      <c r="FH83" s="313"/>
      <c r="FI83" s="313"/>
      <c r="FJ83" s="313"/>
      <c r="FK83" s="313"/>
      <c r="FL83" s="313"/>
      <c r="FM83" s="313"/>
      <c r="FN83" s="313"/>
      <c r="FO83" s="313"/>
      <c r="FP83" s="313"/>
      <c r="FQ83" s="313"/>
      <c r="FR83" s="313"/>
      <c r="FS83" s="313"/>
      <c r="FT83" s="313"/>
      <c r="FU83" s="313"/>
      <c r="FV83" s="313"/>
      <c r="FW83" s="313"/>
      <c r="FX83" s="313"/>
      <c r="FY83" s="313"/>
      <c r="FZ83" s="313"/>
      <c r="GA83" s="313"/>
      <c r="GB83" s="313"/>
      <c r="GC83" s="313"/>
      <c r="GD83" s="313"/>
      <c r="GE83" s="313"/>
      <c r="GF83" s="313"/>
      <c r="GG83" s="313"/>
      <c r="GH83" s="313"/>
      <c r="GI83" s="313"/>
      <c r="GJ83" s="313"/>
      <c r="GK83" s="313"/>
      <c r="GL83" s="313"/>
      <c r="GM83" s="313"/>
      <c r="GN83" s="238"/>
      <c r="GO83" s="263"/>
      <c r="GP83" s="239">
        <f t="shared" ref="GP83:GW83" si="240">GP84+GP85+GP88+GP89+GP90</f>
        <v>0</v>
      </c>
      <c r="GQ83" s="239">
        <f t="shared" si="240"/>
        <v>0</v>
      </c>
      <c r="GR83" s="239">
        <f t="shared" si="240"/>
        <v>0</v>
      </c>
      <c r="GS83" s="239">
        <f t="shared" si="240"/>
        <v>0</v>
      </c>
      <c r="GT83" s="239">
        <f t="shared" si="240"/>
        <v>0</v>
      </c>
      <c r="GU83" s="239">
        <f t="shared" si="240"/>
        <v>0</v>
      </c>
      <c r="GV83" s="239">
        <f t="shared" si="240"/>
        <v>0</v>
      </c>
      <c r="GW83" s="239">
        <f t="shared" si="240"/>
        <v>0</v>
      </c>
      <c r="GX83" s="276">
        <f t="shared" si="198"/>
        <v>0</v>
      </c>
      <c r="GY83" s="276">
        <f t="shared" si="198"/>
        <v>0</v>
      </c>
      <c r="GZ83" s="239">
        <f>GZ84+GZ85+GZ88+GZ89+GZ90</f>
        <v>0</v>
      </c>
      <c r="HA83" s="239">
        <f t="shared" ref="HA83:HG83" si="241">HA84+HA85+HA88+HA89+HA90</f>
        <v>0</v>
      </c>
      <c r="HB83" s="239">
        <f t="shared" si="241"/>
        <v>0</v>
      </c>
      <c r="HC83" s="239">
        <f t="shared" si="241"/>
        <v>0</v>
      </c>
      <c r="HD83" s="239">
        <f t="shared" si="241"/>
        <v>0</v>
      </c>
      <c r="HE83" s="239">
        <f t="shared" si="241"/>
        <v>0</v>
      </c>
      <c r="HF83" s="239">
        <f t="shared" si="241"/>
        <v>0</v>
      </c>
      <c r="HG83" s="239">
        <f t="shared" si="241"/>
        <v>0</v>
      </c>
      <c r="HH83" s="276">
        <f t="shared" si="200"/>
        <v>0</v>
      </c>
      <c r="HI83" s="286"/>
      <c r="HJ83" s="263"/>
      <c r="HK83" s="314"/>
      <c r="HL83" s="314"/>
      <c r="HM83" s="314"/>
      <c r="HN83" s="314"/>
      <c r="HO83" s="314"/>
      <c r="HP83" s="314"/>
      <c r="HQ83" s="314"/>
      <c r="HR83" s="314"/>
      <c r="HS83" s="314"/>
      <c r="HT83" s="314"/>
      <c r="HU83" s="314"/>
      <c r="HV83" s="314"/>
      <c r="HW83" s="314"/>
      <c r="HX83" s="314"/>
      <c r="HY83" s="314"/>
      <c r="HZ83" s="314"/>
      <c r="IA83" s="314"/>
      <c r="IB83" s="314"/>
      <c r="IC83" s="314"/>
      <c r="ID83" s="314"/>
      <c r="IE83" s="314"/>
      <c r="IF83" s="314"/>
      <c r="IG83" s="314"/>
      <c r="IH83" s="314"/>
      <c r="II83" s="314"/>
      <c r="IJ83" s="314"/>
      <c r="IK83" s="314"/>
      <c r="IL83" s="314"/>
      <c r="IM83" s="314"/>
      <c r="IN83" s="314"/>
      <c r="IO83" s="314"/>
      <c r="IP83" s="314"/>
      <c r="IQ83" s="314"/>
      <c r="IR83" s="314"/>
      <c r="IS83" s="314"/>
      <c r="IT83" s="314"/>
      <c r="IU83" s="314"/>
      <c r="IV83" s="314"/>
      <c r="IW83" s="314"/>
      <c r="IX83" s="314"/>
      <c r="IY83" s="314"/>
      <c r="IZ83" s="314"/>
      <c r="JA83" s="314"/>
      <c r="JB83" s="314"/>
      <c r="JC83" s="314"/>
      <c r="JD83" s="314"/>
      <c r="JE83" s="314"/>
      <c r="JF83" s="314"/>
      <c r="JG83" s="314"/>
      <c r="JH83" s="314"/>
      <c r="JI83" s="314"/>
      <c r="JJ83" s="314"/>
      <c r="JK83" s="314"/>
      <c r="JL83" s="314"/>
      <c r="JM83" s="314"/>
      <c r="JN83" s="314"/>
      <c r="JO83" s="314"/>
      <c r="JP83" s="314"/>
      <c r="JQ83" s="314"/>
      <c r="JR83" s="314"/>
      <c r="JS83" s="314"/>
      <c r="JT83" s="314"/>
      <c r="JU83" s="314"/>
      <c r="JV83" s="314"/>
      <c r="JW83" s="314"/>
      <c r="JX83" s="314"/>
      <c r="JY83" s="314"/>
      <c r="JZ83" s="314"/>
      <c r="KA83" s="314"/>
      <c r="KB83" s="314"/>
      <c r="KC83" s="314"/>
      <c r="KD83" s="314"/>
      <c r="KE83" s="314"/>
      <c r="KF83" s="314"/>
      <c r="KG83" s="314"/>
      <c r="KH83" s="314"/>
      <c r="KI83" s="314"/>
      <c r="KJ83" s="314"/>
      <c r="KK83" s="314"/>
      <c r="KL83" s="314"/>
      <c r="KM83" s="315"/>
      <c r="KN83" s="315"/>
      <c r="KO83" s="315"/>
      <c r="KP83" s="315"/>
      <c r="KQ83" s="315"/>
      <c r="KR83" s="315"/>
      <c r="KS83" s="315"/>
      <c r="KT83" s="315"/>
      <c r="KU83" s="315"/>
      <c r="KV83" s="315"/>
      <c r="KW83" s="315"/>
      <c r="KX83" s="315"/>
      <c r="KY83" s="315"/>
      <c r="KZ83" s="315"/>
      <c r="LA83" s="315"/>
      <c r="LB83" s="315"/>
      <c r="LC83" s="315"/>
      <c r="LD83" s="315"/>
      <c r="LE83" s="315"/>
      <c r="LF83" s="315"/>
      <c r="LG83" s="315"/>
      <c r="LH83" s="315"/>
      <c r="LI83" s="315"/>
      <c r="LJ83" s="315"/>
      <c r="LK83" s="315"/>
      <c r="LL83" s="315"/>
      <c r="LM83" s="315"/>
      <c r="LN83" s="315"/>
      <c r="LO83" s="315"/>
      <c r="LP83" s="315"/>
      <c r="LQ83" s="315"/>
      <c r="LR83" s="315"/>
      <c r="LS83" s="315"/>
      <c r="LT83" s="315"/>
      <c r="LU83" s="315"/>
      <c r="LV83" s="315"/>
      <c r="LW83" s="315"/>
      <c r="LX83" s="315"/>
    </row>
    <row r="84" spans="1:336" ht="15.75" x14ac:dyDescent="0.2">
      <c r="A84" s="94" t="s">
        <v>276</v>
      </c>
      <c r="B84" s="288" t="s">
        <v>277</v>
      </c>
      <c r="C84" s="297"/>
      <c r="D84" s="297"/>
      <c r="E84" s="297"/>
      <c r="F84" s="297"/>
      <c r="G84" s="297"/>
      <c r="H84" s="297"/>
      <c r="I84" s="297"/>
      <c r="J84" s="297"/>
      <c r="K84" s="297"/>
      <c r="L84" s="297"/>
      <c r="M84" s="297"/>
      <c r="N84" s="297"/>
      <c r="O84" s="297"/>
      <c r="P84" s="297"/>
      <c r="Q84" s="297"/>
      <c r="R84" s="297"/>
      <c r="S84" s="297"/>
      <c r="T84" s="297"/>
      <c r="U84" s="297"/>
      <c r="V84" s="297"/>
      <c r="W84" s="297"/>
      <c r="X84" s="297"/>
      <c r="Y84" s="297"/>
      <c r="Z84" s="297"/>
      <c r="AA84" s="297"/>
      <c r="AB84" s="297"/>
      <c r="AC84" s="297"/>
      <c r="AD84" s="297"/>
      <c r="AE84" s="297"/>
      <c r="AF84" s="134">
        <f t="shared" si="201"/>
        <v>0</v>
      </c>
      <c r="AG84" s="134">
        <f t="shared" si="202"/>
        <v>0</v>
      </c>
      <c r="AH84" s="134">
        <f t="shared" si="202"/>
        <v>0</v>
      </c>
      <c r="AI84" s="134">
        <f t="shared" si="175"/>
        <v>0</v>
      </c>
      <c r="AJ84" s="289" t="str">
        <f t="shared" si="176"/>
        <v>-</v>
      </c>
      <c r="AK84" s="299">
        <v>0</v>
      </c>
      <c r="AL84" s="299">
        <v>0</v>
      </c>
      <c r="AM84" s="134">
        <f t="shared" si="203"/>
        <v>0</v>
      </c>
      <c r="AN84" s="289" t="str">
        <f t="shared" si="204"/>
        <v>-</v>
      </c>
      <c r="AO84" s="299">
        <v>0</v>
      </c>
      <c r="AP84" s="299">
        <v>0</v>
      </c>
      <c r="AQ84" s="134">
        <f t="shared" si="205"/>
        <v>0</v>
      </c>
      <c r="AR84" s="289" t="str">
        <f t="shared" si="177"/>
        <v>-</v>
      </c>
      <c r="AS84" s="134">
        <f t="shared" si="206"/>
        <v>0</v>
      </c>
      <c r="AT84" s="134">
        <f t="shared" si="206"/>
        <v>0</v>
      </c>
      <c r="AU84" s="134">
        <f t="shared" si="207"/>
        <v>0</v>
      </c>
      <c r="AV84" s="289" t="str">
        <f t="shared" si="178"/>
        <v>-</v>
      </c>
      <c r="AW84" s="299">
        <v>0</v>
      </c>
      <c r="AX84" s="299">
        <v>0</v>
      </c>
      <c r="AY84" s="134">
        <f t="shared" si="208"/>
        <v>0</v>
      </c>
      <c r="AZ84" s="289" t="str">
        <f t="shared" si="179"/>
        <v>-</v>
      </c>
      <c r="BA84" s="134">
        <f t="shared" si="209"/>
        <v>0</v>
      </c>
      <c r="BB84" s="134">
        <f t="shared" si="209"/>
        <v>0</v>
      </c>
      <c r="BC84" s="134">
        <f t="shared" si="210"/>
        <v>0</v>
      </c>
      <c r="BD84" s="289" t="str">
        <f t="shared" si="180"/>
        <v>-</v>
      </c>
      <c r="BE84" s="299">
        <v>0</v>
      </c>
      <c r="BF84" s="299">
        <v>0</v>
      </c>
      <c r="BG84" s="241">
        <f t="shared" si="181"/>
        <v>0</v>
      </c>
      <c r="BH84" s="290" t="str">
        <f t="shared" si="182"/>
        <v>-</v>
      </c>
      <c r="BI84" s="291"/>
      <c r="BJ84" s="291"/>
      <c r="BK84" s="23"/>
      <c r="BL84" s="23"/>
      <c r="BM84" s="23"/>
      <c r="BN84" s="23"/>
      <c r="BO84" s="23"/>
      <c r="BP84" s="23"/>
      <c r="BQ84" s="23"/>
      <c r="BR84" s="23"/>
      <c r="BS84" s="23"/>
      <c r="BT84" s="23"/>
      <c r="BU84" s="23"/>
      <c r="BV84" s="23"/>
      <c r="BW84" s="23"/>
      <c r="BX84" s="23"/>
      <c r="BY84" s="23"/>
      <c r="BZ84" s="299">
        <v>0</v>
      </c>
      <c r="CA84" s="299"/>
      <c r="CB84" s="299"/>
      <c r="CC84" s="299"/>
      <c r="CD84" s="194"/>
      <c r="CE84" s="194"/>
      <c r="CF84" s="194"/>
      <c r="CG84" s="23"/>
      <c r="CH84" s="23"/>
      <c r="CI84" s="254"/>
      <c r="CJ84" s="254"/>
      <c r="CK84" s="134">
        <f t="shared" si="213"/>
        <v>0</v>
      </c>
      <c r="CL84" s="134">
        <f>CP84+CT84+DB84+DJ84</f>
        <v>0</v>
      </c>
      <c r="CM84" s="134">
        <f>CQ84+CU84+DC84+DK84</f>
        <v>0</v>
      </c>
      <c r="CN84" s="134">
        <f t="shared" si="183"/>
        <v>0</v>
      </c>
      <c r="CO84" s="289" t="str">
        <f t="shared" si="184"/>
        <v>-</v>
      </c>
      <c r="CP84" s="134">
        <f>SUMIF($CI$11:$CI$50,$A84,CP$11:CP$50)+SUMIF($CI$104:$CI$107,$A84,CP$104:CP$107)</f>
        <v>0</v>
      </c>
      <c r="CQ84" s="134">
        <f>SUMIF($CJ$11:$CJ$50,$A84,CQ$11:CQ$50)+SUMIF($CJ$104:$CJ$107,$A84,CQ$104:CQ$107)</f>
        <v>0</v>
      </c>
      <c r="CR84" s="134">
        <f t="shared" si="222"/>
        <v>0</v>
      </c>
      <c r="CS84" s="289" t="str">
        <f t="shared" si="223"/>
        <v>-</v>
      </c>
      <c r="CT84" s="134">
        <f>SUMIF($CI$11:$CI$50,$A84,CT$11:CT$50)+SUMIF($CI$104:$CI$107,$A84,CT$104:CT$107)</f>
        <v>0</v>
      </c>
      <c r="CU84" s="134">
        <f>SUMIF($CJ$11:$CJ$50,$A84,CU$11:CU$50)+SUMIF($CJ$104:$CJ$107,$A84,CU$104:CU$107)</f>
        <v>0</v>
      </c>
      <c r="CV84" s="134">
        <f t="shared" si="185"/>
        <v>0</v>
      </c>
      <c r="CW84" s="289" t="str">
        <f t="shared" si="186"/>
        <v>-</v>
      </c>
      <c r="CX84" s="134">
        <f>CP84+CT84</f>
        <v>0</v>
      </c>
      <c r="CY84" s="134">
        <f>CQ84+CU84</f>
        <v>0</v>
      </c>
      <c r="CZ84" s="134">
        <f t="shared" si="187"/>
        <v>0</v>
      </c>
      <c r="DA84" s="289" t="str">
        <f t="shared" si="188"/>
        <v>-</v>
      </c>
      <c r="DB84" s="134">
        <f>SUMIF($CI$11:$CI$50,$A84,DB$11:DB$50)+SUMIF($CI$104:$CI$107,$A84,DB$104:DB$107)</f>
        <v>0</v>
      </c>
      <c r="DC84" s="134">
        <f>SUMIF($CJ$11:$CJ$50,$A84,DC$11:DC$50)+SUMIF($CJ$104:$CJ$107,$A84,DC$104:DC$107)</f>
        <v>0</v>
      </c>
      <c r="DD84" s="134">
        <f t="shared" si="189"/>
        <v>0</v>
      </c>
      <c r="DE84" s="289" t="str">
        <f t="shared" si="190"/>
        <v>-</v>
      </c>
      <c r="DF84" s="134">
        <f>CX84+DB84</f>
        <v>0</v>
      </c>
      <c r="DG84" s="134">
        <f>CY84+DC84</f>
        <v>0</v>
      </c>
      <c r="DH84" s="134">
        <f t="shared" si="191"/>
        <v>0</v>
      </c>
      <c r="DI84" s="289" t="str">
        <f t="shared" si="192"/>
        <v>-</v>
      </c>
      <c r="DJ84" s="134">
        <f>SUMIF($CI$11:$CI$50,$A84,DJ$11:DJ$50)+SUMIF($CI$104:$CI$107,$A84,DJ$104:DJ$107)</f>
        <v>0</v>
      </c>
      <c r="DK84" s="134">
        <f>SUMIF($CJ$11:$CJ$50,$A84,DK$11:DK$50)+SUMIF($CJ$104:$CJ$107,$A84,DK$104:DK$107)</f>
        <v>0</v>
      </c>
      <c r="DL84" s="134">
        <f t="shared" si="193"/>
        <v>0</v>
      </c>
      <c r="DM84" s="289" t="str">
        <f t="shared" si="194"/>
        <v>-</v>
      </c>
      <c r="DN84" s="291"/>
      <c r="DO84" s="291"/>
      <c r="DP84" s="23"/>
      <c r="DQ84" s="23"/>
      <c r="DR84" s="23"/>
      <c r="DS84" s="23"/>
      <c r="DT84" s="23"/>
      <c r="DU84" s="23"/>
      <c r="DV84" s="23"/>
      <c r="DW84" s="23"/>
      <c r="DX84" s="23"/>
      <c r="DY84" s="23"/>
      <c r="DZ84" s="23"/>
      <c r="EA84" s="23"/>
      <c r="EB84" s="23"/>
      <c r="EC84" s="23"/>
      <c r="ED84" s="23"/>
      <c r="EE84" s="134">
        <f>SUMIF($CI$11:$CI$50,$A84,EE$11:EE$50)+SUMIF($CI$104:$CI$107,$A84,EE$104:EE$107)</f>
        <v>0</v>
      </c>
      <c r="EF84" s="134">
        <f>SUMIF($CI$11:$CI$50,$A84,EF$11:EF$50)+SUMIF($CI$104:$CI$107,$A84,EF$104:EF$107)</f>
        <v>0</v>
      </c>
      <c r="EG84" s="134">
        <f>SUMIF($CI$11:$CI$50,$A84,EG$11:EG$50)+SUMIF($CI$104:$CI$107,$A84,EG$104:EG$107)</f>
        <v>0</v>
      </c>
      <c r="EH84" s="134">
        <f>SUMIF($CI$11:$CI$50,$A84,EH$11:EH$50)+SUMIF($CI$104:$CI$107,$A84,EH$104:EH$107)</f>
        <v>0</v>
      </c>
      <c r="EI84" s="194"/>
      <c r="EJ84" s="194"/>
      <c r="EK84" s="194"/>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94"/>
      <c r="GP84" s="134"/>
      <c r="GQ84" s="134"/>
      <c r="GR84" s="134">
        <f>GT84+GZ84+HB84+HD84+HF84</f>
        <v>0</v>
      </c>
      <c r="GS84" s="134">
        <f>GV84+HA84+HC84+HE84+HG84</f>
        <v>0</v>
      </c>
      <c r="GT84" s="134"/>
      <c r="GU84" s="134"/>
      <c r="GV84" s="134">
        <f>CL84</f>
        <v>0</v>
      </c>
      <c r="GW84" s="134">
        <f>CM84</f>
        <v>0</v>
      </c>
      <c r="GX84" s="133">
        <f t="shared" si="198"/>
        <v>0</v>
      </c>
      <c r="GY84" s="133">
        <f t="shared" si="198"/>
        <v>0</v>
      </c>
      <c r="GZ84" s="134"/>
      <c r="HA84" s="134">
        <f>EE84</f>
        <v>0</v>
      </c>
      <c r="HB84" s="134"/>
      <c r="HC84" s="134">
        <f>EF84</f>
        <v>0</v>
      </c>
      <c r="HD84" s="134"/>
      <c r="HE84" s="134">
        <f>EG84</f>
        <v>0</v>
      </c>
      <c r="HF84" s="134"/>
      <c r="HG84" s="134">
        <f>EH84</f>
        <v>0</v>
      </c>
      <c r="HH84" s="133">
        <f t="shared" si="200"/>
        <v>0</v>
      </c>
      <c r="HI84" s="131"/>
      <c r="HJ84" s="294"/>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c r="IW84" s="5"/>
      <c r="IX84" s="5"/>
      <c r="IY84" s="5"/>
      <c r="IZ84" s="5"/>
      <c r="JA84" s="5"/>
      <c r="JB84" s="5"/>
      <c r="JC84" s="5"/>
      <c r="JD84" s="5"/>
      <c r="JE84" s="5"/>
      <c r="JF84" s="5"/>
      <c r="JG84" s="5"/>
      <c r="JH84" s="5"/>
      <c r="JI84" s="5"/>
      <c r="JJ84" s="5"/>
      <c r="JK84" s="5"/>
      <c r="JL84" s="5"/>
      <c r="JM84" s="5"/>
      <c r="JN84" s="5"/>
      <c r="JO84" s="5"/>
      <c r="JP84" s="5"/>
      <c r="JQ84" s="5"/>
      <c r="JR84" s="5"/>
      <c r="JS84" s="5"/>
      <c r="JT84" s="5"/>
      <c r="JU84" s="5"/>
      <c r="JV84" s="5"/>
      <c r="JW84" s="5"/>
      <c r="JX84" s="5"/>
      <c r="JY84" s="5"/>
      <c r="JZ84" s="5"/>
      <c r="KA84" s="5"/>
      <c r="KB84" s="5"/>
      <c r="KC84" s="5"/>
      <c r="KD84" s="5"/>
      <c r="KE84" s="5"/>
      <c r="KF84" s="5"/>
      <c r="KG84" s="5"/>
      <c r="KH84" s="5"/>
      <c r="KI84" s="5"/>
      <c r="KJ84" s="5"/>
      <c r="KK84" s="5"/>
      <c r="KL84" s="5"/>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row>
    <row r="85" spans="1:336" ht="15.75" x14ac:dyDescent="0.2">
      <c r="A85" s="94" t="s">
        <v>278</v>
      </c>
      <c r="B85" s="288" t="s">
        <v>279</v>
      </c>
      <c r="C85" s="297"/>
      <c r="D85" s="297"/>
      <c r="E85" s="297"/>
      <c r="F85" s="297"/>
      <c r="G85" s="297"/>
      <c r="H85" s="297"/>
      <c r="I85" s="297"/>
      <c r="J85" s="297"/>
      <c r="K85" s="297"/>
      <c r="L85" s="297"/>
      <c r="M85" s="297"/>
      <c r="N85" s="297"/>
      <c r="O85" s="297"/>
      <c r="P85" s="297"/>
      <c r="Q85" s="297"/>
      <c r="R85" s="297"/>
      <c r="S85" s="297"/>
      <c r="T85" s="297"/>
      <c r="U85" s="297"/>
      <c r="V85" s="297"/>
      <c r="W85" s="297"/>
      <c r="X85" s="297"/>
      <c r="Y85" s="297"/>
      <c r="Z85" s="297"/>
      <c r="AA85" s="297"/>
      <c r="AB85" s="297"/>
      <c r="AC85" s="297"/>
      <c r="AD85" s="297"/>
      <c r="AE85" s="297"/>
      <c r="AF85" s="134">
        <f>AF86+AF87</f>
        <v>0</v>
      </c>
      <c r="AG85" s="134">
        <f>AG86+AG87</f>
        <v>0</v>
      </c>
      <c r="AH85" s="134">
        <f>AH86+AH87</f>
        <v>0</v>
      </c>
      <c r="AI85" s="134">
        <f t="shared" si="175"/>
        <v>0</v>
      </c>
      <c r="AJ85" s="289" t="str">
        <f t="shared" si="176"/>
        <v>-</v>
      </c>
      <c r="AK85" s="299">
        <f>AK86+AK87</f>
        <v>0</v>
      </c>
      <c r="AL85" s="299">
        <f>AL86+AL87</f>
        <v>0</v>
      </c>
      <c r="AM85" s="134">
        <f t="shared" si="203"/>
        <v>0</v>
      </c>
      <c r="AN85" s="289" t="str">
        <f t="shared" si="204"/>
        <v>-</v>
      </c>
      <c r="AO85" s="299">
        <f>AO86+AO87</f>
        <v>0</v>
      </c>
      <c r="AP85" s="299">
        <f>AP86+AP87</f>
        <v>0</v>
      </c>
      <c r="AQ85" s="134">
        <f t="shared" si="205"/>
        <v>0</v>
      </c>
      <c r="AR85" s="289" t="str">
        <f t="shared" si="177"/>
        <v>-</v>
      </c>
      <c r="AS85" s="134">
        <f>AS86+AS87</f>
        <v>0</v>
      </c>
      <c r="AT85" s="134">
        <f>AT86+AT87</f>
        <v>0</v>
      </c>
      <c r="AU85" s="134">
        <f t="shared" si="207"/>
        <v>0</v>
      </c>
      <c r="AV85" s="289" t="str">
        <f t="shared" si="178"/>
        <v>-</v>
      </c>
      <c r="AW85" s="299">
        <f>AW86+AW87</f>
        <v>0</v>
      </c>
      <c r="AX85" s="299">
        <f>AX86+AX87</f>
        <v>0</v>
      </c>
      <c r="AY85" s="134">
        <f t="shared" si="208"/>
        <v>0</v>
      </c>
      <c r="AZ85" s="289" t="str">
        <f t="shared" si="179"/>
        <v>-</v>
      </c>
      <c r="BA85" s="134">
        <f>BA86+BA87</f>
        <v>0</v>
      </c>
      <c r="BB85" s="134">
        <f>BB86+BB87</f>
        <v>0</v>
      </c>
      <c r="BC85" s="134">
        <f t="shared" si="210"/>
        <v>0</v>
      </c>
      <c r="BD85" s="289" t="str">
        <f t="shared" si="180"/>
        <v>-</v>
      </c>
      <c r="BE85" s="299">
        <f>BE86+BE87</f>
        <v>0</v>
      </c>
      <c r="BF85" s="299">
        <f>BF86+BF87</f>
        <v>0</v>
      </c>
      <c r="BG85" s="241">
        <f t="shared" si="181"/>
        <v>0</v>
      </c>
      <c r="BH85" s="290" t="str">
        <f t="shared" si="182"/>
        <v>-</v>
      </c>
      <c r="BI85" s="291"/>
      <c r="BJ85" s="291"/>
      <c r="BK85" s="23"/>
      <c r="BL85" s="23"/>
      <c r="BM85" s="23"/>
      <c r="BN85" s="23"/>
      <c r="BO85" s="23"/>
      <c r="BP85" s="23"/>
      <c r="BQ85" s="23"/>
      <c r="BR85" s="23"/>
      <c r="BS85" s="23"/>
      <c r="BT85" s="23"/>
      <c r="BU85" s="23"/>
      <c r="BV85" s="23"/>
      <c r="BW85" s="23"/>
      <c r="BX85" s="23"/>
      <c r="BY85" s="23"/>
      <c r="BZ85" s="299">
        <f>BZ86+BZ87</f>
        <v>0</v>
      </c>
      <c r="CA85" s="299">
        <f>CA86+CA87</f>
        <v>0</v>
      </c>
      <c r="CB85" s="299">
        <f>CB86+CB87</f>
        <v>0</v>
      </c>
      <c r="CC85" s="299">
        <f>CC86+CC87</f>
        <v>0</v>
      </c>
      <c r="CD85" s="194"/>
      <c r="CE85" s="194"/>
      <c r="CF85" s="194"/>
      <c r="CG85" s="23"/>
      <c r="CH85" s="23"/>
      <c r="CI85" s="254"/>
      <c r="CJ85" s="254"/>
      <c r="CK85" s="134">
        <f>CK86+CK87</f>
        <v>0</v>
      </c>
      <c r="CL85" s="134">
        <f>CL86+CL87</f>
        <v>0</v>
      </c>
      <c r="CM85" s="134">
        <f>CM86+CM87</f>
        <v>0</v>
      </c>
      <c r="CN85" s="134">
        <f t="shared" si="183"/>
        <v>0</v>
      </c>
      <c r="CO85" s="289" t="str">
        <f t="shared" si="184"/>
        <v>-</v>
      </c>
      <c r="CP85" s="134">
        <f>CP86+CP87</f>
        <v>0</v>
      </c>
      <c r="CQ85" s="134">
        <f>CQ86+CQ87</f>
        <v>0</v>
      </c>
      <c r="CR85" s="134">
        <f t="shared" si="222"/>
        <v>0</v>
      </c>
      <c r="CS85" s="289" t="str">
        <f t="shared" si="223"/>
        <v>-</v>
      </c>
      <c r="CT85" s="134">
        <f>CT86+CT87</f>
        <v>0</v>
      </c>
      <c r="CU85" s="134">
        <f>CU86+CU87</f>
        <v>0</v>
      </c>
      <c r="CV85" s="134">
        <f t="shared" si="185"/>
        <v>0</v>
      </c>
      <c r="CW85" s="289" t="str">
        <f t="shared" si="186"/>
        <v>-</v>
      </c>
      <c r="CX85" s="134">
        <f>CX86+CX87</f>
        <v>0</v>
      </c>
      <c r="CY85" s="134">
        <f>CY86+CY87</f>
        <v>0</v>
      </c>
      <c r="CZ85" s="134">
        <f t="shared" si="187"/>
        <v>0</v>
      </c>
      <c r="DA85" s="289" t="str">
        <f t="shared" si="188"/>
        <v>-</v>
      </c>
      <c r="DB85" s="134">
        <f>DB86+DB87</f>
        <v>0</v>
      </c>
      <c r="DC85" s="134">
        <f>DC86+DC87</f>
        <v>0</v>
      </c>
      <c r="DD85" s="134">
        <f t="shared" si="189"/>
        <v>0</v>
      </c>
      <c r="DE85" s="289" t="str">
        <f t="shared" si="190"/>
        <v>-</v>
      </c>
      <c r="DF85" s="134">
        <f>DF86+DF87</f>
        <v>0</v>
      </c>
      <c r="DG85" s="134">
        <f>DG86+DG87</f>
        <v>0</v>
      </c>
      <c r="DH85" s="134">
        <f t="shared" si="191"/>
        <v>0</v>
      </c>
      <c r="DI85" s="289" t="str">
        <f t="shared" si="192"/>
        <v>-</v>
      </c>
      <c r="DJ85" s="134">
        <f>DJ86+DJ87</f>
        <v>0</v>
      </c>
      <c r="DK85" s="134">
        <f>DK86+DK87</f>
        <v>0</v>
      </c>
      <c r="DL85" s="134">
        <f t="shared" si="193"/>
        <v>0</v>
      </c>
      <c r="DM85" s="289" t="str">
        <f t="shared" si="194"/>
        <v>-</v>
      </c>
      <c r="DN85" s="291"/>
      <c r="DO85" s="291"/>
      <c r="DP85" s="23"/>
      <c r="DQ85" s="23"/>
      <c r="DR85" s="23"/>
      <c r="DS85" s="23"/>
      <c r="DT85" s="23"/>
      <c r="DU85" s="23"/>
      <c r="DV85" s="23"/>
      <c r="DW85" s="23"/>
      <c r="DX85" s="23"/>
      <c r="DY85" s="23"/>
      <c r="DZ85" s="23"/>
      <c r="EA85" s="23"/>
      <c r="EB85" s="23"/>
      <c r="EC85" s="23"/>
      <c r="ED85" s="23"/>
      <c r="EE85" s="134">
        <f>EE86+EE87</f>
        <v>0</v>
      </c>
      <c r="EF85" s="134">
        <f>EF86+EF87</f>
        <v>0</v>
      </c>
      <c r="EG85" s="134">
        <f>EG86+EG87</f>
        <v>0</v>
      </c>
      <c r="EH85" s="134">
        <f>EH86+EH87</f>
        <v>0</v>
      </c>
      <c r="EI85" s="194"/>
      <c r="EJ85" s="194"/>
      <c r="EK85" s="194"/>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94"/>
      <c r="GP85" s="134">
        <f t="shared" ref="GP85:GW85" si="242">GP86+GP87</f>
        <v>0</v>
      </c>
      <c r="GQ85" s="134">
        <f>GQ86+GQ87</f>
        <v>0</v>
      </c>
      <c r="GR85" s="134">
        <f t="shared" si="242"/>
        <v>0</v>
      </c>
      <c r="GS85" s="134">
        <f t="shared" si="242"/>
        <v>0</v>
      </c>
      <c r="GT85" s="134">
        <f>GT86+GT87</f>
        <v>0</v>
      </c>
      <c r="GU85" s="134">
        <f>GU86+GU87</f>
        <v>0</v>
      </c>
      <c r="GV85" s="134">
        <f t="shared" si="242"/>
        <v>0</v>
      </c>
      <c r="GW85" s="134">
        <f t="shared" si="242"/>
        <v>0</v>
      </c>
      <c r="GX85" s="133">
        <f t="shared" si="198"/>
        <v>0</v>
      </c>
      <c r="GY85" s="133">
        <f t="shared" si="198"/>
        <v>0</v>
      </c>
      <c r="GZ85" s="134">
        <f>GZ86+GZ87</f>
        <v>0</v>
      </c>
      <c r="HA85" s="134">
        <f t="shared" ref="HA85:HG85" si="243">HA86+HA87</f>
        <v>0</v>
      </c>
      <c r="HB85" s="134">
        <f t="shared" si="243"/>
        <v>0</v>
      </c>
      <c r="HC85" s="134">
        <f t="shared" si="243"/>
        <v>0</v>
      </c>
      <c r="HD85" s="134">
        <f t="shared" si="243"/>
        <v>0</v>
      </c>
      <c r="HE85" s="134">
        <f t="shared" si="243"/>
        <v>0</v>
      </c>
      <c r="HF85" s="134">
        <f t="shared" si="243"/>
        <v>0</v>
      </c>
      <c r="HG85" s="134">
        <f t="shared" si="243"/>
        <v>0</v>
      </c>
      <c r="HH85" s="133">
        <f t="shared" si="200"/>
        <v>0</v>
      </c>
      <c r="HI85" s="131"/>
      <c r="HJ85" s="294"/>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c r="IS85" s="5"/>
      <c r="IT85" s="5"/>
      <c r="IU85" s="5"/>
      <c r="IV85" s="5"/>
      <c r="IW85" s="5"/>
      <c r="IX85" s="5"/>
      <c r="IY85" s="5"/>
      <c r="IZ85" s="5"/>
      <c r="JA85" s="5"/>
      <c r="JB85" s="5"/>
      <c r="JC85" s="5"/>
      <c r="JD85" s="5"/>
      <c r="JE85" s="5"/>
      <c r="JF85" s="5"/>
      <c r="JG85" s="5"/>
      <c r="JH85" s="5"/>
      <c r="JI85" s="5"/>
      <c r="JJ85" s="5"/>
      <c r="JK85" s="5"/>
      <c r="JL85" s="5"/>
      <c r="JM85" s="5"/>
      <c r="JN85" s="5"/>
      <c r="JO85" s="5"/>
      <c r="JP85" s="5"/>
      <c r="JQ85" s="5"/>
      <c r="JR85" s="5"/>
      <c r="JS85" s="5"/>
      <c r="JT85" s="5"/>
      <c r="JU85" s="5"/>
      <c r="JV85" s="5"/>
      <c r="JW85" s="5"/>
      <c r="JX85" s="5"/>
      <c r="JY85" s="5"/>
      <c r="JZ85" s="5"/>
      <c r="KA85" s="5"/>
      <c r="KB85" s="5"/>
      <c r="KC85" s="5"/>
      <c r="KD85" s="5"/>
      <c r="KE85" s="5"/>
      <c r="KF85" s="5"/>
      <c r="KG85" s="5"/>
      <c r="KH85" s="5"/>
      <c r="KI85" s="5"/>
      <c r="KJ85" s="5"/>
      <c r="KK85" s="5"/>
      <c r="KL85" s="5"/>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row>
    <row r="86" spans="1:336" ht="15.75" x14ac:dyDescent="0.2">
      <c r="A86" s="94" t="s">
        <v>280</v>
      </c>
      <c r="B86" s="296" t="s">
        <v>281</v>
      </c>
      <c r="C86" s="297"/>
      <c r="D86" s="297"/>
      <c r="E86" s="297"/>
      <c r="F86" s="297"/>
      <c r="G86" s="297"/>
      <c r="H86" s="297"/>
      <c r="I86" s="297"/>
      <c r="J86" s="297"/>
      <c r="K86" s="297"/>
      <c r="L86" s="297"/>
      <c r="M86" s="297"/>
      <c r="N86" s="297"/>
      <c r="O86" s="297"/>
      <c r="P86" s="297"/>
      <c r="Q86" s="297"/>
      <c r="R86" s="297"/>
      <c r="S86" s="297"/>
      <c r="T86" s="297"/>
      <c r="U86" s="297"/>
      <c r="V86" s="297"/>
      <c r="W86" s="297"/>
      <c r="X86" s="297"/>
      <c r="Y86" s="297"/>
      <c r="Z86" s="297"/>
      <c r="AA86" s="297"/>
      <c r="AB86" s="297"/>
      <c r="AC86" s="297"/>
      <c r="AD86" s="297"/>
      <c r="AE86" s="297"/>
      <c r="AF86" s="134">
        <f t="shared" si="201"/>
        <v>0</v>
      </c>
      <c r="AG86" s="134">
        <f t="shared" si="202"/>
        <v>0</v>
      </c>
      <c r="AH86" s="134">
        <f t="shared" si="202"/>
        <v>0</v>
      </c>
      <c r="AI86" s="134">
        <f t="shared" si="175"/>
        <v>0</v>
      </c>
      <c r="AJ86" s="289" t="str">
        <f t="shared" si="176"/>
        <v>-</v>
      </c>
      <c r="AK86" s="299">
        <v>0</v>
      </c>
      <c r="AL86" s="299">
        <v>0</v>
      </c>
      <c r="AM86" s="134">
        <f t="shared" si="203"/>
        <v>0</v>
      </c>
      <c r="AN86" s="289" t="str">
        <f t="shared" si="204"/>
        <v>-</v>
      </c>
      <c r="AO86" s="299">
        <v>0</v>
      </c>
      <c r="AP86" s="299">
        <v>0</v>
      </c>
      <c r="AQ86" s="134">
        <f t="shared" si="205"/>
        <v>0</v>
      </c>
      <c r="AR86" s="289" t="str">
        <f t="shared" si="177"/>
        <v>-</v>
      </c>
      <c r="AS86" s="134">
        <f t="shared" si="206"/>
        <v>0</v>
      </c>
      <c r="AT86" s="134">
        <f t="shared" si="206"/>
        <v>0</v>
      </c>
      <c r="AU86" s="134">
        <f t="shared" si="207"/>
        <v>0</v>
      </c>
      <c r="AV86" s="289" t="str">
        <f t="shared" si="178"/>
        <v>-</v>
      </c>
      <c r="AW86" s="299">
        <v>0</v>
      </c>
      <c r="AX86" s="299">
        <v>0</v>
      </c>
      <c r="AY86" s="134">
        <f t="shared" si="208"/>
        <v>0</v>
      </c>
      <c r="AZ86" s="289" t="str">
        <f t="shared" si="179"/>
        <v>-</v>
      </c>
      <c r="BA86" s="134">
        <f t="shared" si="209"/>
        <v>0</v>
      </c>
      <c r="BB86" s="134">
        <f t="shared" si="209"/>
        <v>0</v>
      </c>
      <c r="BC86" s="134">
        <f t="shared" si="210"/>
        <v>0</v>
      </c>
      <c r="BD86" s="289" t="str">
        <f t="shared" si="180"/>
        <v>-</v>
      </c>
      <c r="BE86" s="299">
        <v>0</v>
      </c>
      <c r="BF86" s="299">
        <v>0</v>
      </c>
      <c r="BG86" s="241">
        <f t="shared" si="181"/>
        <v>0</v>
      </c>
      <c r="BH86" s="290" t="str">
        <f t="shared" si="182"/>
        <v>-</v>
      </c>
      <c r="BI86" s="291"/>
      <c r="BJ86" s="291"/>
      <c r="BK86" s="23"/>
      <c r="BL86" s="23"/>
      <c r="BM86" s="23"/>
      <c r="BN86" s="23"/>
      <c r="BO86" s="23"/>
      <c r="BP86" s="23"/>
      <c r="BQ86" s="23"/>
      <c r="BR86" s="23"/>
      <c r="BS86" s="23"/>
      <c r="BT86" s="23"/>
      <c r="BU86" s="23"/>
      <c r="BV86" s="23"/>
      <c r="BW86" s="23"/>
      <c r="BX86" s="23"/>
      <c r="BY86" s="23"/>
      <c r="BZ86" s="299">
        <v>0</v>
      </c>
      <c r="CA86" s="299"/>
      <c r="CB86" s="299"/>
      <c r="CC86" s="299"/>
      <c r="CD86" s="194"/>
      <c r="CE86" s="194"/>
      <c r="CF86" s="194"/>
      <c r="CG86" s="23"/>
      <c r="CH86" s="23"/>
      <c r="CI86" s="254"/>
      <c r="CJ86" s="254"/>
      <c r="CK86" s="134">
        <f t="shared" si="213"/>
        <v>0</v>
      </c>
      <c r="CL86" s="134">
        <f t="shared" ref="CL86:CM96" si="244">CP86+CT86+DB86+DJ86</f>
        <v>0</v>
      </c>
      <c r="CM86" s="134">
        <f t="shared" si="244"/>
        <v>0</v>
      </c>
      <c r="CN86" s="134">
        <f t="shared" si="183"/>
        <v>0</v>
      </c>
      <c r="CO86" s="289" t="str">
        <f t="shared" si="184"/>
        <v>-</v>
      </c>
      <c r="CP86" s="134">
        <f>SUMIF($CI$11:$CI$50,$A86,CP$11:CP$50)+SUMIF($CI$104:$CI$107,$A86,CP$104:CP$107)</f>
        <v>0</v>
      </c>
      <c r="CQ86" s="134">
        <f>SUMIF($CJ$11:$CJ$50,$A86,CQ$11:CQ$50)+SUMIF($CJ$104:$CJ$107,$A86,CQ$104:CQ$107)</f>
        <v>0</v>
      </c>
      <c r="CR86" s="134">
        <f t="shared" si="222"/>
        <v>0</v>
      </c>
      <c r="CS86" s="289" t="str">
        <f t="shared" si="223"/>
        <v>-</v>
      </c>
      <c r="CT86" s="134">
        <f>SUMIF($CI$11:$CI$50,$A86,CT$11:CT$50)+SUMIF($CI$104:$CI$107,$A86,CT$104:CT$107)</f>
        <v>0</v>
      </c>
      <c r="CU86" s="134">
        <f>SUMIF($CJ$11:$CJ$50,$A86,CU$11:CU$50)+SUMIF($CJ$104:$CJ$107,$A86,CU$104:CU$107)</f>
        <v>0</v>
      </c>
      <c r="CV86" s="134">
        <f t="shared" si="185"/>
        <v>0</v>
      </c>
      <c r="CW86" s="289" t="str">
        <f t="shared" si="186"/>
        <v>-</v>
      </c>
      <c r="CX86" s="134">
        <f t="shared" ref="CX86:CY96" si="245">CP86+CT86</f>
        <v>0</v>
      </c>
      <c r="CY86" s="134">
        <f t="shared" si="245"/>
        <v>0</v>
      </c>
      <c r="CZ86" s="134">
        <f t="shared" si="187"/>
        <v>0</v>
      </c>
      <c r="DA86" s="289" t="str">
        <f t="shared" si="188"/>
        <v>-</v>
      </c>
      <c r="DB86" s="134">
        <f>SUMIF($CI$11:$CI$50,$A86,DB$11:DB$50)+SUMIF($CI$104:$CI$107,$A86,DB$104:DB$107)</f>
        <v>0</v>
      </c>
      <c r="DC86" s="134">
        <f>SUMIF($CJ$11:$CJ$50,$A86,DC$11:DC$50)+SUMIF($CJ$104:$CJ$107,$A86,DC$104:DC$107)</f>
        <v>0</v>
      </c>
      <c r="DD86" s="134">
        <f t="shared" si="189"/>
        <v>0</v>
      </c>
      <c r="DE86" s="289" t="str">
        <f t="shared" si="190"/>
        <v>-</v>
      </c>
      <c r="DF86" s="134">
        <f t="shared" ref="DF86:DG96" si="246">CX86+DB86</f>
        <v>0</v>
      </c>
      <c r="DG86" s="134">
        <f t="shared" si="246"/>
        <v>0</v>
      </c>
      <c r="DH86" s="134">
        <f t="shared" si="191"/>
        <v>0</v>
      </c>
      <c r="DI86" s="289" t="str">
        <f t="shared" si="192"/>
        <v>-</v>
      </c>
      <c r="DJ86" s="134">
        <f>SUMIF($CI$11:$CI$50,$A86,DJ$11:DJ$50)+SUMIF($CI$104:$CI$107,$A86,DJ$104:DJ$107)</f>
        <v>0</v>
      </c>
      <c r="DK86" s="134">
        <f>SUMIF($CJ$11:$CJ$50,$A86,DK$11:DK$50)+SUMIF($CJ$104:$CJ$107,$A86,DK$104:DK$107)</f>
        <v>0</v>
      </c>
      <c r="DL86" s="134">
        <f t="shared" si="193"/>
        <v>0</v>
      </c>
      <c r="DM86" s="289" t="str">
        <f t="shared" si="194"/>
        <v>-</v>
      </c>
      <c r="DN86" s="291"/>
      <c r="DO86" s="291"/>
      <c r="DP86" s="23"/>
      <c r="DQ86" s="23"/>
      <c r="DR86" s="23"/>
      <c r="DS86" s="23"/>
      <c r="DT86" s="23"/>
      <c r="DU86" s="23"/>
      <c r="DV86" s="23"/>
      <c r="DW86" s="23"/>
      <c r="DX86" s="23"/>
      <c r="DY86" s="23"/>
      <c r="DZ86" s="23"/>
      <c r="EA86" s="23"/>
      <c r="EB86" s="23"/>
      <c r="EC86" s="23"/>
      <c r="ED86" s="23"/>
      <c r="EE86" s="134">
        <f t="shared" ref="EE86:EH90" si="247">SUMIF($CI$11:$CI$50,$A86,EE$11:EE$50)+SUMIF($CI$104:$CI$107,$A86,EE$104:EE$107)</f>
        <v>0</v>
      </c>
      <c r="EF86" s="134">
        <f t="shared" si="247"/>
        <v>0</v>
      </c>
      <c r="EG86" s="134">
        <f t="shared" si="247"/>
        <v>0</v>
      </c>
      <c r="EH86" s="134">
        <f t="shared" si="247"/>
        <v>0</v>
      </c>
      <c r="EI86" s="194"/>
      <c r="EJ86" s="194"/>
      <c r="EK86" s="194"/>
      <c r="EL86" s="316"/>
      <c r="EM86" s="316"/>
      <c r="EN86" s="316"/>
      <c r="EO86" s="316"/>
      <c r="EP86" s="316"/>
      <c r="EQ86" s="316"/>
      <c r="ER86" s="316"/>
      <c r="ES86" s="316"/>
      <c r="ET86" s="316"/>
      <c r="EU86" s="316"/>
      <c r="EV86" s="316"/>
      <c r="EW86" s="316"/>
      <c r="EX86" s="316"/>
      <c r="EY86" s="316"/>
      <c r="EZ86" s="316"/>
      <c r="FA86" s="316"/>
      <c r="FB86" s="316"/>
      <c r="FC86" s="316"/>
      <c r="FD86" s="316"/>
      <c r="FE86" s="316"/>
      <c r="FF86" s="316"/>
      <c r="FG86" s="316"/>
      <c r="FH86" s="316"/>
      <c r="FI86" s="316"/>
      <c r="FJ86" s="316"/>
      <c r="FK86" s="316"/>
      <c r="FL86" s="316"/>
      <c r="FM86" s="316"/>
      <c r="FN86" s="316"/>
      <c r="FO86" s="316"/>
      <c r="FP86" s="316"/>
      <c r="FQ86" s="316"/>
      <c r="FR86" s="316"/>
      <c r="FS86" s="316"/>
      <c r="FT86" s="316"/>
      <c r="FU86" s="316"/>
      <c r="FV86" s="316"/>
      <c r="FW86" s="316"/>
      <c r="FX86" s="316"/>
      <c r="FY86" s="316"/>
      <c r="FZ86" s="316"/>
      <c r="GA86" s="316"/>
      <c r="GB86" s="316"/>
      <c r="GC86" s="316"/>
      <c r="GD86" s="316"/>
      <c r="GE86" s="316"/>
      <c r="GF86" s="316"/>
      <c r="GG86" s="316"/>
      <c r="GH86" s="316"/>
      <c r="GI86" s="316"/>
      <c r="GJ86" s="316"/>
      <c r="GK86" s="316"/>
      <c r="GL86" s="316"/>
      <c r="GM86" s="316"/>
      <c r="GN86" s="23"/>
      <c r="GO86" s="317"/>
      <c r="GP86" s="309"/>
      <c r="GQ86" s="309"/>
      <c r="GR86" s="134">
        <f t="shared" ref="GR86:GR96" si="248">GT86+GZ86+HB86+HD86+HF86</f>
        <v>0</v>
      </c>
      <c r="GS86" s="134">
        <f t="shared" ref="GS86:GS96" si="249">GV86+HA86+HC86+HE86+HG86</f>
        <v>0</v>
      </c>
      <c r="GT86" s="309"/>
      <c r="GU86" s="309"/>
      <c r="GV86" s="134">
        <f t="shared" ref="GV86:GW89" si="250">CL86</f>
        <v>0</v>
      </c>
      <c r="GW86" s="134">
        <f t="shared" si="250"/>
        <v>0</v>
      </c>
      <c r="GX86" s="133">
        <f t="shared" si="198"/>
        <v>0</v>
      </c>
      <c r="GY86" s="133">
        <f t="shared" si="198"/>
        <v>0</v>
      </c>
      <c r="GZ86" s="309"/>
      <c r="HA86" s="134">
        <f t="shared" ref="HA86:HA96" si="251">EE86</f>
        <v>0</v>
      </c>
      <c r="HB86" s="309"/>
      <c r="HC86" s="134">
        <f t="shared" ref="HC86:HC96" si="252">EF86</f>
        <v>0</v>
      </c>
      <c r="HD86" s="309"/>
      <c r="HE86" s="134">
        <f t="shared" ref="HE86:HE96" si="253">EG86</f>
        <v>0</v>
      </c>
      <c r="HF86" s="309"/>
      <c r="HG86" s="134">
        <f t="shared" ref="HG86:HG96" si="254">EH86</f>
        <v>0</v>
      </c>
      <c r="HH86" s="133">
        <f t="shared" si="200"/>
        <v>0</v>
      </c>
      <c r="HI86" s="318"/>
      <c r="HJ86" s="317"/>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c r="IV86" s="5"/>
      <c r="IW86" s="5"/>
      <c r="IX86" s="5"/>
      <c r="IY86" s="5"/>
      <c r="IZ86" s="5"/>
      <c r="JA86" s="5"/>
      <c r="JB86" s="5"/>
      <c r="JC86" s="5"/>
      <c r="JD86" s="5"/>
      <c r="JE86" s="5"/>
      <c r="JF86" s="5"/>
      <c r="JG86" s="5"/>
      <c r="JH86" s="5"/>
      <c r="JI86" s="5"/>
      <c r="JJ86" s="5"/>
      <c r="JK86" s="5"/>
      <c r="JL86" s="5"/>
      <c r="JM86" s="5"/>
      <c r="JN86" s="5"/>
      <c r="JO86" s="5"/>
      <c r="JP86" s="5"/>
      <c r="JQ86" s="5"/>
      <c r="JR86" s="5"/>
      <c r="JS86" s="5"/>
      <c r="JT86" s="5"/>
      <c r="JU86" s="5"/>
      <c r="JV86" s="5"/>
      <c r="JW86" s="5"/>
      <c r="JX86" s="5"/>
      <c r="JY86" s="5"/>
      <c r="JZ86" s="5"/>
      <c r="KA86" s="5"/>
      <c r="KB86" s="5"/>
      <c r="KC86" s="5"/>
      <c r="KD86" s="5"/>
      <c r="KE86" s="5"/>
      <c r="KF86" s="5"/>
      <c r="KG86" s="5"/>
      <c r="KH86" s="5"/>
      <c r="KI86" s="5"/>
      <c r="KJ86" s="5"/>
      <c r="KK86" s="5"/>
      <c r="KL86" s="5"/>
      <c r="KM86" s="2"/>
      <c r="KN86" s="2"/>
      <c r="KO86" s="2"/>
      <c r="KP86" s="2"/>
      <c r="KQ86" s="2"/>
      <c r="KR86" s="2"/>
      <c r="KS86" s="2"/>
      <c r="KT86" s="2"/>
      <c r="KU86" s="2"/>
      <c r="KV86" s="2"/>
      <c r="KW86" s="2"/>
      <c r="KX86" s="2"/>
      <c r="KY86" s="2"/>
      <c r="KZ86" s="2"/>
      <c r="LA86" s="2"/>
      <c r="LB86" s="2"/>
      <c r="LC86" s="2"/>
      <c r="LD86" s="2"/>
      <c r="LE86" s="2"/>
      <c r="LF86" s="2"/>
      <c r="LG86" s="2"/>
      <c r="LH86" s="2"/>
      <c r="LI86" s="2"/>
      <c r="LJ86" s="2"/>
      <c r="LK86" s="2"/>
      <c r="LL86" s="2"/>
      <c r="LM86" s="2"/>
      <c r="LN86" s="2"/>
      <c r="LO86" s="2"/>
      <c r="LP86" s="2"/>
      <c r="LQ86" s="2"/>
      <c r="LR86" s="2"/>
      <c r="LS86" s="2"/>
      <c r="LT86" s="2"/>
      <c r="LU86" s="2"/>
      <c r="LV86" s="2"/>
      <c r="LW86" s="2"/>
      <c r="LX86" s="2"/>
    </row>
    <row r="87" spans="1:336" ht="15.75" x14ac:dyDescent="0.2">
      <c r="A87" s="94" t="s">
        <v>282</v>
      </c>
      <c r="B87" s="296" t="s">
        <v>283</v>
      </c>
      <c r="C87" s="297"/>
      <c r="D87" s="297"/>
      <c r="E87" s="297"/>
      <c r="F87" s="297"/>
      <c r="G87" s="297"/>
      <c r="H87" s="297"/>
      <c r="I87" s="297"/>
      <c r="J87" s="297"/>
      <c r="K87" s="297"/>
      <c r="L87" s="297"/>
      <c r="M87" s="297"/>
      <c r="N87" s="297"/>
      <c r="O87" s="297"/>
      <c r="P87" s="297"/>
      <c r="Q87" s="297"/>
      <c r="R87" s="297"/>
      <c r="S87" s="297"/>
      <c r="T87" s="297"/>
      <c r="U87" s="297"/>
      <c r="V87" s="297"/>
      <c r="W87" s="297"/>
      <c r="X87" s="297"/>
      <c r="Y87" s="297"/>
      <c r="Z87" s="297"/>
      <c r="AA87" s="297"/>
      <c r="AB87" s="297"/>
      <c r="AC87" s="297"/>
      <c r="AD87" s="297"/>
      <c r="AE87" s="297"/>
      <c r="AF87" s="134">
        <f t="shared" si="201"/>
        <v>0</v>
      </c>
      <c r="AG87" s="134">
        <f t="shared" si="202"/>
        <v>0</v>
      </c>
      <c r="AH87" s="134">
        <f t="shared" si="202"/>
        <v>0</v>
      </c>
      <c r="AI87" s="134">
        <f t="shared" si="175"/>
        <v>0</v>
      </c>
      <c r="AJ87" s="289" t="str">
        <f t="shared" si="176"/>
        <v>-</v>
      </c>
      <c r="AK87" s="299">
        <v>0</v>
      </c>
      <c r="AL87" s="299">
        <v>0</v>
      </c>
      <c r="AM87" s="134">
        <f t="shared" si="203"/>
        <v>0</v>
      </c>
      <c r="AN87" s="289" t="str">
        <f t="shared" si="204"/>
        <v>-</v>
      </c>
      <c r="AO87" s="299">
        <v>0</v>
      </c>
      <c r="AP87" s="299">
        <v>0</v>
      </c>
      <c r="AQ87" s="134">
        <f t="shared" si="205"/>
        <v>0</v>
      </c>
      <c r="AR87" s="289" t="str">
        <f t="shared" si="177"/>
        <v>-</v>
      </c>
      <c r="AS87" s="134">
        <f t="shared" si="206"/>
        <v>0</v>
      </c>
      <c r="AT87" s="134">
        <f t="shared" si="206"/>
        <v>0</v>
      </c>
      <c r="AU87" s="134">
        <f t="shared" si="207"/>
        <v>0</v>
      </c>
      <c r="AV87" s="289" t="str">
        <f t="shared" si="178"/>
        <v>-</v>
      </c>
      <c r="AW87" s="299">
        <v>0</v>
      </c>
      <c r="AX87" s="299">
        <v>0</v>
      </c>
      <c r="AY87" s="134">
        <f t="shared" si="208"/>
        <v>0</v>
      </c>
      <c r="AZ87" s="289" t="str">
        <f t="shared" si="179"/>
        <v>-</v>
      </c>
      <c r="BA87" s="134">
        <f t="shared" si="209"/>
        <v>0</v>
      </c>
      <c r="BB87" s="134">
        <f t="shared" si="209"/>
        <v>0</v>
      </c>
      <c r="BC87" s="134">
        <f t="shared" si="210"/>
        <v>0</v>
      </c>
      <c r="BD87" s="289" t="str">
        <f t="shared" si="180"/>
        <v>-</v>
      </c>
      <c r="BE87" s="299">
        <v>0</v>
      </c>
      <c r="BF87" s="299">
        <v>0</v>
      </c>
      <c r="BG87" s="241">
        <f t="shared" si="181"/>
        <v>0</v>
      </c>
      <c r="BH87" s="290" t="str">
        <f t="shared" si="182"/>
        <v>-</v>
      </c>
      <c r="BI87" s="291"/>
      <c r="BJ87" s="291"/>
      <c r="BK87" s="23"/>
      <c r="BL87" s="23"/>
      <c r="BM87" s="23"/>
      <c r="BN87" s="23"/>
      <c r="BO87" s="23"/>
      <c r="BP87" s="23"/>
      <c r="BQ87" s="23"/>
      <c r="BR87" s="23"/>
      <c r="BS87" s="23"/>
      <c r="BT87" s="23"/>
      <c r="BU87" s="23"/>
      <c r="BV87" s="23"/>
      <c r="BW87" s="23"/>
      <c r="BX87" s="23"/>
      <c r="BY87" s="23"/>
      <c r="BZ87" s="299">
        <v>0</v>
      </c>
      <c r="CA87" s="299"/>
      <c r="CB87" s="299"/>
      <c r="CC87" s="299"/>
      <c r="CD87" s="194"/>
      <c r="CE87" s="194"/>
      <c r="CF87" s="194"/>
      <c r="CG87" s="23"/>
      <c r="CH87" s="23"/>
      <c r="CI87" s="254"/>
      <c r="CJ87" s="254"/>
      <c r="CK87" s="134">
        <f t="shared" si="213"/>
        <v>0</v>
      </c>
      <c r="CL87" s="134">
        <f t="shared" si="244"/>
        <v>0</v>
      </c>
      <c r="CM87" s="134">
        <f t="shared" si="244"/>
        <v>0</v>
      </c>
      <c r="CN87" s="134">
        <f t="shared" si="183"/>
        <v>0</v>
      </c>
      <c r="CO87" s="289" t="str">
        <f t="shared" si="184"/>
        <v>-</v>
      </c>
      <c r="CP87" s="134">
        <f>SUMIF($CI$11:$CI$50,$A87,CP$11:CP$50)+SUMIF($CI$104:$CI$107,$A87,CP$104:CP$107)</f>
        <v>0</v>
      </c>
      <c r="CQ87" s="134">
        <f>SUMIF($CJ$11:$CJ$50,$A87,CQ$11:CQ$50)+SUMIF($CJ$104:$CJ$107,$A87,CQ$104:CQ$107)</f>
        <v>0</v>
      </c>
      <c r="CR87" s="134">
        <f t="shared" si="222"/>
        <v>0</v>
      </c>
      <c r="CS87" s="289" t="str">
        <f t="shared" si="223"/>
        <v>-</v>
      </c>
      <c r="CT87" s="134">
        <f>SUMIF($CI$11:$CI$50,$A87,CT$11:CT$50)+SUMIF($CI$104:$CI$107,$A87,CT$104:CT$107)</f>
        <v>0</v>
      </c>
      <c r="CU87" s="134">
        <f>SUMIF($CJ$11:$CJ$50,$A87,CU$11:CU$50)+SUMIF($CJ$104:$CJ$107,$A87,CU$104:CU$107)</f>
        <v>0</v>
      </c>
      <c r="CV87" s="134">
        <f t="shared" si="185"/>
        <v>0</v>
      </c>
      <c r="CW87" s="289" t="str">
        <f t="shared" si="186"/>
        <v>-</v>
      </c>
      <c r="CX87" s="134">
        <f t="shared" si="245"/>
        <v>0</v>
      </c>
      <c r="CY87" s="134">
        <f t="shared" si="245"/>
        <v>0</v>
      </c>
      <c r="CZ87" s="134">
        <f t="shared" si="187"/>
        <v>0</v>
      </c>
      <c r="DA87" s="289" t="str">
        <f t="shared" si="188"/>
        <v>-</v>
      </c>
      <c r="DB87" s="134">
        <f>SUMIF($CI$11:$CI$50,$A87,DB$11:DB$50)+SUMIF($CI$104:$CI$107,$A87,DB$104:DB$107)</f>
        <v>0</v>
      </c>
      <c r="DC87" s="134">
        <f>SUMIF($CJ$11:$CJ$50,$A87,DC$11:DC$50)+SUMIF($CJ$104:$CJ$107,$A87,DC$104:DC$107)</f>
        <v>0</v>
      </c>
      <c r="DD87" s="134">
        <f t="shared" si="189"/>
        <v>0</v>
      </c>
      <c r="DE87" s="289" t="str">
        <f t="shared" si="190"/>
        <v>-</v>
      </c>
      <c r="DF87" s="134">
        <f t="shared" si="246"/>
        <v>0</v>
      </c>
      <c r="DG87" s="134">
        <f t="shared" si="246"/>
        <v>0</v>
      </c>
      <c r="DH87" s="134">
        <f t="shared" si="191"/>
        <v>0</v>
      </c>
      <c r="DI87" s="289" t="str">
        <f t="shared" si="192"/>
        <v>-</v>
      </c>
      <c r="DJ87" s="134">
        <f>SUMIF($CI$11:$CI$50,$A87,DJ$11:DJ$50)+SUMIF($CI$104:$CI$107,$A87,DJ$104:DJ$107)</f>
        <v>0</v>
      </c>
      <c r="DK87" s="134">
        <f>SUMIF($CJ$11:$CJ$50,$A87,DK$11:DK$50)+SUMIF($CJ$104:$CJ$107,$A87,DK$104:DK$107)</f>
        <v>0</v>
      </c>
      <c r="DL87" s="134">
        <f t="shared" si="193"/>
        <v>0</v>
      </c>
      <c r="DM87" s="289" t="str">
        <f t="shared" si="194"/>
        <v>-</v>
      </c>
      <c r="DN87" s="291"/>
      <c r="DO87" s="291"/>
      <c r="DP87" s="23"/>
      <c r="DQ87" s="23"/>
      <c r="DR87" s="23"/>
      <c r="DS87" s="23"/>
      <c r="DT87" s="23"/>
      <c r="DU87" s="23"/>
      <c r="DV87" s="23"/>
      <c r="DW87" s="23"/>
      <c r="DX87" s="23"/>
      <c r="DY87" s="23"/>
      <c r="DZ87" s="23"/>
      <c r="EA87" s="23"/>
      <c r="EB87" s="23"/>
      <c r="EC87" s="23"/>
      <c r="ED87" s="23"/>
      <c r="EE87" s="134">
        <f t="shared" si="247"/>
        <v>0</v>
      </c>
      <c r="EF87" s="134">
        <f t="shared" si="247"/>
        <v>0</v>
      </c>
      <c r="EG87" s="134">
        <f t="shared" si="247"/>
        <v>0</v>
      </c>
      <c r="EH87" s="134">
        <f t="shared" si="247"/>
        <v>0</v>
      </c>
      <c r="EI87" s="194"/>
      <c r="EJ87" s="194"/>
      <c r="EK87" s="194"/>
      <c r="EL87" s="316"/>
      <c r="EM87" s="316"/>
      <c r="EN87" s="316"/>
      <c r="EO87" s="316"/>
      <c r="EP87" s="316"/>
      <c r="EQ87" s="316"/>
      <c r="ER87" s="316"/>
      <c r="ES87" s="316"/>
      <c r="ET87" s="316"/>
      <c r="EU87" s="316"/>
      <c r="EV87" s="316"/>
      <c r="EW87" s="316"/>
      <c r="EX87" s="316"/>
      <c r="EY87" s="316"/>
      <c r="EZ87" s="316"/>
      <c r="FA87" s="316"/>
      <c r="FB87" s="316"/>
      <c r="FC87" s="316"/>
      <c r="FD87" s="316"/>
      <c r="FE87" s="316"/>
      <c r="FF87" s="316"/>
      <c r="FG87" s="316"/>
      <c r="FH87" s="316"/>
      <c r="FI87" s="316"/>
      <c r="FJ87" s="316"/>
      <c r="FK87" s="316"/>
      <c r="FL87" s="316"/>
      <c r="FM87" s="316"/>
      <c r="FN87" s="316"/>
      <c r="FO87" s="316"/>
      <c r="FP87" s="316"/>
      <c r="FQ87" s="316"/>
      <c r="FR87" s="316"/>
      <c r="FS87" s="316"/>
      <c r="FT87" s="316"/>
      <c r="FU87" s="316"/>
      <c r="FV87" s="316"/>
      <c r="FW87" s="316"/>
      <c r="FX87" s="316"/>
      <c r="FY87" s="316"/>
      <c r="FZ87" s="316"/>
      <c r="GA87" s="316"/>
      <c r="GB87" s="316"/>
      <c r="GC87" s="316"/>
      <c r="GD87" s="316"/>
      <c r="GE87" s="316"/>
      <c r="GF87" s="316"/>
      <c r="GG87" s="316"/>
      <c r="GH87" s="316"/>
      <c r="GI87" s="316"/>
      <c r="GJ87" s="316"/>
      <c r="GK87" s="316"/>
      <c r="GL87" s="316"/>
      <c r="GM87" s="316"/>
      <c r="GN87" s="23"/>
      <c r="GO87" s="317"/>
      <c r="GP87" s="309"/>
      <c r="GQ87" s="309"/>
      <c r="GR87" s="134">
        <f t="shared" si="248"/>
        <v>0</v>
      </c>
      <c r="GS87" s="134">
        <f t="shared" si="249"/>
        <v>0</v>
      </c>
      <c r="GT87" s="309"/>
      <c r="GU87" s="309"/>
      <c r="GV87" s="134">
        <f t="shared" si="250"/>
        <v>0</v>
      </c>
      <c r="GW87" s="134">
        <f t="shared" si="250"/>
        <v>0</v>
      </c>
      <c r="GX87" s="133">
        <f t="shared" si="198"/>
        <v>0</v>
      </c>
      <c r="GY87" s="133">
        <f t="shared" si="198"/>
        <v>0</v>
      </c>
      <c r="GZ87" s="309"/>
      <c r="HA87" s="134">
        <f t="shared" si="251"/>
        <v>0</v>
      </c>
      <c r="HB87" s="309"/>
      <c r="HC87" s="134">
        <f t="shared" si="252"/>
        <v>0</v>
      </c>
      <c r="HD87" s="309"/>
      <c r="HE87" s="134">
        <f t="shared" si="253"/>
        <v>0</v>
      </c>
      <c r="HF87" s="309"/>
      <c r="HG87" s="134">
        <f t="shared" si="254"/>
        <v>0</v>
      </c>
      <c r="HH87" s="133">
        <f t="shared" si="200"/>
        <v>0</v>
      </c>
      <c r="HI87" s="318"/>
      <c r="HJ87" s="317"/>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c r="IS87" s="5"/>
      <c r="IT87" s="5"/>
      <c r="IU87" s="5"/>
      <c r="IV87" s="5"/>
      <c r="IW87" s="5"/>
      <c r="IX87" s="5"/>
      <c r="IY87" s="5"/>
      <c r="IZ87" s="5"/>
      <c r="JA87" s="5"/>
      <c r="JB87" s="5"/>
      <c r="JC87" s="5"/>
      <c r="JD87" s="5"/>
      <c r="JE87" s="5"/>
      <c r="JF87" s="5"/>
      <c r="JG87" s="5"/>
      <c r="JH87" s="5"/>
      <c r="JI87" s="5"/>
      <c r="JJ87" s="5"/>
      <c r="JK87" s="5"/>
      <c r="JL87" s="5"/>
      <c r="JM87" s="5"/>
      <c r="JN87" s="5"/>
      <c r="JO87" s="5"/>
      <c r="JP87" s="5"/>
      <c r="JQ87" s="5"/>
      <c r="JR87" s="5"/>
      <c r="JS87" s="5"/>
      <c r="JT87" s="5"/>
      <c r="JU87" s="5"/>
      <c r="JV87" s="5"/>
      <c r="JW87" s="5"/>
      <c r="JX87" s="5"/>
      <c r="JY87" s="5"/>
      <c r="JZ87" s="5"/>
      <c r="KA87" s="5"/>
      <c r="KB87" s="5"/>
      <c r="KC87" s="5"/>
      <c r="KD87" s="5"/>
      <c r="KE87" s="5"/>
      <c r="KF87" s="5"/>
      <c r="KG87" s="5"/>
      <c r="KH87" s="5"/>
      <c r="KI87" s="5"/>
      <c r="KJ87" s="5"/>
      <c r="KK87" s="5"/>
      <c r="KL87" s="5"/>
      <c r="KM87" s="2"/>
      <c r="KN87" s="2"/>
      <c r="KO87" s="2"/>
      <c r="KP87" s="2"/>
      <c r="KQ87" s="2"/>
      <c r="KR87" s="2"/>
      <c r="KS87" s="2"/>
      <c r="KT87" s="2"/>
      <c r="KU87" s="2"/>
      <c r="KV87" s="2"/>
      <c r="KW87" s="2"/>
      <c r="KX87" s="2"/>
      <c r="KY87" s="2"/>
      <c r="KZ87" s="2"/>
      <c r="LA87" s="2"/>
      <c r="LB87" s="2"/>
      <c r="LC87" s="2"/>
      <c r="LD87" s="2"/>
      <c r="LE87" s="2"/>
      <c r="LF87" s="2"/>
      <c r="LG87" s="2"/>
      <c r="LH87" s="2"/>
      <c r="LI87" s="2"/>
      <c r="LJ87" s="2"/>
      <c r="LK87" s="2"/>
      <c r="LL87" s="2"/>
      <c r="LM87" s="2"/>
      <c r="LN87" s="2"/>
      <c r="LO87" s="2"/>
      <c r="LP87" s="2"/>
      <c r="LQ87" s="2"/>
      <c r="LR87" s="2"/>
      <c r="LS87" s="2"/>
      <c r="LT87" s="2"/>
      <c r="LU87" s="2"/>
      <c r="LV87" s="2"/>
      <c r="LW87" s="2"/>
      <c r="LX87" s="2"/>
    </row>
    <row r="88" spans="1:336" ht="24" x14ac:dyDescent="0.2">
      <c r="A88" s="94" t="s">
        <v>284</v>
      </c>
      <c r="B88" s="288" t="s">
        <v>285</v>
      </c>
      <c r="C88" s="297"/>
      <c r="D88" s="297"/>
      <c r="E88" s="297"/>
      <c r="F88" s="297"/>
      <c r="G88" s="297"/>
      <c r="H88" s="297"/>
      <c r="I88" s="297"/>
      <c r="J88" s="297"/>
      <c r="K88" s="297"/>
      <c r="L88" s="297"/>
      <c r="M88" s="297"/>
      <c r="N88" s="297"/>
      <c r="O88" s="297"/>
      <c r="P88" s="297"/>
      <c r="Q88" s="297"/>
      <c r="R88" s="297"/>
      <c r="S88" s="297"/>
      <c r="T88" s="297"/>
      <c r="U88" s="297"/>
      <c r="V88" s="297"/>
      <c r="W88" s="297"/>
      <c r="X88" s="297"/>
      <c r="Y88" s="297"/>
      <c r="Z88" s="297"/>
      <c r="AA88" s="297"/>
      <c r="AB88" s="297"/>
      <c r="AC88" s="297"/>
      <c r="AD88" s="297"/>
      <c r="AE88" s="297"/>
      <c r="AF88" s="134">
        <f>AG88+BZ88+CA88+CB88+CC88</f>
        <v>0</v>
      </c>
      <c r="AG88" s="134">
        <f>AK88+AO88+AW88+BE88</f>
        <v>0</v>
      </c>
      <c r="AH88" s="134">
        <f>AL88+AP88+AX88+BF88</f>
        <v>0</v>
      </c>
      <c r="AI88" s="134">
        <f t="shared" si="175"/>
        <v>0</v>
      </c>
      <c r="AJ88" s="289" t="str">
        <f t="shared" si="176"/>
        <v>-</v>
      </c>
      <c r="AK88" s="299">
        <v>0</v>
      </c>
      <c r="AL88" s="299">
        <v>0</v>
      </c>
      <c r="AM88" s="134">
        <f t="shared" si="203"/>
        <v>0</v>
      </c>
      <c r="AN88" s="289" t="str">
        <f t="shared" si="204"/>
        <v>-</v>
      </c>
      <c r="AO88" s="299">
        <v>0</v>
      </c>
      <c r="AP88" s="299">
        <v>0</v>
      </c>
      <c r="AQ88" s="134">
        <f t="shared" si="205"/>
        <v>0</v>
      </c>
      <c r="AR88" s="289" t="str">
        <f t="shared" si="177"/>
        <v>-</v>
      </c>
      <c r="AS88" s="134">
        <f>AK88+AO88</f>
        <v>0</v>
      </c>
      <c r="AT88" s="134">
        <f>AL88+AP88</f>
        <v>0</v>
      </c>
      <c r="AU88" s="134">
        <f t="shared" si="207"/>
        <v>0</v>
      </c>
      <c r="AV88" s="289" t="str">
        <f t="shared" si="178"/>
        <v>-</v>
      </c>
      <c r="AW88" s="299">
        <v>0</v>
      </c>
      <c r="AX88" s="299">
        <v>0</v>
      </c>
      <c r="AY88" s="134">
        <f t="shared" si="208"/>
        <v>0</v>
      </c>
      <c r="AZ88" s="289" t="str">
        <f t="shared" si="179"/>
        <v>-</v>
      </c>
      <c r="BA88" s="134">
        <f>AS88+AW88</f>
        <v>0</v>
      </c>
      <c r="BB88" s="134">
        <f>AT88+AX88</f>
        <v>0</v>
      </c>
      <c r="BC88" s="134">
        <f t="shared" si="210"/>
        <v>0</v>
      </c>
      <c r="BD88" s="289" t="str">
        <f t="shared" si="180"/>
        <v>-</v>
      </c>
      <c r="BE88" s="299">
        <v>0</v>
      </c>
      <c r="BF88" s="299">
        <v>0</v>
      </c>
      <c r="BG88" s="241">
        <f t="shared" si="181"/>
        <v>0</v>
      </c>
      <c r="BH88" s="290" t="str">
        <f t="shared" si="182"/>
        <v>-</v>
      </c>
      <c r="BI88" s="291"/>
      <c r="BJ88" s="291"/>
      <c r="BK88" s="23"/>
      <c r="BL88" s="23"/>
      <c r="BM88" s="23"/>
      <c r="BN88" s="23"/>
      <c r="BO88" s="23"/>
      <c r="BP88" s="23"/>
      <c r="BQ88" s="23"/>
      <c r="BR88" s="23"/>
      <c r="BS88" s="23"/>
      <c r="BT88" s="23"/>
      <c r="BU88" s="23"/>
      <c r="BV88" s="23"/>
      <c r="BW88" s="23"/>
      <c r="BX88" s="23"/>
      <c r="BY88" s="23"/>
      <c r="BZ88" s="299">
        <v>0</v>
      </c>
      <c r="CA88" s="299"/>
      <c r="CB88" s="299"/>
      <c r="CC88" s="299"/>
      <c r="CD88" s="194"/>
      <c r="CE88" s="194"/>
      <c r="CF88" s="194"/>
      <c r="CG88" s="23"/>
      <c r="CH88" s="23"/>
      <c r="CI88" s="254"/>
      <c r="CJ88" s="254"/>
      <c r="CK88" s="134">
        <f>CL88+EE88+EF88+EG88+EH88</f>
        <v>0</v>
      </c>
      <c r="CL88" s="134">
        <f t="shared" si="244"/>
        <v>0</v>
      </c>
      <c r="CM88" s="134">
        <f t="shared" si="244"/>
        <v>0</v>
      </c>
      <c r="CN88" s="134">
        <f t="shared" si="183"/>
        <v>0</v>
      </c>
      <c r="CO88" s="289" t="str">
        <f t="shared" si="184"/>
        <v>-</v>
      </c>
      <c r="CP88" s="134">
        <f>SUMIF($CI$11:$CI$50,$A88,CP$11:CP$50)+SUMIF($CI$104:$CI$107,$A88,CP$104:CP$107)</f>
        <v>0</v>
      </c>
      <c r="CQ88" s="134">
        <f>SUMIF($CJ$11:$CJ$50,$A88,CQ$11:CQ$50)+SUMIF($CJ$104:$CJ$107,$A88,CQ$104:CQ$107)</f>
        <v>0</v>
      </c>
      <c r="CR88" s="134">
        <f t="shared" si="222"/>
        <v>0</v>
      </c>
      <c r="CS88" s="289" t="str">
        <f t="shared" si="223"/>
        <v>-</v>
      </c>
      <c r="CT88" s="134">
        <f>SUMIF($CI$11:$CI$50,$A88,CT$11:CT$50)+SUMIF($CI$104:$CI$107,$A88,CT$104:CT$107)</f>
        <v>0</v>
      </c>
      <c r="CU88" s="134">
        <f>SUMIF($CJ$11:$CJ$50,$A88,CU$11:CU$50)+SUMIF($CJ$104:$CJ$107,$A88,CU$104:CU$107)</f>
        <v>0</v>
      </c>
      <c r="CV88" s="134">
        <f t="shared" si="185"/>
        <v>0</v>
      </c>
      <c r="CW88" s="289" t="str">
        <f t="shared" si="186"/>
        <v>-</v>
      </c>
      <c r="CX88" s="134">
        <f t="shared" si="245"/>
        <v>0</v>
      </c>
      <c r="CY88" s="134">
        <f t="shared" si="245"/>
        <v>0</v>
      </c>
      <c r="CZ88" s="134">
        <f t="shared" si="187"/>
        <v>0</v>
      </c>
      <c r="DA88" s="289" t="str">
        <f t="shared" si="188"/>
        <v>-</v>
      </c>
      <c r="DB88" s="134">
        <f>SUMIF($CI$11:$CI$50,$A88,DB$11:DB$50)+SUMIF($CI$104:$CI$107,$A88,DB$104:DB$107)</f>
        <v>0</v>
      </c>
      <c r="DC88" s="134">
        <f>SUMIF($CJ$11:$CJ$50,$A88,DC$11:DC$50)+SUMIF($CJ$104:$CJ$107,$A88,DC$104:DC$107)</f>
        <v>0</v>
      </c>
      <c r="DD88" s="134">
        <f t="shared" si="189"/>
        <v>0</v>
      </c>
      <c r="DE88" s="289" t="str">
        <f t="shared" si="190"/>
        <v>-</v>
      </c>
      <c r="DF88" s="134">
        <f t="shared" si="246"/>
        <v>0</v>
      </c>
      <c r="DG88" s="134">
        <f t="shared" si="246"/>
        <v>0</v>
      </c>
      <c r="DH88" s="134">
        <f t="shared" si="191"/>
        <v>0</v>
      </c>
      <c r="DI88" s="289" t="str">
        <f t="shared" si="192"/>
        <v>-</v>
      </c>
      <c r="DJ88" s="134">
        <f>SUMIF($CI$11:$CI$50,$A88,DJ$11:DJ$50)+SUMIF($CI$104:$CI$107,$A88,DJ$104:DJ$107)</f>
        <v>0</v>
      </c>
      <c r="DK88" s="134">
        <f>SUMIF($CJ$11:$CJ$50,$A88,DK$11:DK$50)+SUMIF($CJ$104:$CJ$107,$A88,DK$104:DK$107)</f>
        <v>0</v>
      </c>
      <c r="DL88" s="134">
        <f t="shared" si="193"/>
        <v>0</v>
      </c>
      <c r="DM88" s="289" t="str">
        <f t="shared" si="194"/>
        <v>-</v>
      </c>
      <c r="DN88" s="291"/>
      <c r="DO88" s="291"/>
      <c r="DP88" s="23"/>
      <c r="DQ88" s="23"/>
      <c r="DR88" s="23"/>
      <c r="DS88" s="23"/>
      <c r="DT88" s="23"/>
      <c r="DU88" s="23"/>
      <c r="DV88" s="23"/>
      <c r="DW88" s="23"/>
      <c r="DX88" s="23"/>
      <c r="DY88" s="23"/>
      <c r="DZ88" s="23"/>
      <c r="EA88" s="23"/>
      <c r="EB88" s="23"/>
      <c r="EC88" s="23"/>
      <c r="ED88" s="23"/>
      <c r="EE88" s="134">
        <f t="shared" si="247"/>
        <v>0</v>
      </c>
      <c r="EF88" s="134">
        <f t="shared" si="247"/>
        <v>0</v>
      </c>
      <c r="EG88" s="134">
        <f t="shared" si="247"/>
        <v>0</v>
      </c>
      <c r="EH88" s="134">
        <f t="shared" si="247"/>
        <v>0</v>
      </c>
      <c r="EI88" s="194"/>
      <c r="EJ88" s="194"/>
      <c r="EK88" s="194"/>
      <c r="EL88" s="23"/>
      <c r="EM88" s="23"/>
      <c r="EN88" s="23"/>
      <c r="EO88" s="23"/>
      <c r="EP88" s="23"/>
      <c r="EQ88" s="23"/>
      <c r="ER88" s="23"/>
      <c r="ES88" s="23"/>
      <c r="ET88" s="23"/>
      <c r="EU88" s="23"/>
      <c r="EV88" s="23"/>
      <c r="EW88" s="23"/>
      <c r="EX88" s="23"/>
      <c r="EY88" s="23"/>
      <c r="EZ88" s="23"/>
      <c r="FA88" s="23"/>
      <c r="FB88" s="23"/>
      <c r="FC88" s="23"/>
      <c r="FD88" s="23"/>
      <c r="FE88" s="23"/>
      <c r="FF88" s="23"/>
      <c r="FG88" s="23"/>
      <c r="FH88" s="23"/>
      <c r="FI88" s="23"/>
      <c r="FJ88" s="23"/>
      <c r="FK88" s="23"/>
      <c r="FL88" s="23"/>
      <c r="FM88" s="23"/>
      <c r="FN88" s="23"/>
      <c r="FO88" s="23"/>
      <c r="FP88" s="23"/>
      <c r="FQ88" s="23"/>
      <c r="FR88" s="23"/>
      <c r="FS88" s="23"/>
      <c r="FT88" s="23"/>
      <c r="FU88" s="23"/>
      <c r="FV88" s="23"/>
      <c r="FW88" s="23"/>
      <c r="FX88" s="23"/>
      <c r="FY88" s="23"/>
      <c r="FZ88" s="23"/>
      <c r="GA88" s="23"/>
      <c r="GB88" s="23"/>
      <c r="GC88" s="23"/>
      <c r="GD88" s="23"/>
      <c r="GE88" s="23"/>
      <c r="GF88" s="23"/>
      <c r="GG88" s="23"/>
      <c r="GH88" s="23"/>
      <c r="GI88" s="23"/>
      <c r="GJ88" s="23"/>
      <c r="GK88" s="23"/>
      <c r="GL88" s="23"/>
      <c r="GM88" s="23"/>
      <c r="GN88" s="23"/>
      <c r="GO88" s="294"/>
      <c r="GP88" s="134"/>
      <c r="GQ88" s="134"/>
      <c r="GR88" s="134">
        <f t="shared" si="248"/>
        <v>0</v>
      </c>
      <c r="GS88" s="134">
        <f t="shared" si="249"/>
        <v>0</v>
      </c>
      <c r="GT88" s="134"/>
      <c r="GU88" s="134"/>
      <c r="GV88" s="134">
        <f>CL88</f>
        <v>0</v>
      </c>
      <c r="GW88" s="134">
        <f>CM88</f>
        <v>0</v>
      </c>
      <c r="GX88" s="133">
        <f>GP88+GT88-GV88</f>
        <v>0</v>
      </c>
      <c r="GY88" s="133">
        <f>GQ88+GU88-GW88</f>
        <v>0</v>
      </c>
      <c r="GZ88" s="134"/>
      <c r="HA88" s="134">
        <f t="shared" si="251"/>
        <v>0</v>
      </c>
      <c r="HB88" s="134"/>
      <c r="HC88" s="134">
        <f t="shared" si="252"/>
        <v>0</v>
      </c>
      <c r="HD88" s="134"/>
      <c r="HE88" s="134">
        <f t="shared" si="253"/>
        <v>0</v>
      </c>
      <c r="HF88" s="134"/>
      <c r="HG88" s="134">
        <f t="shared" si="254"/>
        <v>0</v>
      </c>
      <c r="HH88" s="133">
        <f>GP88+GR88-GS88</f>
        <v>0</v>
      </c>
      <c r="HI88" s="131"/>
      <c r="HJ88" s="294"/>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c r="IV88" s="5"/>
      <c r="IW88" s="5"/>
      <c r="IX88" s="5"/>
      <c r="IY88" s="5"/>
      <c r="IZ88" s="5"/>
      <c r="JA88" s="5"/>
      <c r="JB88" s="5"/>
      <c r="JC88" s="5"/>
      <c r="JD88" s="5"/>
      <c r="JE88" s="5"/>
      <c r="JF88" s="5"/>
      <c r="JG88" s="5"/>
      <c r="JH88" s="5"/>
      <c r="JI88" s="5"/>
      <c r="JJ88" s="5"/>
      <c r="JK88" s="5"/>
      <c r="JL88" s="5"/>
      <c r="JM88" s="5"/>
      <c r="JN88" s="5"/>
      <c r="JO88" s="5"/>
      <c r="JP88" s="5"/>
      <c r="JQ88" s="5"/>
      <c r="JR88" s="5"/>
      <c r="JS88" s="5"/>
      <c r="JT88" s="5"/>
      <c r="JU88" s="5"/>
      <c r="JV88" s="5"/>
      <c r="JW88" s="5"/>
      <c r="JX88" s="5"/>
      <c r="JY88" s="5"/>
      <c r="JZ88" s="5"/>
      <c r="KA88" s="5"/>
      <c r="KB88" s="5"/>
      <c r="KC88" s="5"/>
      <c r="KD88" s="5"/>
      <c r="KE88" s="5"/>
      <c r="KF88" s="5"/>
      <c r="KG88" s="5"/>
      <c r="KH88" s="5"/>
      <c r="KI88" s="5"/>
      <c r="KJ88" s="5"/>
      <c r="KK88" s="5"/>
      <c r="KL88" s="5"/>
      <c r="KM88" s="2"/>
      <c r="KN88" s="2"/>
      <c r="KO88" s="2"/>
      <c r="KP88" s="2"/>
      <c r="KQ88" s="2"/>
      <c r="KR88" s="2"/>
      <c r="KS88" s="2"/>
      <c r="KT88" s="2"/>
      <c r="KU88" s="2"/>
      <c r="KV88" s="2"/>
      <c r="KW88" s="2"/>
      <c r="KX88" s="2"/>
      <c r="KY88" s="2"/>
      <c r="KZ88" s="2"/>
      <c r="LA88" s="2"/>
      <c r="LB88" s="2"/>
      <c r="LC88" s="2"/>
      <c r="LD88" s="2"/>
      <c r="LE88" s="2"/>
      <c r="LF88" s="2"/>
      <c r="LG88" s="2"/>
      <c r="LH88" s="2"/>
      <c r="LI88" s="2"/>
      <c r="LJ88" s="2"/>
      <c r="LK88" s="2"/>
      <c r="LL88" s="2"/>
      <c r="LM88" s="2"/>
      <c r="LN88" s="2"/>
      <c r="LO88" s="2"/>
      <c r="LP88" s="2"/>
      <c r="LQ88" s="2"/>
      <c r="LR88" s="2"/>
      <c r="LS88" s="2"/>
      <c r="LT88" s="2"/>
      <c r="LU88" s="2"/>
      <c r="LV88" s="2"/>
      <c r="LW88" s="2"/>
      <c r="LX88" s="2"/>
    </row>
    <row r="89" spans="1:336" ht="24" x14ac:dyDescent="0.2">
      <c r="A89" s="94" t="s">
        <v>286</v>
      </c>
      <c r="B89" s="288" t="s">
        <v>287</v>
      </c>
      <c r="C89" s="297"/>
      <c r="D89" s="297"/>
      <c r="E89" s="297"/>
      <c r="F89" s="297"/>
      <c r="G89" s="297"/>
      <c r="H89" s="297"/>
      <c r="I89" s="297"/>
      <c r="J89" s="297"/>
      <c r="K89" s="297"/>
      <c r="L89" s="297"/>
      <c r="M89" s="297"/>
      <c r="N89" s="297"/>
      <c r="O89" s="297"/>
      <c r="P89" s="297"/>
      <c r="Q89" s="297"/>
      <c r="R89" s="297"/>
      <c r="S89" s="297"/>
      <c r="T89" s="297"/>
      <c r="U89" s="297"/>
      <c r="V89" s="297"/>
      <c r="W89" s="297"/>
      <c r="X89" s="297"/>
      <c r="Y89" s="297"/>
      <c r="Z89" s="297"/>
      <c r="AA89" s="297"/>
      <c r="AB89" s="297"/>
      <c r="AC89" s="297"/>
      <c r="AD89" s="297"/>
      <c r="AE89" s="297"/>
      <c r="AF89" s="134">
        <f t="shared" si="201"/>
        <v>0</v>
      </c>
      <c r="AG89" s="134">
        <f t="shared" si="202"/>
        <v>0</v>
      </c>
      <c r="AH89" s="134">
        <f t="shared" si="202"/>
        <v>0</v>
      </c>
      <c r="AI89" s="134">
        <f t="shared" si="175"/>
        <v>0</v>
      </c>
      <c r="AJ89" s="289" t="str">
        <f t="shared" si="176"/>
        <v>-</v>
      </c>
      <c r="AK89" s="299">
        <v>0</v>
      </c>
      <c r="AL89" s="299">
        <v>0</v>
      </c>
      <c r="AM89" s="134">
        <f t="shared" si="203"/>
        <v>0</v>
      </c>
      <c r="AN89" s="289" t="str">
        <f t="shared" si="204"/>
        <v>-</v>
      </c>
      <c r="AO89" s="299">
        <v>0</v>
      </c>
      <c r="AP89" s="299">
        <v>0</v>
      </c>
      <c r="AQ89" s="134">
        <f t="shared" si="205"/>
        <v>0</v>
      </c>
      <c r="AR89" s="289" t="str">
        <f t="shared" si="177"/>
        <v>-</v>
      </c>
      <c r="AS89" s="134">
        <f t="shared" si="206"/>
        <v>0</v>
      </c>
      <c r="AT89" s="134">
        <f t="shared" si="206"/>
        <v>0</v>
      </c>
      <c r="AU89" s="134">
        <f t="shared" si="207"/>
        <v>0</v>
      </c>
      <c r="AV89" s="289" t="str">
        <f t="shared" si="178"/>
        <v>-</v>
      </c>
      <c r="AW89" s="299">
        <v>0</v>
      </c>
      <c r="AX89" s="299">
        <v>0</v>
      </c>
      <c r="AY89" s="134">
        <f t="shared" si="208"/>
        <v>0</v>
      </c>
      <c r="AZ89" s="289" t="str">
        <f t="shared" si="179"/>
        <v>-</v>
      </c>
      <c r="BA89" s="134">
        <f t="shared" si="209"/>
        <v>0</v>
      </c>
      <c r="BB89" s="134">
        <f t="shared" si="209"/>
        <v>0</v>
      </c>
      <c r="BC89" s="134">
        <f t="shared" si="210"/>
        <v>0</v>
      </c>
      <c r="BD89" s="289" t="str">
        <f t="shared" si="180"/>
        <v>-</v>
      </c>
      <c r="BE89" s="299">
        <v>0</v>
      </c>
      <c r="BF89" s="299">
        <v>0</v>
      </c>
      <c r="BG89" s="241">
        <f t="shared" si="181"/>
        <v>0</v>
      </c>
      <c r="BH89" s="290" t="str">
        <f t="shared" si="182"/>
        <v>-</v>
      </c>
      <c r="BI89" s="291"/>
      <c r="BJ89" s="291"/>
      <c r="BK89" s="23"/>
      <c r="BL89" s="23"/>
      <c r="BM89" s="23"/>
      <c r="BN89" s="23"/>
      <c r="BO89" s="23"/>
      <c r="BP89" s="23"/>
      <c r="BQ89" s="23"/>
      <c r="BR89" s="23"/>
      <c r="BS89" s="23"/>
      <c r="BT89" s="23"/>
      <c r="BU89" s="23"/>
      <c r="BV89" s="23"/>
      <c r="BW89" s="23"/>
      <c r="BX89" s="23"/>
      <c r="BY89" s="23"/>
      <c r="BZ89" s="299">
        <v>0</v>
      </c>
      <c r="CA89" s="299"/>
      <c r="CB89" s="299"/>
      <c r="CC89" s="299"/>
      <c r="CD89" s="194"/>
      <c r="CE89" s="194"/>
      <c r="CF89" s="194"/>
      <c r="CG89" s="23"/>
      <c r="CH89" s="23"/>
      <c r="CI89" s="254"/>
      <c r="CJ89" s="254"/>
      <c r="CK89" s="134">
        <f t="shared" si="213"/>
        <v>0</v>
      </c>
      <c r="CL89" s="134">
        <f t="shared" si="244"/>
        <v>0</v>
      </c>
      <c r="CM89" s="134">
        <f t="shared" si="244"/>
        <v>0</v>
      </c>
      <c r="CN89" s="134">
        <f t="shared" si="183"/>
        <v>0</v>
      </c>
      <c r="CO89" s="289" t="str">
        <f t="shared" si="184"/>
        <v>-</v>
      </c>
      <c r="CP89" s="134">
        <f>SUMIF($CI$11:$CI$50,$A89,CP$11:CP$50)+SUMIF($CI$104:$CI$107,$A89,CP$104:CP$107)</f>
        <v>0</v>
      </c>
      <c r="CQ89" s="134">
        <f>SUMIF($CJ$11:$CJ$50,$A89,CQ$11:CQ$50)+SUMIF($CJ$104:$CJ$107,$A89,CQ$104:CQ$107)</f>
        <v>0</v>
      </c>
      <c r="CR89" s="134">
        <f t="shared" si="222"/>
        <v>0</v>
      </c>
      <c r="CS89" s="289" t="str">
        <f t="shared" si="223"/>
        <v>-</v>
      </c>
      <c r="CT89" s="134">
        <f>SUMIF($CI$11:$CI$50,$A89,CT$11:CT$50)+SUMIF($CI$104:$CI$107,$A89,CT$104:CT$107)</f>
        <v>0</v>
      </c>
      <c r="CU89" s="134">
        <f>SUMIF($CJ$11:$CJ$50,$A89,CU$11:CU$50)+SUMIF($CJ$104:$CJ$107,$A89,CU$104:CU$107)</f>
        <v>0</v>
      </c>
      <c r="CV89" s="134">
        <f t="shared" si="185"/>
        <v>0</v>
      </c>
      <c r="CW89" s="289" t="str">
        <f t="shared" si="186"/>
        <v>-</v>
      </c>
      <c r="CX89" s="134">
        <f t="shared" si="245"/>
        <v>0</v>
      </c>
      <c r="CY89" s="134">
        <f t="shared" si="245"/>
        <v>0</v>
      </c>
      <c r="CZ89" s="134">
        <f t="shared" si="187"/>
        <v>0</v>
      </c>
      <c r="DA89" s="289" t="str">
        <f t="shared" si="188"/>
        <v>-</v>
      </c>
      <c r="DB89" s="134">
        <f>SUMIF($CI$11:$CI$50,$A89,DB$11:DB$50)+SUMIF($CI$104:$CI$107,$A89,DB$104:DB$107)</f>
        <v>0</v>
      </c>
      <c r="DC89" s="134">
        <f>SUMIF($CJ$11:$CJ$50,$A89,DC$11:DC$50)+SUMIF($CJ$104:$CJ$107,$A89,DC$104:DC$107)</f>
        <v>0</v>
      </c>
      <c r="DD89" s="134">
        <f t="shared" si="189"/>
        <v>0</v>
      </c>
      <c r="DE89" s="289" t="str">
        <f t="shared" si="190"/>
        <v>-</v>
      </c>
      <c r="DF89" s="134">
        <f t="shared" si="246"/>
        <v>0</v>
      </c>
      <c r="DG89" s="134">
        <f t="shared" si="246"/>
        <v>0</v>
      </c>
      <c r="DH89" s="134">
        <f t="shared" si="191"/>
        <v>0</v>
      </c>
      <c r="DI89" s="289" t="str">
        <f t="shared" si="192"/>
        <v>-</v>
      </c>
      <c r="DJ89" s="134">
        <f>SUMIF($CI$11:$CI$50,$A89,DJ$11:DJ$50)+SUMIF($CI$104:$CI$107,$A89,DJ$104:DJ$107)</f>
        <v>0</v>
      </c>
      <c r="DK89" s="134">
        <f>SUMIF($CJ$11:$CJ$50,$A89,DK$11:DK$50)+SUMIF($CJ$104:$CJ$107,$A89,DK$104:DK$107)</f>
        <v>0</v>
      </c>
      <c r="DL89" s="134">
        <f t="shared" si="193"/>
        <v>0</v>
      </c>
      <c r="DM89" s="289" t="str">
        <f t="shared" si="194"/>
        <v>-</v>
      </c>
      <c r="DN89" s="291"/>
      <c r="DO89" s="291"/>
      <c r="DP89" s="23"/>
      <c r="DQ89" s="23"/>
      <c r="DR89" s="23"/>
      <c r="DS89" s="23"/>
      <c r="DT89" s="23"/>
      <c r="DU89" s="23"/>
      <c r="DV89" s="23"/>
      <c r="DW89" s="23"/>
      <c r="DX89" s="23"/>
      <c r="DY89" s="23"/>
      <c r="DZ89" s="23"/>
      <c r="EA89" s="23"/>
      <c r="EB89" s="23"/>
      <c r="EC89" s="23"/>
      <c r="ED89" s="23"/>
      <c r="EE89" s="134">
        <f t="shared" si="247"/>
        <v>0</v>
      </c>
      <c r="EF89" s="134">
        <f t="shared" si="247"/>
        <v>0</v>
      </c>
      <c r="EG89" s="134">
        <f t="shared" si="247"/>
        <v>0</v>
      </c>
      <c r="EH89" s="134">
        <f t="shared" si="247"/>
        <v>0</v>
      </c>
      <c r="EI89" s="194"/>
      <c r="EJ89" s="194"/>
      <c r="EK89" s="194"/>
      <c r="EL89" s="23"/>
      <c r="EM89" s="23"/>
      <c r="EN89" s="23"/>
      <c r="EO89" s="23"/>
      <c r="EP89" s="23"/>
      <c r="EQ89" s="23"/>
      <c r="ER89" s="23"/>
      <c r="ES89" s="23"/>
      <c r="ET89" s="23"/>
      <c r="EU89" s="23"/>
      <c r="EV89" s="23"/>
      <c r="EW89" s="23"/>
      <c r="EX89" s="23"/>
      <c r="EY89" s="23"/>
      <c r="EZ89" s="23"/>
      <c r="FA89" s="23"/>
      <c r="FB89" s="23"/>
      <c r="FC89" s="23"/>
      <c r="FD89" s="23"/>
      <c r="FE89" s="23"/>
      <c r="FF89" s="23"/>
      <c r="FG89" s="23"/>
      <c r="FH89" s="23"/>
      <c r="FI89" s="23"/>
      <c r="FJ89" s="23"/>
      <c r="FK89" s="23"/>
      <c r="FL89" s="23"/>
      <c r="FM89" s="23"/>
      <c r="FN89" s="23"/>
      <c r="FO89" s="23"/>
      <c r="FP89" s="23"/>
      <c r="FQ89" s="23"/>
      <c r="FR89" s="23"/>
      <c r="FS89" s="23"/>
      <c r="FT89" s="23"/>
      <c r="FU89" s="23"/>
      <c r="FV89" s="23"/>
      <c r="FW89" s="23"/>
      <c r="FX89" s="23"/>
      <c r="FY89" s="23"/>
      <c r="FZ89" s="23"/>
      <c r="GA89" s="23"/>
      <c r="GB89" s="23"/>
      <c r="GC89" s="23"/>
      <c r="GD89" s="23"/>
      <c r="GE89" s="23"/>
      <c r="GF89" s="23"/>
      <c r="GG89" s="23"/>
      <c r="GH89" s="23"/>
      <c r="GI89" s="23"/>
      <c r="GJ89" s="23"/>
      <c r="GK89" s="23"/>
      <c r="GL89" s="23"/>
      <c r="GM89" s="23"/>
      <c r="GN89" s="23"/>
      <c r="GO89" s="294"/>
      <c r="GP89" s="134"/>
      <c r="GQ89" s="134"/>
      <c r="GR89" s="134">
        <f t="shared" si="248"/>
        <v>0</v>
      </c>
      <c r="GS89" s="134">
        <f t="shared" si="249"/>
        <v>0</v>
      </c>
      <c r="GT89" s="134"/>
      <c r="GU89" s="134"/>
      <c r="GV89" s="134">
        <f t="shared" si="250"/>
        <v>0</v>
      </c>
      <c r="GW89" s="134">
        <f t="shared" si="250"/>
        <v>0</v>
      </c>
      <c r="GX89" s="133">
        <f t="shared" si="198"/>
        <v>0</v>
      </c>
      <c r="GY89" s="133">
        <f t="shared" si="198"/>
        <v>0</v>
      </c>
      <c r="GZ89" s="134"/>
      <c r="HA89" s="134">
        <f t="shared" si="251"/>
        <v>0</v>
      </c>
      <c r="HB89" s="134"/>
      <c r="HC89" s="134">
        <f t="shared" si="252"/>
        <v>0</v>
      </c>
      <c r="HD89" s="134"/>
      <c r="HE89" s="134">
        <f t="shared" si="253"/>
        <v>0</v>
      </c>
      <c r="HF89" s="134"/>
      <c r="HG89" s="134">
        <f t="shared" si="254"/>
        <v>0</v>
      </c>
      <c r="HH89" s="133">
        <f t="shared" si="200"/>
        <v>0</v>
      </c>
      <c r="HI89" s="131"/>
      <c r="HJ89" s="294"/>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c r="IV89" s="5"/>
      <c r="IW89" s="5"/>
      <c r="IX89" s="5"/>
      <c r="IY89" s="5"/>
      <c r="IZ89" s="5"/>
      <c r="JA89" s="5"/>
      <c r="JB89" s="5"/>
      <c r="JC89" s="5"/>
      <c r="JD89" s="5"/>
      <c r="JE89" s="5"/>
      <c r="JF89" s="5"/>
      <c r="JG89" s="5"/>
      <c r="JH89" s="5"/>
      <c r="JI89" s="5"/>
      <c r="JJ89" s="5"/>
      <c r="JK89" s="5"/>
      <c r="JL89" s="5"/>
      <c r="JM89" s="5"/>
      <c r="JN89" s="5"/>
      <c r="JO89" s="5"/>
      <c r="JP89" s="5"/>
      <c r="JQ89" s="5"/>
      <c r="JR89" s="5"/>
      <c r="JS89" s="5"/>
      <c r="JT89" s="5"/>
      <c r="JU89" s="5"/>
      <c r="JV89" s="5"/>
      <c r="JW89" s="5"/>
      <c r="JX89" s="5"/>
      <c r="JY89" s="5"/>
      <c r="JZ89" s="5"/>
      <c r="KA89" s="5"/>
      <c r="KB89" s="5"/>
      <c r="KC89" s="5"/>
      <c r="KD89" s="5"/>
      <c r="KE89" s="5"/>
      <c r="KF89" s="5"/>
      <c r="KG89" s="5"/>
      <c r="KH89" s="5"/>
      <c r="KI89" s="5"/>
      <c r="KJ89" s="5"/>
      <c r="KK89" s="5"/>
      <c r="KL89" s="5"/>
      <c r="KM89" s="2"/>
      <c r="KN89" s="2"/>
      <c r="KO89" s="2"/>
      <c r="KP89" s="2"/>
      <c r="KQ89" s="2"/>
      <c r="KR89" s="2"/>
      <c r="KS89" s="2"/>
      <c r="KT89" s="2"/>
      <c r="KU89" s="2"/>
      <c r="KV89" s="2"/>
      <c r="KW89" s="2"/>
      <c r="KX89" s="2"/>
      <c r="KY89" s="2"/>
      <c r="KZ89" s="2"/>
      <c r="LA89" s="2"/>
      <c r="LB89" s="2"/>
      <c r="LC89" s="2"/>
      <c r="LD89" s="2"/>
      <c r="LE89" s="2"/>
      <c r="LF89" s="2"/>
      <c r="LG89" s="2"/>
      <c r="LH89" s="2"/>
      <c r="LI89" s="2"/>
      <c r="LJ89" s="2"/>
      <c r="LK89" s="2"/>
      <c r="LL89" s="2"/>
      <c r="LM89" s="2"/>
      <c r="LN89" s="2"/>
      <c r="LO89" s="2"/>
      <c r="LP89" s="2"/>
      <c r="LQ89" s="2"/>
      <c r="LR89" s="2"/>
      <c r="LS89" s="2"/>
      <c r="LT89" s="2"/>
      <c r="LU89" s="2"/>
      <c r="LV89" s="2"/>
      <c r="LW89" s="2"/>
      <c r="LX89" s="2"/>
    </row>
    <row r="90" spans="1:336" ht="15.75" collapsed="1" x14ac:dyDescent="0.2">
      <c r="A90" s="94" t="s">
        <v>288</v>
      </c>
      <c r="B90" s="288" t="s">
        <v>289</v>
      </c>
      <c r="C90" s="297"/>
      <c r="D90" s="297"/>
      <c r="E90" s="297"/>
      <c r="F90" s="297"/>
      <c r="G90" s="297"/>
      <c r="H90" s="297"/>
      <c r="I90" s="297"/>
      <c r="J90" s="297"/>
      <c r="K90" s="297"/>
      <c r="L90" s="297"/>
      <c r="M90" s="297"/>
      <c r="N90" s="297"/>
      <c r="O90" s="297"/>
      <c r="P90" s="297"/>
      <c r="Q90" s="297"/>
      <c r="R90" s="297"/>
      <c r="S90" s="297"/>
      <c r="T90" s="297"/>
      <c r="U90" s="297"/>
      <c r="V90" s="297"/>
      <c r="W90" s="297"/>
      <c r="X90" s="297"/>
      <c r="Y90" s="297"/>
      <c r="Z90" s="297"/>
      <c r="AA90" s="297"/>
      <c r="AB90" s="297"/>
      <c r="AC90" s="297"/>
      <c r="AD90" s="297"/>
      <c r="AE90" s="297"/>
      <c r="AF90" s="134">
        <f>AG90+BZ90+CA90+CB90+CC90</f>
        <v>0</v>
      </c>
      <c r="AG90" s="134">
        <f>AK90+AO90+AW90+BE90</f>
        <v>0</v>
      </c>
      <c r="AH90" s="134">
        <f>AL90+AP90+AX90+BF90</f>
        <v>0</v>
      </c>
      <c r="AI90" s="134">
        <f t="shared" si="175"/>
        <v>0</v>
      </c>
      <c r="AJ90" s="289" t="str">
        <f t="shared" si="176"/>
        <v>-</v>
      </c>
      <c r="AK90" s="299">
        <f>SUM(AK91:AK96)</f>
        <v>0</v>
      </c>
      <c r="AL90" s="299">
        <f>SUM(AL91:AL96)</f>
        <v>0</v>
      </c>
      <c r="AM90" s="134">
        <f t="shared" si="203"/>
        <v>0</v>
      </c>
      <c r="AN90" s="289" t="str">
        <f t="shared" si="204"/>
        <v>-</v>
      </c>
      <c r="AO90" s="299">
        <f>SUM(AO91:AO96)</f>
        <v>0</v>
      </c>
      <c r="AP90" s="299">
        <f>SUM(AP91:AP96)</f>
        <v>0</v>
      </c>
      <c r="AQ90" s="134">
        <f t="shared" si="205"/>
        <v>0</v>
      </c>
      <c r="AR90" s="289" t="str">
        <f t="shared" si="177"/>
        <v>-</v>
      </c>
      <c r="AS90" s="134">
        <f>AK90+AO90</f>
        <v>0</v>
      </c>
      <c r="AT90" s="134">
        <f>AL90+AP90</f>
        <v>0</v>
      </c>
      <c r="AU90" s="134">
        <f t="shared" si="207"/>
        <v>0</v>
      </c>
      <c r="AV90" s="289" t="str">
        <f t="shared" si="178"/>
        <v>-</v>
      </c>
      <c r="AW90" s="299">
        <f>SUM(AW91:AW96)</f>
        <v>0</v>
      </c>
      <c r="AX90" s="299">
        <f>SUM(AX91:AX96)</f>
        <v>0</v>
      </c>
      <c r="AY90" s="134">
        <f t="shared" si="208"/>
        <v>0</v>
      </c>
      <c r="AZ90" s="289" t="str">
        <f t="shared" si="179"/>
        <v>-</v>
      </c>
      <c r="BA90" s="134">
        <f>AS90+AW90</f>
        <v>0</v>
      </c>
      <c r="BB90" s="134">
        <f>AT90+AX90</f>
        <v>0</v>
      </c>
      <c r="BC90" s="134">
        <f t="shared" si="210"/>
        <v>0</v>
      </c>
      <c r="BD90" s="289" t="str">
        <f t="shared" si="180"/>
        <v>-</v>
      </c>
      <c r="BE90" s="299">
        <f>SUM(BE91:BE96)</f>
        <v>0</v>
      </c>
      <c r="BF90" s="299">
        <f>SUM(BF91:BF96)</f>
        <v>0</v>
      </c>
      <c r="BG90" s="241">
        <f t="shared" si="181"/>
        <v>0</v>
      </c>
      <c r="BH90" s="290" t="str">
        <f t="shared" si="182"/>
        <v>-</v>
      </c>
      <c r="BI90" s="291"/>
      <c r="BJ90" s="291"/>
      <c r="BK90" s="23"/>
      <c r="BL90" s="23"/>
      <c r="BM90" s="23"/>
      <c r="BN90" s="23"/>
      <c r="BO90" s="23"/>
      <c r="BP90" s="23"/>
      <c r="BQ90" s="23"/>
      <c r="BR90" s="23"/>
      <c r="BS90" s="23"/>
      <c r="BT90" s="23"/>
      <c r="BU90" s="23"/>
      <c r="BV90" s="23"/>
      <c r="BW90" s="23"/>
      <c r="BX90" s="23"/>
      <c r="BY90" s="23"/>
      <c r="BZ90" s="299">
        <f>SUM(BZ91:BZ96)</f>
        <v>0</v>
      </c>
      <c r="CA90" s="299">
        <f>SUM(CA91:CA96)</f>
        <v>0</v>
      </c>
      <c r="CB90" s="299">
        <f>SUM(CB91:CB96)</f>
        <v>0</v>
      </c>
      <c r="CC90" s="299">
        <f>SUM(CC91:CC96)</f>
        <v>0</v>
      </c>
      <c r="CD90" s="194"/>
      <c r="CE90" s="194"/>
      <c r="CF90" s="194"/>
      <c r="CG90" s="23"/>
      <c r="CH90" s="23"/>
      <c r="CI90" s="254"/>
      <c r="CJ90" s="254"/>
      <c r="CK90" s="134">
        <f>CL90+EE90+EF90+EG90+EH90</f>
        <v>0</v>
      </c>
      <c r="CL90" s="134">
        <f t="shared" si="244"/>
        <v>0</v>
      </c>
      <c r="CM90" s="134">
        <f t="shared" si="244"/>
        <v>0</v>
      </c>
      <c r="CN90" s="134">
        <f t="shared" si="183"/>
        <v>0</v>
      </c>
      <c r="CO90" s="289" t="str">
        <f t="shared" si="184"/>
        <v>-</v>
      </c>
      <c r="CP90" s="134">
        <f>SUMIF($CI$11:$CI$50,$A90,CP$11:CP$50)+SUMIF($CI$104:$CI$107,$A90,CP$104:CP$107)</f>
        <v>0</v>
      </c>
      <c r="CQ90" s="134">
        <f>SUMIF($CJ$11:$CJ$50,$A90,CQ$11:CQ$50)+SUMIF($CJ$104:$CJ$107,$A90,CQ$104:CQ$107)</f>
        <v>0</v>
      </c>
      <c r="CR90" s="134">
        <f t="shared" si="222"/>
        <v>0</v>
      </c>
      <c r="CS90" s="289" t="str">
        <f t="shared" si="223"/>
        <v>-</v>
      </c>
      <c r="CT90" s="134">
        <f>SUMIF($CI$11:$CI$50,$A90,CT$11:CT$50)+SUMIF($CI$104:$CI$107,$A90,CT$104:CT$107)</f>
        <v>0</v>
      </c>
      <c r="CU90" s="134">
        <f>SUMIF($CJ$11:$CJ$50,$A90,CU$11:CU$50)+SUMIF($CJ$104:$CJ$107,$A90,CU$104:CU$107)</f>
        <v>0</v>
      </c>
      <c r="CV90" s="134">
        <f t="shared" si="185"/>
        <v>0</v>
      </c>
      <c r="CW90" s="289" t="str">
        <f t="shared" si="186"/>
        <v>-</v>
      </c>
      <c r="CX90" s="134">
        <f t="shared" si="245"/>
        <v>0</v>
      </c>
      <c r="CY90" s="134">
        <f t="shared" si="245"/>
        <v>0</v>
      </c>
      <c r="CZ90" s="134">
        <f t="shared" si="187"/>
        <v>0</v>
      </c>
      <c r="DA90" s="289" t="str">
        <f t="shared" si="188"/>
        <v>-</v>
      </c>
      <c r="DB90" s="134">
        <f>SUMIF($CI$11:$CI$50,$A90,DB$11:DB$50)+SUMIF($CI$104:$CI$107,$A90,DB$104:DB$107)</f>
        <v>0</v>
      </c>
      <c r="DC90" s="134">
        <f>SUMIF($CJ$11:$CJ$50,$A90,DC$11:DC$50)+SUMIF($CJ$104:$CJ$107,$A90,DC$104:DC$107)</f>
        <v>0</v>
      </c>
      <c r="DD90" s="134">
        <f t="shared" si="189"/>
        <v>0</v>
      </c>
      <c r="DE90" s="289" t="str">
        <f t="shared" si="190"/>
        <v>-</v>
      </c>
      <c r="DF90" s="134">
        <f t="shared" si="246"/>
        <v>0</v>
      </c>
      <c r="DG90" s="134">
        <f t="shared" si="246"/>
        <v>0</v>
      </c>
      <c r="DH90" s="134">
        <f t="shared" si="191"/>
        <v>0</v>
      </c>
      <c r="DI90" s="289" t="str">
        <f t="shared" si="192"/>
        <v>-</v>
      </c>
      <c r="DJ90" s="134">
        <f>SUMIF($CI$11:$CI$50,$A90,DJ$11:DJ$50)+SUMIF($CI$104:$CI$107,$A90,DJ$104:DJ$107)</f>
        <v>0</v>
      </c>
      <c r="DK90" s="134">
        <f>SUMIF($CJ$11:$CJ$50,$A90,DK$11:DK$50)+SUMIF($CJ$104:$CJ$107,$A90,DK$104:DK$107)</f>
        <v>0</v>
      </c>
      <c r="DL90" s="134">
        <f t="shared" si="193"/>
        <v>0</v>
      </c>
      <c r="DM90" s="289" t="str">
        <f t="shared" si="194"/>
        <v>-</v>
      </c>
      <c r="DN90" s="291"/>
      <c r="DO90" s="291"/>
      <c r="DP90" s="23"/>
      <c r="DQ90" s="23"/>
      <c r="DR90" s="23"/>
      <c r="DS90" s="23"/>
      <c r="DT90" s="23"/>
      <c r="DU90" s="23"/>
      <c r="DV90" s="23"/>
      <c r="DW90" s="23"/>
      <c r="DX90" s="23"/>
      <c r="DY90" s="23"/>
      <c r="DZ90" s="23"/>
      <c r="EA90" s="23"/>
      <c r="EB90" s="23"/>
      <c r="EC90" s="23"/>
      <c r="ED90" s="23"/>
      <c r="EE90" s="134">
        <f t="shared" si="247"/>
        <v>0</v>
      </c>
      <c r="EF90" s="134">
        <f t="shared" si="247"/>
        <v>0</v>
      </c>
      <c r="EG90" s="134">
        <f t="shared" si="247"/>
        <v>0</v>
      </c>
      <c r="EH90" s="134">
        <f t="shared" si="247"/>
        <v>0</v>
      </c>
      <c r="EI90" s="194"/>
      <c r="EJ90" s="194"/>
      <c r="EK90" s="194"/>
      <c r="EL90" s="23"/>
      <c r="EM90" s="23"/>
      <c r="EN90" s="23"/>
      <c r="EO90" s="23"/>
      <c r="EP90" s="23"/>
      <c r="EQ90" s="23"/>
      <c r="ER90" s="23"/>
      <c r="ES90" s="23"/>
      <c r="ET90" s="23"/>
      <c r="EU90" s="23"/>
      <c r="EV90" s="23"/>
      <c r="EW90" s="23"/>
      <c r="EX90" s="23"/>
      <c r="EY90" s="23"/>
      <c r="EZ90" s="23"/>
      <c r="FA90" s="23"/>
      <c r="FB90" s="23"/>
      <c r="FC90" s="23"/>
      <c r="FD90" s="23"/>
      <c r="FE90" s="23"/>
      <c r="FF90" s="23"/>
      <c r="FG90" s="23"/>
      <c r="FH90" s="23"/>
      <c r="FI90" s="23"/>
      <c r="FJ90" s="23"/>
      <c r="FK90" s="23"/>
      <c r="FL90" s="23"/>
      <c r="FM90" s="23"/>
      <c r="FN90" s="23"/>
      <c r="FO90" s="23"/>
      <c r="FP90" s="23"/>
      <c r="FQ90" s="23"/>
      <c r="FR90" s="23"/>
      <c r="FS90" s="23"/>
      <c r="FT90" s="23"/>
      <c r="FU90" s="23"/>
      <c r="FV90" s="23"/>
      <c r="FW90" s="23"/>
      <c r="FX90" s="23"/>
      <c r="FY90" s="23"/>
      <c r="FZ90" s="23"/>
      <c r="GA90" s="23"/>
      <c r="GB90" s="23"/>
      <c r="GC90" s="23"/>
      <c r="GD90" s="23"/>
      <c r="GE90" s="23"/>
      <c r="GF90" s="23"/>
      <c r="GG90" s="23"/>
      <c r="GH90" s="23"/>
      <c r="GI90" s="23"/>
      <c r="GJ90" s="23"/>
      <c r="GK90" s="23"/>
      <c r="GL90" s="23"/>
      <c r="GM90" s="23"/>
      <c r="GN90" s="23"/>
      <c r="GO90" s="294"/>
      <c r="GP90" s="134">
        <f>SUM(GP91:GP96)</f>
        <v>0</v>
      </c>
      <c r="GQ90" s="134">
        <f>SUM(GQ91:GQ96)</f>
        <v>0</v>
      </c>
      <c r="GR90" s="134">
        <f t="shared" si="248"/>
        <v>0</v>
      </c>
      <c r="GS90" s="134">
        <f t="shared" si="249"/>
        <v>0</v>
      </c>
      <c r="GT90" s="134">
        <f>SUM(GT91:GT96)</f>
        <v>0</v>
      </c>
      <c r="GU90" s="134">
        <f>SUM(GU91:GU96)</f>
        <v>0</v>
      </c>
      <c r="GV90" s="134">
        <f>CL90</f>
        <v>0</v>
      </c>
      <c r="GW90" s="134">
        <f>CM90</f>
        <v>0</v>
      </c>
      <c r="GX90" s="133">
        <f>GP90+GT90-GV90</f>
        <v>0</v>
      </c>
      <c r="GY90" s="133">
        <f>GQ90+GU90-GW90</f>
        <v>0</v>
      </c>
      <c r="GZ90" s="134">
        <f>SUM(GZ91:GZ96)</f>
        <v>0</v>
      </c>
      <c r="HA90" s="134">
        <f t="shared" si="251"/>
        <v>0</v>
      </c>
      <c r="HB90" s="134">
        <f>SUM(HB91:HB96)</f>
        <v>0</v>
      </c>
      <c r="HC90" s="134">
        <f t="shared" si="252"/>
        <v>0</v>
      </c>
      <c r="HD90" s="134">
        <f>SUM(HD91:HD96)</f>
        <v>0</v>
      </c>
      <c r="HE90" s="134">
        <f t="shared" si="253"/>
        <v>0</v>
      </c>
      <c r="HF90" s="134">
        <f>SUM(HF91:HF96)</f>
        <v>0</v>
      </c>
      <c r="HG90" s="134">
        <f t="shared" si="254"/>
        <v>0</v>
      </c>
      <c r="HH90" s="133">
        <f>GP90+GR90-GS90</f>
        <v>0</v>
      </c>
      <c r="HI90" s="131"/>
      <c r="HJ90" s="294"/>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c r="IV90" s="5"/>
      <c r="IW90" s="5"/>
      <c r="IX90" s="5"/>
      <c r="IY90" s="5"/>
      <c r="IZ90" s="5"/>
      <c r="JA90" s="5"/>
      <c r="JB90" s="5"/>
      <c r="JC90" s="5"/>
      <c r="JD90" s="5"/>
      <c r="JE90" s="5"/>
      <c r="JF90" s="5"/>
      <c r="JG90" s="5"/>
      <c r="JH90" s="5"/>
      <c r="JI90" s="5"/>
      <c r="JJ90" s="5"/>
      <c r="JK90" s="5"/>
      <c r="JL90" s="5"/>
      <c r="JM90" s="5"/>
      <c r="JN90" s="5"/>
      <c r="JO90" s="5"/>
      <c r="JP90" s="5"/>
      <c r="JQ90" s="5"/>
      <c r="JR90" s="5"/>
      <c r="JS90" s="5"/>
      <c r="JT90" s="5"/>
      <c r="JU90" s="5"/>
      <c r="JV90" s="5"/>
      <c r="JW90" s="5"/>
      <c r="JX90" s="5"/>
      <c r="JY90" s="5"/>
      <c r="JZ90" s="5"/>
      <c r="KA90" s="5"/>
      <c r="KB90" s="5"/>
      <c r="KC90" s="5"/>
      <c r="KD90" s="5"/>
      <c r="KE90" s="5"/>
      <c r="KF90" s="5"/>
      <c r="KG90" s="5"/>
      <c r="KH90" s="5"/>
      <c r="KI90" s="5"/>
      <c r="KJ90" s="5"/>
      <c r="KK90" s="5"/>
      <c r="KL90" s="5"/>
      <c r="KM90" s="2"/>
      <c r="KN90" s="2"/>
      <c r="KO90" s="2"/>
      <c r="KP90" s="2"/>
      <c r="KQ90" s="2"/>
      <c r="KR90" s="2"/>
      <c r="KS90" s="2"/>
      <c r="KT90" s="2"/>
      <c r="KU90" s="2"/>
      <c r="KV90" s="2"/>
      <c r="KW90" s="2"/>
      <c r="KX90" s="2"/>
      <c r="KY90" s="2"/>
      <c r="KZ90" s="2"/>
      <c r="LA90" s="2"/>
      <c r="LB90" s="2"/>
      <c r="LC90" s="2"/>
      <c r="LD90" s="2"/>
      <c r="LE90" s="2"/>
      <c r="LF90" s="2"/>
      <c r="LG90" s="2"/>
      <c r="LH90" s="2"/>
      <c r="LI90" s="2"/>
      <c r="LJ90" s="2"/>
      <c r="LK90" s="2"/>
      <c r="LL90" s="2"/>
      <c r="LM90" s="2"/>
      <c r="LN90" s="2"/>
      <c r="LO90" s="2"/>
      <c r="LP90" s="2"/>
      <c r="LQ90" s="2"/>
      <c r="LR90" s="2"/>
      <c r="LS90" s="2"/>
      <c r="LT90" s="2"/>
      <c r="LU90" s="2"/>
      <c r="LV90" s="2"/>
      <c r="LW90" s="2"/>
      <c r="LX90" s="2"/>
    </row>
    <row r="91" spans="1:336" ht="15.75" hidden="1" outlineLevel="1" x14ac:dyDescent="0.2">
      <c r="A91" s="126"/>
      <c r="B91" s="308" t="s">
        <v>272</v>
      </c>
      <c r="C91" s="297"/>
      <c r="D91" s="297"/>
      <c r="E91" s="297"/>
      <c r="F91" s="297"/>
      <c r="G91" s="297"/>
      <c r="H91" s="297"/>
      <c r="I91" s="297"/>
      <c r="J91" s="297"/>
      <c r="K91" s="297"/>
      <c r="L91" s="297"/>
      <c r="M91" s="297"/>
      <c r="N91" s="297"/>
      <c r="O91" s="297"/>
      <c r="P91" s="297"/>
      <c r="Q91" s="297"/>
      <c r="R91" s="297"/>
      <c r="S91" s="297"/>
      <c r="T91" s="297"/>
      <c r="U91" s="297"/>
      <c r="V91" s="297"/>
      <c r="W91" s="297"/>
      <c r="X91" s="297"/>
      <c r="Y91" s="297"/>
      <c r="Z91" s="297"/>
      <c r="AA91" s="297"/>
      <c r="AB91" s="297"/>
      <c r="AC91" s="297"/>
      <c r="AD91" s="297"/>
      <c r="AE91" s="297"/>
      <c r="AF91" s="134">
        <f>AG91+BZ91+CA91+CB91+CC91</f>
        <v>0</v>
      </c>
      <c r="AG91" s="134">
        <f>AK91+AO91+AW91+BE91</f>
        <v>0</v>
      </c>
      <c r="AH91" s="134">
        <f>AL91+AP91+AX91+BF91</f>
        <v>0</v>
      </c>
      <c r="AI91" s="134">
        <f>AH91-AG91</f>
        <v>0</v>
      </c>
      <c r="AJ91" s="289" t="str">
        <f>IF(AG91=0,"-",AH91/AG91)</f>
        <v>-</v>
      </c>
      <c r="AK91" s="309"/>
      <c r="AL91" s="309"/>
      <c r="AM91" s="134">
        <f>AL91-AK91</f>
        <v>0</v>
      </c>
      <c r="AN91" s="289" t="str">
        <f>IF(AK91=0,"-",AL91/AK91)</f>
        <v>-</v>
      </c>
      <c r="AO91" s="309"/>
      <c r="AP91" s="309"/>
      <c r="AQ91" s="134">
        <f>AP91-AO91</f>
        <v>0</v>
      </c>
      <c r="AR91" s="289" t="str">
        <f>IF(AO91=0,"-",AP91/AO91)</f>
        <v>-</v>
      </c>
      <c r="AS91" s="134">
        <f>AK91+AO91</f>
        <v>0</v>
      </c>
      <c r="AT91" s="134">
        <f>AL91+AP91</f>
        <v>0</v>
      </c>
      <c r="AU91" s="134">
        <f>AT91-AS91</f>
        <v>0</v>
      </c>
      <c r="AV91" s="289" t="str">
        <f>IF(AS91=0,"-",AT91/AS91)</f>
        <v>-</v>
      </c>
      <c r="AW91" s="309"/>
      <c r="AX91" s="309"/>
      <c r="AY91" s="134">
        <f>AX91-AW91</f>
        <v>0</v>
      </c>
      <c r="AZ91" s="289" t="str">
        <f>IF(AW91=0,"-",AX91/AW91)</f>
        <v>-</v>
      </c>
      <c r="BA91" s="134">
        <f>AS91+AW91</f>
        <v>0</v>
      </c>
      <c r="BB91" s="134">
        <f>AT91+AX91</f>
        <v>0</v>
      </c>
      <c r="BC91" s="134">
        <f>BB91-BA91</f>
        <v>0</v>
      </c>
      <c r="BD91" s="289" t="str">
        <f>IF(BA91=0,"-",BB91/BA91)</f>
        <v>-</v>
      </c>
      <c r="BE91" s="309"/>
      <c r="BF91" s="309"/>
      <c r="BG91" s="241">
        <f>BF91-BE91</f>
        <v>0</v>
      </c>
      <c r="BH91" s="290" t="str">
        <f>IF(BE91=0,"-",BF91/BE91)</f>
        <v>-</v>
      </c>
      <c r="BI91" s="300"/>
      <c r="BJ91" s="300"/>
      <c r="BK91" s="319"/>
      <c r="BL91" s="319"/>
      <c r="BM91" s="319"/>
      <c r="BN91" s="319"/>
      <c r="BO91" s="319"/>
      <c r="BP91" s="319"/>
      <c r="BQ91" s="319"/>
      <c r="BR91" s="319"/>
      <c r="BS91" s="319"/>
      <c r="BT91" s="319"/>
      <c r="BU91" s="319"/>
      <c r="BV91" s="319"/>
      <c r="BW91" s="319"/>
      <c r="BX91" s="319"/>
      <c r="BY91" s="319"/>
      <c r="BZ91" s="320"/>
      <c r="CA91" s="320"/>
      <c r="CB91" s="320"/>
      <c r="CC91" s="320"/>
      <c r="CD91" s="194"/>
      <c r="CE91" s="194"/>
      <c r="CF91" s="194"/>
      <c r="CG91" s="23"/>
      <c r="CH91" s="23"/>
      <c r="CI91" s="254"/>
      <c r="CJ91" s="254"/>
      <c r="CK91" s="134">
        <f>CL91+EE91+EF91+EG91+EH91</f>
        <v>0</v>
      </c>
      <c r="CL91" s="134">
        <f t="shared" si="244"/>
        <v>0</v>
      </c>
      <c r="CM91" s="134">
        <f t="shared" si="244"/>
        <v>0</v>
      </c>
      <c r="CN91" s="134">
        <f>CM91-CL91</f>
        <v>0</v>
      </c>
      <c r="CO91" s="289" t="str">
        <f>IF(CL91=0,"-",CM91/CL91)</f>
        <v>-</v>
      </c>
      <c r="CP91" s="134"/>
      <c r="CQ91" s="134"/>
      <c r="CR91" s="134">
        <f>CQ91-CP91</f>
        <v>0</v>
      </c>
      <c r="CS91" s="289" t="str">
        <f>IF(CP91=0,"-",CQ91/CP91)</f>
        <v>-</v>
      </c>
      <c r="CT91" s="134"/>
      <c r="CU91" s="134"/>
      <c r="CV91" s="134">
        <f>CU91-CT91</f>
        <v>0</v>
      </c>
      <c r="CW91" s="289" t="str">
        <f>IF(CT91=0,"-",CU91/CT91)</f>
        <v>-</v>
      </c>
      <c r="CX91" s="134">
        <f t="shared" si="245"/>
        <v>0</v>
      </c>
      <c r="CY91" s="134">
        <f t="shared" si="245"/>
        <v>0</v>
      </c>
      <c r="CZ91" s="134">
        <f>CY91-CX91</f>
        <v>0</v>
      </c>
      <c r="DA91" s="289" t="str">
        <f>IF(CX91=0,"-",CY91/CX91)</f>
        <v>-</v>
      </c>
      <c r="DB91" s="134"/>
      <c r="DC91" s="134"/>
      <c r="DD91" s="134">
        <f>DC91-DB91</f>
        <v>0</v>
      </c>
      <c r="DE91" s="289" t="str">
        <f>IF(DB91=0,"-",DC91/DB91)</f>
        <v>-</v>
      </c>
      <c r="DF91" s="134">
        <f t="shared" si="246"/>
        <v>0</v>
      </c>
      <c r="DG91" s="134">
        <f t="shared" si="246"/>
        <v>0</v>
      </c>
      <c r="DH91" s="134">
        <f>DG91-DF91</f>
        <v>0</v>
      </c>
      <c r="DI91" s="289" t="str">
        <f>IF(DF91=0,"-",DG91/DF91)</f>
        <v>-</v>
      </c>
      <c r="DJ91" s="134"/>
      <c r="DK91" s="134"/>
      <c r="DL91" s="134">
        <f>DK91-DJ91</f>
        <v>0</v>
      </c>
      <c r="DM91" s="289" t="str">
        <f>IF(DJ91=0,"-",DK91/DJ91)</f>
        <v>-</v>
      </c>
      <c r="DN91" s="300"/>
      <c r="DO91" s="300"/>
      <c r="DP91" s="319"/>
      <c r="DQ91" s="319"/>
      <c r="DR91" s="319"/>
      <c r="DS91" s="319"/>
      <c r="DT91" s="319"/>
      <c r="DU91" s="319"/>
      <c r="DV91" s="319"/>
      <c r="DW91" s="319"/>
      <c r="DX91" s="319"/>
      <c r="DY91" s="319"/>
      <c r="DZ91" s="319"/>
      <c r="EA91" s="319"/>
      <c r="EB91" s="319"/>
      <c r="EC91" s="319"/>
      <c r="ED91" s="319"/>
      <c r="EE91" s="134"/>
      <c r="EF91" s="134"/>
      <c r="EG91" s="134"/>
      <c r="EH91" s="134"/>
      <c r="EI91" s="194"/>
      <c r="EJ91" s="194"/>
      <c r="EK91" s="194"/>
      <c r="EL91" s="23"/>
      <c r="EM91" s="23"/>
      <c r="EN91" s="23"/>
      <c r="EO91" s="23"/>
      <c r="EP91" s="23"/>
      <c r="EQ91" s="23"/>
      <c r="ER91" s="23"/>
      <c r="ES91" s="23"/>
      <c r="ET91" s="23"/>
      <c r="EU91" s="23"/>
      <c r="EV91" s="23"/>
      <c r="EW91" s="23"/>
      <c r="EX91" s="23"/>
      <c r="EY91" s="23"/>
      <c r="EZ91" s="23"/>
      <c r="FA91" s="23"/>
      <c r="FB91" s="23"/>
      <c r="FC91" s="23"/>
      <c r="FD91" s="23"/>
      <c r="FE91" s="23"/>
      <c r="FF91" s="23"/>
      <c r="FG91" s="23"/>
      <c r="FH91" s="23"/>
      <c r="FI91" s="23"/>
      <c r="FJ91" s="23"/>
      <c r="FK91" s="23"/>
      <c r="FL91" s="23"/>
      <c r="FM91" s="23"/>
      <c r="FN91" s="23"/>
      <c r="FO91" s="23"/>
      <c r="FP91" s="23"/>
      <c r="FQ91" s="23"/>
      <c r="FR91" s="23"/>
      <c r="FS91" s="23"/>
      <c r="FT91" s="23"/>
      <c r="FU91" s="23"/>
      <c r="FV91" s="23"/>
      <c r="FW91" s="23"/>
      <c r="FX91" s="23"/>
      <c r="FY91" s="23"/>
      <c r="FZ91" s="23"/>
      <c r="GA91" s="23"/>
      <c r="GB91" s="23"/>
      <c r="GC91" s="23"/>
      <c r="GD91" s="23"/>
      <c r="GE91" s="23"/>
      <c r="GF91" s="23"/>
      <c r="GG91" s="23"/>
      <c r="GH91" s="23"/>
      <c r="GI91" s="23"/>
      <c r="GJ91" s="23"/>
      <c r="GK91" s="23"/>
      <c r="GL91" s="23"/>
      <c r="GM91" s="23"/>
      <c r="GN91" s="23"/>
      <c r="GO91" s="294"/>
      <c r="GP91" s="309"/>
      <c r="GQ91" s="309"/>
      <c r="GR91" s="134">
        <f t="shared" si="248"/>
        <v>0</v>
      </c>
      <c r="GS91" s="134">
        <f t="shared" si="249"/>
        <v>0</v>
      </c>
      <c r="GT91" s="309"/>
      <c r="GU91" s="309"/>
      <c r="GV91" s="134">
        <f>CL91</f>
        <v>0</v>
      </c>
      <c r="GW91" s="134">
        <f>CM91</f>
        <v>0</v>
      </c>
      <c r="GX91" s="133">
        <f>GP91+GT91-GV91</f>
        <v>0</v>
      </c>
      <c r="GY91" s="133">
        <f>GQ91+GU91-GW91</f>
        <v>0</v>
      </c>
      <c r="GZ91" s="309"/>
      <c r="HA91" s="134">
        <f t="shared" si="251"/>
        <v>0</v>
      </c>
      <c r="HB91" s="309"/>
      <c r="HC91" s="134">
        <f t="shared" si="252"/>
        <v>0</v>
      </c>
      <c r="HD91" s="134"/>
      <c r="HE91" s="134">
        <f t="shared" si="253"/>
        <v>0</v>
      </c>
      <c r="HF91" s="134"/>
      <c r="HG91" s="134">
        <f t="shared" si="254"/>
        <v>0</v>
      </c>
      <c r="HH91" s="133">
        <f>GP91+GR91-GS91</f>
        <v>0</v>
      </c>
      <c r="HI91" s="310"/>
      <c r="HJ91" s="294"/>
      <c r="HK91" s="311"/>
      <c r="HL91" s="311"/>
      <c r="HM91" s="311"/>
      <c r="HN91" s="311"/>
      <c r="HO91" s="311"/>
      <c r="HP91" s="311"/>
      <c r="HQ91" s="311"/>
      <c r="HR91" s="311"/>
      <c r="HS91" s="311"/>
      <c r="HT91" s="311"/>
      <c r="HU91" s="311"/>
      <c r="HV91" s="311"/>
      <c r="HW91" s="311"/>
      <c r="HX91" s="311"/>
      <c r="HY91" s="311"/>
      <c r="HZ91" s="311"/>
      <c r="IA91" s="311"/>
      <c r="IB91" s="311"/>
      <c r="IC91" s="311"/>
      <c r="ID91" s="311"/>
      <c r="IE91" s="311"/>
      <c r="IF91" s="311"/>
      <c r="IG91" s="311"/>
      <c r="IH91" s="311"/>
      <c r="II91" s="311"/>
      <c r="IJ91" s="311"/>
      <c r="IK91" s="311"/>
      <c r="IL91" s="311"/>
      <c r="IM91" s="311"/>
      <c r="IN91" s="311"/>
      <c r="IO91" s="311"/>
      <c r="IP91" s="311"/>
      <c r="IQ91" s="311"/>
      <c r="IR91" s="311"/>
      <c r="IS91" s="311"/>
      <c r="IT91" s="311"/>
      <c r="IU91" s="311"/>
      <c r="IV91" s="311"/>
      <c r="IW91" s="311"/>
      <c r="IX91" s="311"/>
      <c r="IY91" s="311"/>
      <c r="IZ91" s="311"/>
      <c r="JA91" s="311"/>
      <c r="JB91" s="311"/>
      <c r="JC91" s="311"/>
      <c r="JD91" s="311"/>
      <c r="JE91" s="311"/>
      <c r="JF91" s="311"/>
      <c r="JG91" s="311"/>
      <c r="JH91" s="311"/>
      <c r="JI91" s="311"/>
      <c r="JJ91" s="311"/>
      <c r="JK91" s="311"/>
      <c r="JL91" s="311"/>
      <c r="JM91" s="311"/>
      <c r="JN91" s="311"/>
      <c r="JO91" s="311"/>
      <c r="JP91" s="311"/>
      <c r="JQ91" s="311"/>
      <c r="JR91" s="311"/>
      <c r="JS91" s="311"/>
      <c r="JT91" s="311"/>
      <c r="JU91" s="311"/>
      <c r="JV91" s="311"/>
      <c r="JW91" s="311"/>
      <c r="JX91" s="311"/>
      <c r="JY91" s="311"/>
      <c r="JZ91" s="311"/>
      <c r="KA91" s="311"/>
      <c r="KB91" s="311"/>
      <c r="KC91" s="311"/>
      <c r="KD91" s="311"/>
      <c r="KE91" s="311"/>
      <c r="KF91" s="311"/>
      <c r="KG91" s="311"/>
      <c r="KH91" s="311"/>
      <c r="KI91" s="311"/>
      <c r="KJ91" s="311"/>
      <c r="KK91" s="311"/>
      <c r="KL91" s="311"/>
      <c r="KM91" s="2"/>
      <c r="KN91" s="2"/>
      <c r="KO91" s="2"/>
      <c r="KP91" s="2"/>
      <c r="KQ91" s="2"/>
      <c r="KR91" s="2"/>
      <c r="KS91" s="2"/>
      <c r="KT91" s="2"/>
      <c r="KU91" s="2"/>
      <c r="KV91" s="2"/>
      <c r="KW91" s="2"/>
      <c r="KX91" s="2"/>
      <c r="KY91" s="2"/>
      <c r="KZ91" s="2"/>
      <c r="LA91" s="2"/>
      <c r="LB91" s="2"/>
      <c r="LC91" s="2"/>
      <c r="LD91" s="2"/>
      <c r="LE91" s="2"/>
      <c r="LF91" s="2"/>
      <c r="LG91" s="2"/>
      <c r="LH91" s="2"/>
      <c r="LI91" s="2"/>
      <c r="LJ91" s="2"/>
      <c r="LK91" s="2"/>
      <c r="LL91" s="2"/>
      <c r="LM91" s="2"/>
      <c r="LN91" s="2"/>
      <c r="LO91" s="2"/>
      <c r="LP91" s="2"/>
      <c r="LQ91" s="2"/>
      <c r="LR91" s="2"/>
      <c r="LS91" s="2"/>
      <c r="LT91" s="2"/>
      <c r="LU91" s="2"/>
      <c r="LV91" s="2"/>
      <c r="LW91" s="2"/>
      <c r="LX91" s="2"/>
    </row>
    <row r="92" spans="1:336" ht="15.75" hidden="1" outlineLevel="1" x14ac:dyDescent="0.2">
      <c r="A92" s="94"/>
      <c r="B92" s="308" t="s">
        <v>272</v>
      </c>
      <c r="C92" s="297"/>
      <c r="D92" s="297"/>
      <c r="E92" s="297"/>
      <c r="F92" s="297"/>
      <c r="G92" s="297"/>
      <c r="H92" s="297"/>
      <c r="I92" s="297"/>
      <c r="J92" s="297"/>
      <c r="K92" s="297"/>
      <c r="L92" s="297"/>
      <c r="M92" s="297"/>
      <c r="N92" s="297"/>
      <c r="O92" s="297"/>
      <c r="P92" s="297"/>
      <c r="Q92" s="297"/>
      <c r="R92" s="297"/>
      <c r="S92" s="297"/>
      <c r="T92" s="297"/>
      <c r="U92" s="297"/>
      <c r="V92" s="297"/>
      <c r="W92" s="297"/>
      <c r="X92" s="297"/>
      <c r="Y92" s="297"/>
      <c r="Z92" s="297"/>
      <c r="AA92" s="297"/>
      <c r="AB92" s="297"/>
      <c r="AC92" s="297"/>
      <c r="AD92" s="297"/>
      <c r="AE92" s="297"/>
      <c r="AF92" s="134">
        <f t="shared" si="201"/>
        <v>0</v>
      </c>
      <c r="AG92" s="134">
        <f t="shared" si="202"/>
        <v>0</v>
      </c>
      <c r="AH92" s="134">
        <f t="shared" si="202"/>
        <v>0</v>
      </c>
      <c r="AI92" s="134">
        <f t="shared" si="175"/>
        <v>0</v>
      </c>
      <c r="AJ92" s="289" t="str">
        <f t="shared" si="176"/>
        <v>-</v>
      </c>
      <c r="AK92" s="309"/>
      <c r="AL92" s="309"/>
      <c r="AM92" s="134">
        <f t="shared" si="203"/>
        <v>0</v>
      </c>
      <c r="AN92" s="289" t="str">
        <f t="shared" si="204"/>
        <v>-</v>
      </c>
      <c r="AO92" s="309"/>
      <c r="AP92" s="309"/>
      <c r="AQ92" s="134">
        <f t="shared" si="205"/>
        <v>0</v>
      </c>
      <c r="AR92" s="289" t="str">
        <f t="shared" si="177"/>
        <v>-</v>
      </c>
      <c r="AS92" s="134">
        <f t="shared" si="206"/>
        <v>0</v>
      </c>
      <c r="AT92" s="134">
        <f t="shared" si="206"/>
        <v>0</v>
      </c>
      <c r="AU92" s="134">
        <f t="shared" si="207"/>
        <v>0</v>
      </c>
      <c r="AV92" s="289" t="str">
        <f t="shared" si="178"/>
        <v>-</v>
      </c>
      <c r="AW92" s="309"/>
      <c r="AX92" s="309"/>
      <c r="AY92" s="134">
        <f t="shared" si="208"/>
        <v>0</v>
      </c>
      <c r="AZ92" s="289" t="str">
        <f t="shared" si="179"/>
        <v>-</v>
      </c>
      <c r="BA92" s="134">
        <f t="shared" si="209"/>
        <v>0</v>
      </c>
      <c r="BB92" s="134">
        <f t="shared" si="209"/>
        <v>0</v>
      </c>
      <c r="BC92" s="134">
        <f t="shared" si="210"/>
        <v>0</v>
      </c>
      <c r="BD92" s="289" t="str">
        <f t="shared" si="180"/>
        <v>-</v>
      </c>
      <c r="BE92" s="309"/>
      <c r="BF92" s="309"/>
      <c r="BG92" s="241">
        <f t="shared" si="181"/>
        <v>0</v>
      </c>
      <c r="BH92" s="290" t="str">
        <f t="shared" si="182"/>
        <v>-</v>
      </c>
      <c r="BI92" s="300"/>
      <c r="BJ92" s="300"/>
      <c r="BK92" s="319"/>
      <c r="BL92" s="319"/>
      <c r="BM92" s="319"/>
      <c r="BN92" s="319"/>
      <c r="BO92" s="319"/>
      <c r="BP92" s="319"/>
      <c r="BQ92" s="319"/>
      <c r="BR92" s="319"/>
      <c r="BS92" s="319"/>
      <c r="BT92" s="319"/>
      <c r="BU92" s="319"/>
      <c r="BV92" s="319"/>
      <c r="BW92" s="319"/>
      <c r="BX92" s="319"/>
      <c r="BY92" s="319"/>
      <c r="BZ92" s="320"/>
      <c r="CA92" s="320"/>
      <c r="CB92" s="320"/>
      <c r="CC92" s="320"/>
      <c r="CD92" s="194"/>
      <c r="CE92" s="194"/>
      <c r="CF92" s="194"/>
      <c r="CG92" s="23"/>
      <c r="CH92" s="23"/>
      <c r="CI92" s="254"/>
      <c r="CJ92" s="254"/>
      <c r="CK92" s="134">
        <f t="shared" si="213"/>
        <v>0</v>
      </c>
      <c r="CL92" s="134">
        <f t="shared" si="244"/>
        <v>0</v>
      </c>
      <c r="CM92" s="134">
        <f t="shared" si="244"/>
        <v>0</v>
      </c>
      <c r="CN92" s="134">
        <f t="shared" si="183"/>
        <v>0</v>
      </c>
      <c r="CO92" s="289" t="str">
        <f t="shared" si="184"/>
        <v>-</v>
      </c>
      <c r="CP92" s="134"/>
      <c r="CQ92" s="134"/>
      <c r="CR92" s="134">
        <f t="shared" si="222"/>
        <v>0</v>
      </c>
      <c r="CS92" s="289" t="str">
        <f t="shared" si="223"/>
        <v>-</v>
      </c>
      <c r="CT92" s="134"/>
      <c r="CU92" s="134"/>
      <c r="CV92" s="134">
        <f t="shared" si="185"/>
        <v>0</v>
      </c>
      <c r="CW92" s="289" t="str">
        <f t="shared" si="186"/>
        <v>-</v>
      </c>
      <c r="CX92" s="134">
        <f t="shared" si="245"/>
        <v>0</v>
      </c>
      <c r="CY92" s="134">
        <f t="shared" si="245"/>
        <v>0</v>
      </c>
      <c r="CZ92" s="134">
        <f t="shared" si="187"/>
        <v>0</v>
      </c>
      <c r="DA92" s="289" t="str">
        <f t="shared" si="188"/>
        <v>-</v>
      </c>
      <c r="DB92" s="134"/>
      <c r="DC92" s="134"/>
      <c r="DD92" s="134">
        <f t="shared" si="189"/>
        <v>0</v>
      </c>
      <c r="DE92" s="289" t="str">
        <f t="shared" si="190"/>
        <v>-</v>
      </c>
      <c r="DF92" s="134">
        <f t="shared" si="246"/>
        <v>0</v>
      </c>
      <c r="DG92" s="134">
        <f t="shared" si="246"/>
        <v>0</v>
      </c>
      <c r="DH92" s="134">
        <f t="shared" si="191"/>
        <v>0</v>
      </c>
      <c r="DI92" s="289" t="str">
        <f t="shared" si="192"/>
        <v>-</v>
      </c>
      <c r="DJ92" s="134"/>
      <c r="DK92" s="134"/>
      <c r="DL92" s="134">
        <f t="shared" si="193"/>
        <v>0</v>
      </c>
      <c r="DM92" s="289" t="str">
        <f t="shared" si="194"/>
        <v>-</v>
      </c>
      <c r="DN92" s="300"/>
      <c r="DO92" s="300"/>
      <c r="DP92" s="319"/>
      <c r="DQ92" s="319"/>
      <c r="DR92" s="319"/>
      <c r="DS92" s="319"/>
      <c r="DT92" s="319"/>
      <c r="DU92" s="319"/>
      <c r="DV92" s="319"/>
      <c r="DW92" s="319"/>
      <c r="DX92" s="319"/>
      <c r="DY92" s="319"/>
      <c r="DZ92" s="319"/>
      <c r="EA92" s="319"/>
      <c r="EB92" s="319"/>
      <c r="EC92" s="319"/>
      <c r="ED92" s="319"/>
      <c r="EE92" s="134"/>
      <c r="EF92" s="134"/>
      <c r="EG92" s="134"/>
      <c r="EH92" s="134"/>
      <c r="EI92" s="194"/>
      <c r="EJ92" s="194"/>
      <c r="EK92" s="194"/>
      <c r="EL92" s="23"/>
      <c r="EM92" s="23"/>
      <c r="EN92" s="23"/>
      <c r="EO92" s="23"/>
      <c r="EP92" s="23"/>
      <c r="EQ92" s="23"/>
      <c r="ER92" s="23"/>
      <c r="ES92" s="23"/>
      <c r="ET92" s="23"/>
      <c r="EU92" s="23"/>
      <c r="EV92" s="23"/>
      <c r="EW92" s="23"/>
      <c r="EX92" s="23"/>
      <c r="EY92" s="23"/>
      <c r="EZ92" s="23"/>
      <c r="FA92" s="23"/>
      <c r="FB92" s="23"/>
      <c r="FC92" s="23"/>
      <c r="FD92" s="23"/>
      <c r="FE92" s="23"/>
      <c r="FF92" s="23"/>
      <c r="FG92" s="23"/>
      <c r="FH92" s="23"/>
      <c r="FI92" s="23"/>
      <c r="FJ92" s="23"/>
      <c r="FK92" s="23"/>
      <c r="FL92" s="23"/>
      <c r="FM92" s="23"/>
      <c r="FN92" s="23"/>
      <c r="FO92" s="23"/>
      <c r="FP92" s="23"/>
      <c r="FQ92" s="23"/>
      <c r="FR92" s="23"/>
      <c r="FS92" s="23"/>
      <c r="FT92" s="23"/>
      <c r="FU92" s="23"/>
      <c r="FV92" s="23"/>
      <c r="FW92" s="23"/>
      <c r="FX92" s="23"/>
      <c r="FY92" s="23"/>
      <c r="FZ92" s="23"/>
      <c r="GA92" s="23"/>
      <c r="GB92" s="23"/>
      <c r="GC92" s="23"/>
      <c r="GD92" s="23"/>
      <c r="GE92" s="23"/>
      <c r="GF92" s="23"/>
      <c r="GG92" s="23"/>
      <c r="GH92" s="23"/>
      <c r="GI92" s="23"/>
      <c r="GJ92" s="23"/>
      <c r="GK92" s="23"/>
      <c r="GL92" s="23"/>
      <c r="GM92" s="23"/>
      <c r="GN92" s="23"/>
      <c r="GO92" s="294"/>
      <c r="GP92" s="309"/>
      <c r="GQ92" s="309"/>
      <c r="GR92" s="134">
        <f t="shared" si="248"/>
        <v>0</v>
      </c>
      <c r="GS92" s="134">
        <f t="shared" si="249"/>
        <v>0</v>
      </c>
      <c r="GT92" s="309"/>
      <c r="GU92" s="309"/>
      <c r="GV92" s="134">
        <f t="shared" ref="GV92:GW96" si="255">CL92</f>
        <v>0</v>
      </c>
      <c r="GW92" s="134">
        <f t="shared" si="255"/>
        <v>0</v>
      </c>
      <c r="GX92" s="133">
        <f t="shared" si="198"/>
        <v>0</v>
      </c>
      <c r="GY92" s="133">
        <f t="shared" si="198"/>
        <v>0</v>
      </c>
      <c r="GZ92" s="309"/>
      <c r="HA92" s="134">
        <f t="shared" si="251"/>
        <v>0</v>
      </c>
      <c r="HB92" s="309"/>
      <c r="HC92" s="134">
        <f t="shared" si="252"/>
        <v>0</v>
      </c>
      <c r="HD92" s="134"/>
      <c r="HE92" s="134">
        <f t="shared" si="253"/>
        <v>0</v>
      </c>
      <c r="HF92" s="134"/>
      <c r="HG92" s="134">
        <f t="shared" si="254"/>
        <v>0</v>
      </c>
      <c r="HH92" s="133">
        <f t="shared" si="200"/>
        <v>0</v>
      </c>
      <c r="HI92" s="310"/>
      <c r="HJ92" s="294"/>
      <c r="HK92" s="311"/>
      <c r="HL92" s="311"/>
      <c r="HM92" s="311"/>
      <c r="HN92" s="311"/>
      <c r="HO92" s="311"/>
      <c r="HP92" s="311"/>
      <c r="HQ92" s="311"/>
      <c r="HR92" s="311"/>
      <c r="HS92" s="311"/>
      <c r="HT92" s="311"/>
      <c r="HU92" s="311"/>
      <c r="HV92" s="311"/>
      <c r="HW92" s="311"/>
      <c r="HX92" s="311"/>
      <c r="HY92" s="311"/>
      <c r="HZ92" s="311"/>
      <c r="IA92" s="311"/>
      <c r="IB92" s="311"/>
      <c r="IC92" s="311"/>
      <c r="ID92" s="311"/>
      <c r="IE92" s="311"/>
      <c r="IF92" s="311"/>
      <c r="IG92" s="311"/>
      <c r="IH92" s="311"/>
      <c r="II92" s="311"/>
      <c r="IJ92" s="311"/>
      <c r="IK92" s="311"/>
      <c r="IL92" s="311"/>
      <c r="IM92" s="311"/>
      <c r="IN92" s="311"/>
      <c r="IO92" s="311"/>
      <c r="IP92" s="311"/>
      <c r="IQ92" s="311"/>
      <c r="IR92" s="311"/>
      <c r="IS92" s="311"/>
      <c r="IT92" s="311"/>
      <c r="IU92" s="311"/>
      <c r="IV92" s="311"/>
      <c r="IW92" s="311"/>
      <c r="IX92" s="311"/>
      <c r="IY92" s="311"/>
      <c r="IZ92" s="311"/>
      <c r="JA92" s="311"/>
      <c r="JB92" s="311"/>
      <c r="JC92" s="311"/>
      <c r="JD92" s="311"/>
      <c r="JE92" s="311"/>
      <c r="JF92" s="311"/>
      <c r="JG92" s="311"/>
      <c r="JH92" s="311"/>
      <c r="JI92" s="311"/>
      <c r="JJ92" s="311"/>
      <c r="JK92" s="311"/>
      <c r="JL92" s="311"/>
      <c r="JM92" s="311"/>
      <c r="JN92" s="311"/>
      <c r="JO92" s="311"/>
      <c r="JP92" s="311"/>
      <c r="JQ92" s="311"/>
      <c r="JR92" s="311"/>
      <c r="JS92" s="311"/>
      <c r="JT92" s="311"/>
      <c r="JU92" s="311"/>
      <c r="JV92" s="311"/>
      <c r="JW92" s="311"/>
      <c r="JX92" s="311"/>
      <c r="JY92" s="311"/>
      <c r="JZ92" s="311"/>
      <c r="KA92" s="311"/>
      <c r="KB92" s="311"/>
      <c r="KC92" s="311"/>
      <c r="KD92" s="311"/>
      <c r="KE92" s="311"/>
      <c r="KF92" s="311"/>
      <c r="KG92" s="311"/>
      <c r="KH92" s="311"/>
      <c r="KI92" s="311"/>
      <c r="KJ92" s="311"/>
      <c r="KK92" s="311"/>
      <c r="KL92" s="311"/>
      <c r="KM92" s="2"/>
      <c r="KN92" s="2"/>
      <c r="KO92" s="2"/>
      <c r="KP92" s="2"/>
      <c r="KQ92" s="2"/>
      <c r="KR92" s="2"/>
      <c r="KS92" s="2"/>
      <c r="KT92" s="2"/>
      <c r="KU92" s="2"/>
      <c r="KV92" s="2"/>
      <c r="KW92" s="2"/>
      <c r="KX92" s="2"/>
      <c r="KY92" s="2"/>
      <c r="KZ92" s="2"/>
      <c r="LA92" s="2"/>
      <c r="LB92" s="2"/>
      <c r="LC92" s="2"/>
      <c r="LD92" s="2"/>
      <c r="LE92" s="2"/>
      <c r="LF92" s="2"/>
      <c r="LG92" s="2"/>
      <c r="LH92" s="2"/>
      <c r="LI92" s="2"/>
      <c r="LJ92" s="2"/>
      <c r="LK92" s="2"/>
      <c r="LL92" s="2"/>
      <c r="LM92" s="2"/>
      <c r="LN92" s="2"/>
      <c r="LO92" s="2"/>
      <c r="LP92" s="2"/>
      <c r="LQ92" s="2"/>
      <c r="LR92" s="2"/>
      <c r="LS92" s="2"/>
      <c r="LT92" s="2"/>
      <c r="LU92" s="2"/>
      <c r="LV92" s="2"/>
      <c r="LW92" s="2"/>
      <c r="LX92" s="2"/>
    </row>
    <row r="93" spans="1:336" ht="15.75" hidden="1" outlineLevel="1" x14ac:dyDescent="0.2">
      <c r="A93" s="126"/>
      <c r="B93" s="308" t="s">
        <v>272</v>
      </c>
      <c r="C93" s="297"/>
      <c r="D93" s="297"/>
      <c r="E93" s="297"/>
      <c r="F93" s="297"/>
      <c r="G93" s="297"/>
      <c r="H93" s="297"/>
      <c r="I93" s="297"/>
      <c r="J93" s="297"/>
      <c r="K93" s="297"/>
      <c r="L93" s="297"/>
      <c r="M93" s="297"/>
      <c r="N93" s="297"/>
      <c r="O93" s="297"/>
      <c r="P93" s="297"/>
      <c r="Q93" s="297"/>
      <c r="R93" s="297"/>
      <c r="S93" s="297"/>
      <c r="T93" s="297"/>
      <c r="U93" s="297"/>
      <c r="V93" s="297"/>
      <c r="W93" s="297"/>
      <c r="X93" s="297"/>
      <c r="Y93" s="297"/>
      <c r="Z93" s="297"/>
      <c r="AA93" s="297"/>
      <c r="AB93" s="297"/>
      <c r="AC93" s="297"/>
      <c r="AD93" s="297"/>
      <c r="AE93" s="297"/>
      <c r="AF93" s="134">
        <f t="shared" si="201"/>
        <v>0</v>
      </c>
      <c r="AG93" s="134">
        <f t="shared" si="202"/>
        <v>0</v>
      </c>
      <c r="AH93" s="134">
        <f t="shared" si="202"/>
        <v>0</v>
      </c>
      <c r="AI93" s="134">
        <f t="shared" si="175"/>
        <v>0</v>
      </c>
      <c r="AJ93" s="289" t="str">
        <f t="shared" si="176"/>
        <v>-</v>
      </c>
      <c r="AK93" s="309"/>
      <c r="AL93" s="309"/>
      <c r="AM93" s="134">
        <f t="shared" si="203"/>
        <v>0</v>
      </c>
      <c r="AN93" s="289" t="str">
        <f t="shared" si="204"/>
        <v>-</v>
      </c>
      <c r="AO93" s="309"/>
      <c r="AP93" s="309"/>
      <c r="AQ93" s="134">
        <f t="shared" si="205"/>
        <v>0</v>
      </c>
      <c r="AR93" s="289" t="str">
        <f t="shared" si="177"/>
        <v>-</v>
      </c>
      <c r="AS93" s="134">
        <f t="shared" si="206"/>
        <v>0</v>
      </c>
      <c r="AT93" s="134">
        <f t="shared" si="206"/>
        <v>0</v>
      </c>
      <c r="AU93" s="134">
        <f t="shared" si="207"/>
        <v>0</v>
      </c>
      <c r="AV93" s="289" t="str">
        <f t="shared" si="178"/>
        <v>-</v>
      </c>
      <c r="AW93" s="309"/>
      <c r="AX93" s="309"/>
      <c r="AY93" s="134">
        <f t="shared" si="208"/>
        <v>0</v>
      </c>
      <c r="AZ93" s="289" t="str">
        <f t="shared" si="179"/>
        <v>-</v>
      </c>
      <c r="BA93" s="134">
        <f t="shared" si="209"/>
        <v>0</v>
      </c>
      <c r="BB93" s="134">
        <f t="shared" si="209"/>
        <v>0</v>
      </c>
      <c r="BC93" s="134">
        <f t="shared" si="210"/>
        <v>0</v>
      </c>
      <c r="BD93" s="289" t="str">
        <f t="shared" si="180"/>
        <v>-</v>
      </c>
      <c r="BE93" s="309"/>
      <c r="BF93" s="309"/>
      <c r="BG93" s="241">
        <f t="shared" si="181"/>
        <v>0</v>
      </c>
      <c r="BH93" s="290" t="str">
        <f t="shared" si="182"/>
        <v>-</v>
      </c>
      <c r="BI93" s="300"/>
      <c r="BJ93" s="300"/>
      <c r="BK93" s="319"/>
      <c r="BL93" s="319"/>
      <c r="BM93" s="319"/>
      <c r="BN93" s="319"/>
      <c r="BO93" s="319"/>
      <c r="BP93" s="319"/>
      <c r="BQ93" s="319"/>
      <c r="BR93" s="319"/>
      <c r="BS93" s="319"/>
      <c r="BT93" s="319"/>
      <c r="BU93" s="319"/>
      <c r="BV93" s="319"/>
      <c r="BW93" s="319"/>
      <c r="BX93" s="319"/>
      <c r="BY93" s="319"/>
      <c r="BZ93" s="320"/>
      <c r="CA93" s="320"/>
      <c r="CB93" s="320"/>
      <c r="CC93" s="320"/>
      <c r="CD93" s="194"/>
      <c r="CE93" s="194"/>
      <c r="CF93" s="194"/>
      <c r="CG93" s="23"/>
      <c r="CH93" s="23"/>
      <c r="CI93" s="254"/>
      <c r="CJ93" s="254"/>
      <c r="CK93" s="134">
        <f t="shared" si="213"/>
        <v>0</v>
      </c>
      <c r="CL93" s="134">
        <f t="shared" si="244"/>
        <v>0</v>
      </c>
      <c r="CM93" s="134">
        <f t="shared" si="244"/>
        <v>0</v>
      </c>
      <c r="CN93" s="134">
        <f t="shared" si="183"/>
        <v>0</v>
      </c>
      <c r="CO93" s="289" t="str">
        <f t="shared" si="184"/>
        <v>-</v>
      </c>
      <c r="CP93" s="134"/>
      <c r="CQ93" s="134"/>
      <c r="CR93" s="134">
        <f t="shared" si="222"/>
        <v>0</v>
      </c>
      <c r="CS93" s="289" t="str">
        <f t="shared" si="223"/>
        <v>-</v>
      </c>
      <c r="CT93" s="134"/>
      <c r="CU93" s="134"/>
      <c r="CV93" s="134">
        <f t="shared" si="185"/>
        <v>0</v>
      </c>
      <c r="CW93" s="289" t="str">
        <f t="shared" si="186"/>
        <v>-</v>
      </c>
      <c r="CX93" s="134">
        <f t="shared" si="245"/>
        <v>0</v>
      </c>
      <c r="CY93" s="134">
        <f t="shared" si="245"/>
        <v>0</v>
      </c>
      <c r="CZ93" s="134">
        <f t="shared" si="187"/>
        <v>0</v>
      </c>
      <c r="DA93" s="289" t="str">
        <f t="shared" si="188"/>
        <v>-</v>
      </c>
      <c r="DB93" s="134"/>
      <c r="DC93" s="134"/>
      <c r="DD93" s="134">
        <f t="shared" si="189"/>
        <v>0</v>
      </c>
      <c r="DE93" s="289" t="str">
        <f t="shared" si="190"/>
        <v>-</v>
      </c>
      <c r="DF93" s="134">
        <f t="shared" si="246"/>
        <v>0</v>
      </c>
      <c r="DG93" s="134">
        <f t="shared" si="246"/>
        <v>0</v>
      </c>
      <c r="DH93" s="134">
        <f t="shared" si="191"/>
        <v>0</v>
      </c>
      <c r="DI93" s="289" t="str">
        <f t="shared" si="192"/>
        <v>-</v>
      </c>
      <c r="DJ93" s="134"/>
      <c r="DK93" s="134"/>
      <c r="DL93" s="134">
        <f t="shared" si="193"/>
        <v>0</v>
      </c>
      <c r="DM93" s="289" t="str">
        <f t="shared" si="194"/>
        <v>-</v>
      </c>
      <c r="DN93" s="300"/>
      <c r="DO93" s="300"/>
      <c r="DP93" s="319"/>
      <c r="DQ93" s="319"/>
      <c r="DR93" s="319"/>
      <c r="DS93" s="319"/>
      <c r="DT93" s="319"/>
      <c r="DU93" s="319"/>
      <c r="DV93" s="319"/>
      <c r="DW93" s="319"/>
      <c r="DX93" s="319"/>
      <c r="DY93" s="319"/>
      <c r="DZ93" s="319"/>
      <c r="EA93" s="319"/>
      <c r="EB93" s="319"/>
      <c r="EC93" s="319"/>
      <c r="ED93" s="319"/>
      <c r="EE93" s="134"/>
      <c r="EF93" s="134"/>
      <c r="EG93" s="134"/>
      <c r="EH93" s="134"/>
      <c r="EI93" s="194"/>
      <c r="EJ93" s="194"/>
      <c r="EK93" s="194"/>
      <c r="EL93" s="23"/>
      <c r="EM93" s="23"/>
      <c r="EN93" s="23"/>
      <c r="EO93" s="23"/>
      <c r="EP93" s="23"/>
      <c r="EQ93" s="23"/>
      <c r="ER93" s="23"/>
      <c r="ES93" s="23"/>
      <c r="ET93" s="23"/>
      <c r="EU93" s="23"/>
      <c r="EV93" s="23"/>
      <c r="EW93" s="23"/>
      <c r="EX93" s="23"/>
      <c r="EY93" s="23"/>
      <c r="EZ93" s="23"/>
      <c r="FA93" s="23"/>
      <c r="FB93" s="23"/>
      <c r="FC93" s="23"/>
      <c r="FD93" s="23"/>
      <c r="FE93" s="23"/>
      <c r="FF93" s="23"/>
      <c r="FG93" s="23"/>
      <c r="FH93" s="23"/>
      <c r="FI93" s="23"/>
      <c r="FJ93" s="23"/>
      <c r="FK93" s="23"/>
      <c r="FL93" s="23"/>
      <c r="FM93" s="23"/>
      <c r="FN93" s="23"/>
      <c r="FO93" s="23"/>
      <c r="FP93" s="23"/>
      <c r="FQ93" s="23"/>
      <c r="FR93" s="23"/>
      <c r="FS93" s="23"/>
      <c r="FT93" s="23"/>
      <c r="FU93" s="23"/>
      <c r="FV93" s="23"/>
      <c r="FW93" s="23"/>
      <c r="FX93" s="23"/>
      <c r="FY93" s="23"/>
      <c r="FZ93" s="23"/>
      <c r="GA93" s="23"/>
      <c r="GB93" s="23"/>
      <c r="GC93" s="23"/>
      <c r="GD93" s="23"/>
      <c r="GE93" s="23"/>
      <c r="GF93" s="23"/>
      <c r="GG93" s="23"/>
      <c r="GH93" s="23"/>
      <c r="GI93" s="23"/>
      <c r="GJ93" s="23"/>
      <c r="GK93" s="23"/>
      <c r="GL93" s="23"/>
      <c r="GM93" s="23"/>
      <c r="GN93" s="23"/>
      <c r="GO93" s="294"/>
      <c r="GP93" s="309"/>
      <c r="GQ93" s="309"/>
      <c r="GR93" s="134">
        <f t="shared" si="248"/>
        <v>0</v>
      </c>
      <c r="GS93" s="134">
        <f t="shared" si="249"/>
        <v>0</v>
      </c>
      <c r="GT93" s="309"/>
      <c r="GU93" s="309"/>
      <c r="GV93" s="134">
        <f t="shared" si="255"/>
        <v>0</v>
      </c>
      <c r="GW93" s="134">
        <f t="shared" si="255"/>
        <v>0</v>
      </c>
      <c r="GX93" s="133">
        <f t="shared" si="198"/>
        <v>0</v>
      </c>
      <c r="GY93" s="133">
        <f t="shared" si="198"/>
        <v>0</v>
      </c>
      <c r="GZ93" s="309"/>
      <c r="HA93" s="134">
        <f t="shared" si="251"/>
        <v>0</v>
      </c>
      <c r="HB93" s="309"/>
      <c r="HC93" s="134">
        <f t="shared" si="252"/>
        <v>0</v>
      </c>
      <c r="HD93" s="134"/>
      <c r="HE93" s="134">
        <f t="shared" si="253"/>
        <v>0</v>
      </c>
      <c r="HF93" s="134"/>
      <c r="HG93" s="134">
        <f t="shared" si="254"/>
        <v>0</v>
      </c>
      <c r="HH93" s="133">
        <f t="shared" si="200"/>
        <v>0</v>
      </c>
      <c r="HI93" s="310"/>
      <c r="HJ93" s="294"/>
      <c r="HK93" s="311"/>
      <c r="HL93" s="311"/>
      <c r="HM93" s="311"/>
      <c r="HN93" s="311"/>
      <c r="HO93" s="311"/>
      <c r="HP93" s="311"/>
      <c r="HQ93" s="311"/>
      <c r="HR93" s="311"/>
      <c r="HS93" s="311"/>
      <c r="HT93" s="311"/>
      <c r="HU93" s="311"/>
      <c r="HV93" s="311"/>
      <c r="HW93" s="311"/>
      <c r="HX93" s="311"/>
      <c r="HY93" s="311"/>
      <c r="HZ93" s="311"/>
      <c r="IA93" s="311"/>
      <c r="IB93" s="311"/>
      <c r="IC93" s="311"/>
      <c r="ID93" s="311"/>
      <c r="IE93" s="311"/>
      <c r="IF93" s="311"/>
      <c r="IG93" s="311"/>
      <c r="IH93" s="311"/>
      <c r="II93" s="311"/>
      <c r="IJ93" s="311"/>
      <c r="IK93" s="311"/>
      <c r="IL93" s="311"/>
      <c r="IM93" s="311"/>
      <c r="IN93" s="311"/>
      <c r="IO93" s="311"/>
      <c r="IP93" s="311"/>
      <c r="IQ93" s="311"/>
      <c r="IR93" s="311"/>
      <c r="IS93" s="311"/>
      <c r="IT93" s="311"/>
      <c r="IU93" s="311"/>
      <c r="IV93" s="311"/>
      <c r="IW93" s="311"/>
      <c r="IX93" s="311"/>
      <c r="IY93" s="311"/>
      <c r="IZ93" s="311"/>
      <c r="JA93" s="311"/>
      <c r="JB93" s="311"/>
      <c r="JC93" s="311"/>
      <c r="JD93" s="311"/>
      <c r="JE93" s="311"/>
      <c r="JF93" s="311"/>
      <c r="JG93" s="311"/>
      <c r="JH93" s="311"/>
      <c r="JI93" s="311"/>
      <c r="JJ93" s="311"/>
      <c r="JK93" s="311"/>
      <c r="JL93" s="311"/>
      <c r="JM93" s="311"/>
      <c r="JN93" s="311"/>
      <c r="JO93" s="311"/>
      <c r="JP93" s="311"/>
      <c r="JQ93" s="311"/>
      <c r="JR93" s="311"/>
      <c r="JS93" s="311"/>
      <c r="JT93" s="311"/>
      <c r="JU93" s="311"/>
      <c r="JV93" s="311"/>
      <c r="JW93" s="311"/>
      <c r="JX93" s="311"/>
      <c r="JY93" s="311"/>
      <c r="JZ93" s="311"/>
      <c r="KA93" s="311"/>
      <c r="KB93" s="311"/>
      <c r="KC93" s="311"/>
      <c r="KD93" s="311"/>
      <c r="KE93" s="311"/>
      <c r="KF93" s="311"/>
      <c r="KG93" s="311"/>
      <c r="KH93" s="311"/>
      <c r="KI93" s="311"/>
      <c r="KJ93" s="311"/>
      <c r="KK93" s="311"/>
      <c r="KL93" s="311"/>
      <c r="KM93" s="2"/>
      <c r="KN93" s="2"/>
      <c r="KO93" s="2"/>
      <c r="KP93" s="2"/>
      <c r="KQ93" s="2"/>
      <c r="KR93" s="2"/>
      <c r="KS93" s="2"/>
      <c r="KT93" s="2"/>
      <c r="KU93" s="2"/>
      <c r="KV93" s="2"/>
      <c r="KW93" s="2"/>
      <c r="KX93" s="2"/>
      <c r="KY93" s="2"/>
      <c r="KZ93" s="2"/>
      <c r="LA93" s="2"/>
      <c r="LB93" s="2"/>
      <c r="LC93" s="2"/>
      <c r="LD93" s="2"/>
      <c r="LE93" s="2"/>
      <c r="LF93" s="2"/>
      <c r="LG93" s="2"/>
      <c r="LH93" s="2"/>
      <c r="LI93" s="2"/>
      <c r="LJ93" s="2"/>
      <c r="LK93" s="2"/>
      <c r="LL93" s="2"/>
      <c r="LM93" s="2"/>
      <c r="LN93" s="2"/>
      <c r="LO93" s="2"/>
      <c r="LP93" s="2"/>
      <c r="LQ93" s="2"/>
      <c r="LR93" s="2"/>
      <c r="LS93" s="2"/>
      <c r="LT93" s="2"/>
      <c r="LU93" s="2"/>
      <c r="LV93" s="2"/>
      <c r="LW93" s="2"/>
      <c r="LX93" s="2"/>
    </row>
    <row r="94" spans="1:336" ht="15.75" hidden="1" outlineLevel="1" x14ac:dyDescent="0.2">
      <c r="A94" s="126"/>
      <c r="B94" s="308" t="s">
        <v>272</v>
      </c>
      <c r="C94" s="297"/>
      <c r="D94" s="297"/>
      <c r="E94" s="297"/>
      <c r="F94" s="297"/>
      <c r="G94" s="297"/>
      <c r="H94" s="297"/>
      <c r="I94" s="297"/>
      <c r="J94" s="297"/>
      <c r="K94" s="297"/>
      <c r="L94" s="297"/>
      <c r="M94" s="297"/>
      <c r="N94" s="297"/>
      <c r="O94" s="297"/>
      <c r="P94" s="297"/>
      <c r="Q94" s="297"/>
      <c r="R94" s="297"/>
      <c r="S94" s="297"/>
      <c r="T94" s="297"/>
      <c r="U94" s="297"/>
      <c r="V94" s="297"/>
      <c r="W94" s="297"/>
      <c r="X94" s="297"/>
      <c r="Y94" s="297"/>
      <c r="Z94" s="297"/>
      <c r="AA94" s="297"/>
      <c r="AB94" s="297"/>
      <c r="AC94" s="297"/>
      <c r="AD94" s="297"/>
      <c r="AE94" s="297"/>
      <c r="AF94" s="134">
        <f t="shared" si="201"/>
        <v>0</v>
      </c>
      <c r="AG94" s="134">
        <f t="shared" si="202"/>
        <v>0</v>
      </c>
      <c r="AH94" s="134">
        <f t="shared" si="202"/>
        <v>0</v>
      </c>
      <c r="AI94" s="134">
        <f t="shared" si="175"/>
        <v>0</v>
      </c>
      <c r="AJ94" s="289" t="str">
        <f t="shared" si="176"/>
        <v>-</v>
      </c>
      <c r="AK94" s="309"/>
      <c r="AL94" s="309"/>
      <c r="AM94" s="134">
        <f t="shared" si="203"/>
        <v>0</v>
      </c>
      <c r="AN94" s="289" t="str">
        <f t="shared" si="204"/>
        <v>-</v>
      </c>
      <c r="AO94" s="309"/>
      <c r="AP94" s="309"/>
      <c r="AQ94" s="134">
        <f t="shared" si="205"/>
        <v>0</v>
      </c>
      <c r="AR94" s="289" t="str">
        <f t="shared" si="177"/>
        <v>-</v>
      </c>
      <c r="AS94" s="134">
        <f t="shared" si="206"/>
        <v>0</v>
      </c>
      <c r="AT94" s="134">
        <f t="shared" si="206"/>
        <v>0</v>
      </c>
      <c r="AU94" s="134">
        <f t="shared" si="207"/>
        <v>0</v>
      </c>
      <c r="AV94" s="289" t="str">
        <f t="shared" si="178"/>
        <v>-</v>
      </c>
      <c r="AW94" s="309"/>
      <c r="AX94" s="309"/>
      <c r="AY94" s="134">
        <f t="shared" si="208"/>
        <v>0</v>
      </c>
      <c r="AZ94" s="289" t="str">
        <f t="shared" si="179"/>
        <v>-</v>
      </c>
      <c r="BA94" s="134">
        <f t="shared" si="209"/>
        <v>0</v>
      </c>
      <c r="BB94" s="134">
        <f t="shared" si="209"/>
        <v>0</v>
      </c>
      <c r="BC94" s="134">
        <f t="shared" si="210"/>
        <v>0</v>
      </c>
      <c r="BD94" s="289" t="str">
        <f t="shared" si="180"/>
        <v>-</v>
      </c>
      <c r="BE94" s="309"/>
      <c r="BF94" s="309"/>
      <c r="BG94" s="241">
        <f t="shared" si="181"/>
        <v>0</v>
      </c>
      <c r="BH94" s="290" t="str">
        <f t="shared" si="182"/>
        <v>-</v>
      </c>
      <c r="BI94" s="300"/>
      <c r="BJ94" s="300"/>
      <c r="BK94" s="319"/>
      <c r="BL94" s="319"/>
      <c r="BM94" s="319"/>
      <c r="BN94" s="319"/>
      <c r="BO94" s="319"/>
      <c r="BP94" s="319"/>
      <c r="BQ94" s="319"/>
      <c r="BR94" s="319"/>
      <c r="BS94" s="319"/>
      <c r="BT94" s="319"/>
      <c r="BU94" s="319"/>
      <c r="BV94" s="319"/>
      <c r="BW94" s="319"/>
      <c r="BX94" s="319"/>
      <c r="BY94" s="319"/>
      <c r="BZ94" s="299"/>
      <c r="CA94" s="299"/>
      <c r="CB94" s="299"/>
      <c r="CC94" s="299"/>
      <c r="CD94" s="194"/>
      <c r="CE94" s="194"/>
      <c r="CF94" s="194"/>
      <c r="CG94" s="23"/>
      <c r="CH94" s="23"/>
      <c r="CI94" s="254"/>
      <c r="CJ94" s="254"/>
      <c r="CK94" s="134">
        <f t="shared" si="213"/>
        <v>0</v>
      </c>
      <c r="CL94" s="134">
        <f t="shared" si="244"/>
        <v>0</v>
      </c>
      <c r="CM94" s="134">
        <f t="shared" si="244"/>
        <v>0</v>
      </c>
      <c r="CN94" s="134">
        <f t="shared" si="183"/>
        <v>0</v>
      </c>
      <c r="CO94" s="289" t="str">
        <f t="shared" si="184"/>
        <v>-</v>
      </c>
      <c r="CP94" s="134"/>
      <c r="CQ94" s="134"/>
      <c r="CR94" s="134">
        <f t="shared" si="222"/>
        <v>0</v>
      </c>
      <c r="CS94" s="289" t="str">
        <f t="shared" si="223"/>
        <v>-</v>
      </c>
      <c r="CT94" s="134"/>
      <c r="CU94" s="134"/>
      <c r="CV94" s="134">
        <f t="shared" si="185"/>
        <v>0</v>
      </c>
      <c r="CW94" s="289" t="str">
        <f t="shared" si="186"/>
        <v>-</v>
      </c>
      <c r="CX94" s="134">
        <f t="shared" si="245"/>
        <v>0</v>
      </c>
      <c r="CY94" s="134">
        <f t="shared" si="245"/>
        <v>0</v>
      </c>
      <c r="CZ94" s="134">
        <f t="shared" si="187"/>
        <v>0</v>
      </c>
      <c r="DA94" s="289" t="str">
        <f t="shared" si="188"/>
        <v>-</v>
      </c>
      <c r="DB94" s="134"/>
      <c r="DC94" s="134"/>
      <c r="DD94" s="134">
        <f t="shared" si="189"/>
        <v>0</v>
      </c>
      <c r="DE94" s="289" t="str">
        <f t="shared" si="190"/>
        <v>-</v>
      </c>
      <c r="DF94" s="134">
        <f t="shared" si="246"/>
        <v>0</v>
      </c>
      <c r="DG94" s="134">
        <f t="shared" si="246"/>
        <v>0</v>
      </c>
      <c r="DH94" s="134">
        <f t="shared" si="191"/>
        <v>0</v>
      </c>
      <c r="DI94" s="289" t="str">
        <f t="shared" si="192"/>
        <v>-</v>
      </c>
      <c r="DJ94" s="134"/>
      <c r="DK94" s="134"/>
      <c r="DL94" s="134">
        <f t="shared" si="193"/>
        <v>0</v>
      </c>
      <c r="DM94" s="289" t="str">
        <f t="shared" si="194"/>
        <v>-</v>
      </c>
      <c r="DN94" s="300"/>
      <c r="DO94" s="300"/>
      <c r="DP94" s="319"/>
      <c r="DQ94" s="319"/>
      <c r="DR94" s="319"/>
      <c r="DS94" s="319"/>
      <c r="DT94" s="319"/>
      <c r="DU94" s="319"/>
      <c r="DV94" s="319"/>
      <c r="DW94" s="319"/>
      <c r="DX94" s="319"/>
      <c r="DY94" s="319"/>
      <c r="DZ94" s="319"/>
      <c r="EA94" s="319"/>
      <c r="EB94" s="319"/>
      <c r="EC94" s="319"/>
      <c r="ED94" s="319"/>
      <c r="EE94" s="134"/>
      <c r="EF94" s="134"/>
      <c r="EG94" s="134"/>
      <c r="EH94" s="134"/>
      <c r="EI94" s="194"/>
      <c r="EJ94" s="194"/>
      <c r="EK94" s="194"/>
      <c r="EL94" s="23"/>
      <c r="EM94" s="23"/>
      <c r="EN94" s="23"/>
      <c r="EO94" s="23"/>
      <c r="EP94" s="23"/>
      <c r="EQ94" s="23"/>
      <c r="ER94" s="23"/>
      <c r="ES94" s="23"/>
      <c r="ET94" s="23"/>
      <c r="EU94" s="23"/>
      <c r="EV94" s="23"/>
      <c r="EW94" s="23"/>
      <c r="EX94" s="23"/>
      <c r="EY94" s="23"/>
      <c r="EZ94" s="23"/>
      <c r="FA94" s="23"/>
      <c r="FB94" s="23"/>
      <c r="FC94" s="23"/>
      <c r="FD94" s="23"/>
      <c r="FE94" s="23"/>
      <c r="FF94" s="23"/>
      <c r="FG94" s="23"/>
      <c r="FH94" s="23"/>
      <c r="FI94" s="23"/>
      <c r="FJ94" s="23"/>
      <c r="FK94" s="23"/>
      <c r="FL94" s="23"/>
      <c r="FM94" s="23"/>
      <c r="FN94" s="23"/>
      <c r="FO94" s="23"/>
      <c r="FP94" s="23"/>
      <c r="FQ94" s="23"/>
      <c r="FR94" s="23"/>
      <c r="FS94" s="23"/>
      <c r="FT94" s="23"/>
      <c r="FU94" s="23"/>
      <c r="FV94" s="23"/>
      <c r="FW94" s="23"/>
      <c r="FX94" s="23"/>
      <c r="FY94" s="23"/>
      <c r="FZ94" s="23"/>
      <c r="GA94" s="23"/>
      <c r="GB94" s="23"/>
      <c r="GC94" s="23"/>
      <c r="GD94" s="23"/>
      <c r="GE94" s="23"/>
      <c r="GF94" s="23"/>
      <c r="GG94" s="23"/>
      <c r="GH94" s="23"/>
      <c r="GI94" s="23"/>
      <c r="GJ94" s="23"/>
      <c r="GK94" s="23"/>
      <c r="GL94" s="23"/>
      <c r="GM94" s="23"/>
      <c r="GN94" s="23"/>
      <c r="GO94" s="294"/>
      <c r="GP94" s="309"/>
      <c r="GQ94" s="309"/>
      <c r="GR94" s="134">
        <f t="shared" si="248"/>
        <v>0</v>
      </c>
      <c r="GS94" s="134">
        <f t="shared" si="249"/>
        <v>0</v>
      </c>
      <c r="GT94" s="309"/>
      <c r="GU94" s="309"/>
      <c r="GV94" s="134">
        <f t="shared" si="255"/>
        <v>0</v>
      </c>
      <c r="GW94" s="134">
        <f t="shared" si="255"/>
        <v>0</v>
      </c>
      <c r="GX94" s="133">
        <f t="shared" si="198"/>
        <v>0</v>
      </c>
      <c r="GY94" s="133">
        <f t="shared" si="198"/>
        <v>0</v>
      </c>
      <c r="GZ94" s="309"/>
      <c r="HA94" s="134">
        <f t="shared" si="251"/>
        <v>0</v>
      </c>
      <c r="HB94" s="309"/>
      <c r="HC94" s="134">
        <f t="shared" si="252"/>
        <v>0</v>
      </c>
      <c r="HD94" s="134"/>
      <c r="HE94" s="134">
        <f t="shared" si="253"/>
        <v>0</v>
      </c>
      <c r="HF94" s="134"/>
      <c r="HG94" s="134">
        <f t="shared" si="254"/>
        <v>0</v>
      </c>
      <c r="HH94" s="133">
        <f t="shared" si="200"/>
        <v>0</v>
      </c>
      <c r="HI94" s="310"/>
      <c r="HJ94" s="294"/>
      <c r="HK94" s="311"/>
      <c r="HL94" s="311"/>
      <c r="HM94" s="311"/>
      <c r="HN94" s="311"/>
      <c r="HO94" s="311"/>
      <c r="HP94" s="311"/>
      <c r="HQ94" s="311"/>
      <c r="HR94" s="311"/>
      <c r="HS94" s="311"/>
      <c r="HT94" s="311"/>
      <c r="HU94" s="311"/>
      <c r="HV94" s="311"/>
      <c r="HW94" s="311"/>
      <c r="HX94" s="311"/>
      <c r="HY94" s="311"/>
      <c r="HZ94" s="311"/>
      <c r="IA94" s="311"/>
      <c r="IB94" s="311"/>
      <c r="IC94" s="311"/>
      <c r="ID94" s="311"/>
      <c r="IE94" s="311"/>
      <c r="IF94" s="311"/>
      <c r="IG94" s="311"/>
      <c r="IH94" s="311"/>
      <c r="II94" s="311"/>
      <c r="IJ94" s="311"/>
      <c r="IK94" s="311"/>
      <c r="IL94" s="311"/>
      <c r="IM94" s="311"/>
      <c r="IN94" s="311"/>
      <c r="IO94" s="311"/>
      <c r="IP94" s="311"/>
      <c r="IQ94" s="311"/>
      <c r="IR94" s="311"/>
      <c r="IS94" s="311"/>
      <c r="IT94" s="311"/>
      <c r="IU94" s="311"/>
      <c r="IV94" s="311"/>
      <c r="IW94" s="311"/>
      <c r="IX94" s="311"/>
      <c r="IY94" s="311"/>
      <c r="IZ94" s="311"/>
      <c r="JA94" s="311"/>
      <c r="JB94" s="311"/>
      <c r="JC94" s="311"/>
      <c r="JD94" s="311"/>
      <c r="JE94" s="311"/>
      <c r="JF94" s="311"/>
      <c r="JG94" s="311"/>
      <c r="JH94" s="311"/>
      <c r="JI94" s="311"/>
      <c r="JJ94" s="311"/>
      <c r="JK94" s="311"/>
      <c r="JL94" s="311"/>
      <c r="JM94" s="311"/>
      <c r="JN94" s="311"/>
      <c r="JO94" s="311"/>
      <c r="JP94" s="311"/>
      <c r="JQ94" s="311"/>
      <c r="JR94" s="311"/>
      <c r="JS94" s="311"/>
      <c r="JT94" s="311"/>
      <c r="JU94" s="311"/>
      <c r="JV94" s="311"/>
      <c r="JW94" s="311"/>
      <c r="JX94" s="311"/>
      <c r="JY94" s="311"/>
      <c r="JZ94" s="311"/>
      <c r="KA94" s="311"/>
      <c r="KB94" s="311"/>
      <c r="KC94" s="311"/>
      <c r="KD94" s="311"/>
      <c r="KE94" s="311"/>
      <c r="KF94" s="311"/>
      <c r="KG94" s="311"/>
      <c r="KH94" s="311"/>
      <c r="KI94" s="311"/>
      <c r="KJ94" s="311"/>
      <c r="KK94" s="311"/>
      <c r="KL94" s="311"/>
      <c r="KM94" s="2"/>
      <c r="KN94" s="2"/>
      <c r="KO94" s="2"/>
      <c r="KP94" s="2"/>
      <c r="KQ94" s="2"/>
      <c r="KR94" s="2"/>
      <c r="KS94" s="2"/>
      <c r="KT94" s="2"/>
      <c r="KU94" s="2"/>
      <c r="KV94" s="2"/>
      <c r="KW94" s="2"/>
      <c r="KX94" s="2"/>
      <c r="KY94" s="2"/>
      <c r="KZ94" s="2"/>
      <c r="LA94" s="2"/>
      <c r="LB94" s="2"/>
      <c r="LC94" s="2"/>
      <c r="LD94" s="2"/>
      <c r="LE94" s="2"/>
      <c r="LF94" s="2"/>
      <c r="LG94" s="2"/>
      <c r="LH94" s="2"/>
      <c r="LI94" s="2"/>
      <c r="LJ94" s="2"/>
      <c r="LK94" s="2"/>
      <c r="LL94" s="2"/>
      <c r="LM94" s="2"/>
      <c r="LN94" s="2"/>
      <c r="LO94" s="2"/>
      <c r="LP94" s="2"/>
      <c r="LQ94" s="2"/>
      <c r="LR94" s="2"/>
      <c r="LS94" s="2"/>
      <c r="LT94" s="2"/>
      <c r="LU94" s="2"/>
      <c r="LV94" s="2"/>
      <c r="LW94" s="2"/>
      <c r="LX94" s="2"/>
    </row>
    <row r="95" spans="1:336" ht="15.75" hidden="1" outlineLevel="1" x14ac:dyDescent="0.2">
      <c r="A95" s="126"/>
      <c r="B95" s="308" t="s">
        <v>272</v>
      </c>
      <c r="C95" s="297"/>
      <c r="D95" s="297"/>
      <c r="E95" s="297"/>
      <c r="F95" s="297"/>
      <c r="G95" s="297"/>
      <c r="H95" s="297"/>
      <c r="I95" s="297"/>
      <c r="J95" s="297"/>
      <c r="K95" s="297"/>
      <c r="L95" s="297"/>
      <c r="M95" s="297"/>
      <c r="N95" s="297"/>
      <c r="O95" s="297"/>
      <c r="P95" s="297"/>
      <c r="Q95" s="297"/>
      <c r="R95" s="297"/>
      <c r="S95" s="297"/>
      <c r="T95" s="297"/>
      <c r="U95" s="297"/>
      <c r="V95" s="297"/>
      <c r="W95" s="297"/>
      <c r="X95" s="297"/>
      <c r="Y95" s="297"/>
      <c r="Z95" s="297"/>
      <c r="AA95" s="297"/>
      <c r="AB95" s="297"/>
      <c r="AC95" s="297"/>
      <c r="AD95" s="297"/>
      <c r="AE95" s="297"/>
      <c r="AF95" s="134">
        <f t="shared" si="201"/>
        <v>0</v>
      </c>
      <c r="AG95" s="134">
        <f t="shared" si="202"/>
        <v>0</v>
      </c>
      <c r="AH95" s="134">
        <f t="shared" si="202"/>
        <v>0</v>
      </c>
      <c r="AI95" s="134">
        <f t="shared" si="175"/>
        <v>0</v>
      </c>
      <c r="AJ95" s="289" t="str">
        <f t="shared" si="176"/>
        <v>-</v>
      </c>
      <c r="AK95" s="309"/>
      <c r="AL95" s="309"/>
      <c r="AM95" s="134">
        <f t="shared" si="203"/>
        <v>0</v>
      </c>
      <c r="AN95" s="289" t="str">
        <f t="shared" si="204"/>
        <v>-</v>
      </c>
      <c r="AO95" s="309"/>
      <c r="AP95" s="309"/>
      <c r="AQ95" s="134">
        <f t="shared" si="205"/>
        <v>0</v>
      </c>
      <c r="AR95" s="289" t="str">
        <f t="shared" si="177"/>
        <v>-</v>
      </c>
      <c r="AS95" s="134">
        <f t="shared" si="206"/>
        <v>0</v>
      </c>
      <c r="AT95" s="134">
        <f t="shared" si="206"/>
        <v>0</v>
      </c>
      <c r="AU95" s="134">
        <f t="shared" si="207"/>
        <v>0</v>
      </c>
      <c r="AV95" s="289" t="str">
        <f t="shared" si="178"/>
        <v>-</v>
      </c>
      <c r="AW95" s="309"/>
      <c r="AX95" s="309"/>
      <c r="AY95" s="134">
        <f t="shared" si="208"/>
        <v>0</v>
      </c>
      <c r="AZ95" s="289" t="str">
        <f t="shared" si="179"/>
        <v>-</v>
      </c>
      <c r="BA95" s="134">
        <f t="shared" si="209"/>
        <v>0</v>
      </c>
      <c r="BB95" s="134">
        <f t="shared" si="209"/>
        <v>0</v>
      </c>
      <c r="BC95" s="134">
        <f t="shared" si="210"/>
        <v>0</v>
      </c>
      <c r="BD95" s="289" t="str">
        <f t="shared" si="180"/>
        <v>-</v>
      </c>
      <c r="BE95" s="309"/>
      <c r="BF95" s="309"/>
      <c r="BG95" s="241">
        <f t="shared" si="181"/>
        <v>0</v>
      </c>
      <c r="BH95" s="290" t="str">
        <f t="shared" si="182"/>
        <v>-</v>
      </c>
      <c r="BI95" s="300"/>
      <c r="BJ95" s="300"/>
      <c r="BK95" s="319"/>
      <c r="BL95" s="319"/>
      <c r="BM95" s="319"/>
      <c r="BN95" s="319"/>
      <c r="BO95" s="319"/>
      <c r="BP95" s="319"/>
      <c r="BQ95" s="319"/>
      <c r="BR95" s="319"/>
      <c r="BS95" s="319"/>
      <c r="BT95" s="319"/>
      <c r="BU95" s="319"/>
      <c r="BV95" s="319"/>
      <c r="BW95" s="319"/>
      <c r="BX95" s="319"/>
      <c r="BY95" s="319"/>
      <c r="BZ95" s="299"/>
      <c r="CA95" s="299"/>
      <c r="CB95" s="299"/>
      <c r="CC95" s="299"/>
      <c r="CD95" s="194"/>
      <c r="CE95" s="194"/>
      <c r="CF95" s="194"/>
      <c r="CG95" s="23"/>
      <c r="CH95" s="23"/>
      <c r="CI95" s="254"/>
      <c r="CJ95" s="254"/>
      <c r="CK95" s="134">
        <f t="shared" si="213"/>
        <v>0</v>
      </c>
      <c r="CL95" s="134">
        <f t="shared" si="244"/>
        <v>0</v>
      </c>
      <c r="CM95" s="134">
        <f t="shared" si="244"/>
        <v>0</v>
      </c>
      <c r="CN95" s="134">
        <f t="shared" si="183"/>
        <v>0</v>
      </c>
      <c r="CO95" s="289" t="str">
        <f t="shared" si="184"/>
        <v>-</v>
      </c>
      <c r="CP95" s="134"/>
      <c r="CQ95" s="134"/>
      <c r="CR95" s="134">
        <f t="shared" si="222"/>
        <v>0</v>
      </c>
      <c r="CS95" s="289" t="str">
        <f t="shared" si="223"/>
        <v>-</v>
      </c>
      <c r="CT95" s="134"/>
      <c r="CU95" s="134"/>
      <c r="CV95" s="134">
        <f t="shared" si="185"/>
        <v>0</v>
      </c>
      <c r="CW95" s="289" t="str">
        <f t="shared" si="186"/>
        <v>-</v>
      </c>
      <c r="CX95" s="134">
        <f t="shared" si="245"/>
        <v>0</v>
      </c>
      <c r="CY95" s="134">
        <f t="shared" si="245"/>
        <v>0</v>
      </c>
      <c r="CZ95" s="134">
        <f t="shared" si="187"/>
        <v>0</v>
      </c>
      <c r="DA95" s="289" t="str">
        <f t="shared" si="188"/>
        <v>-</v>
      </c>
      <c r="DB95" s="134"/>
      <c r="DC95" s="134"/>
      <c r="DD95" s="134">
        <f t="shared" si="189"/>
        <v>0</v>
      </c>
      <c r="DE95" s="289" t="str">
        <f t="shared" si="190"/>
        <v>-</v>
      </c>
      <c r="DF95" s="134">
        <f t="shared" si="246"/>
        <v>0</v>
      </c>
      <c r="DG95" s="134">
        <f t="shared" si="246"/>
        <v>0</v>
      </c>
      <c r="DH95" s="134">
        <f t="shared" si="191"/>
        <v>0</v>
      </c>
      <c r="DI95" s="289" t="str">
        <f t="shared" si="192"/>
        <v>-</v>
      </c>
      <c r="DJ95" s="134"/>
      <c r="DK95" s="134"/>
      <c r="DL95" s="134">
        <f t="shared" si="193"/>
        <v>0</v>
      </c>
      <c r="DM95" s="289" t="str">
        <f t="shared" si="194"/>
        <v>-</v>
      </c>
      <c r="DN95" s="300"/>
      <c r="DO95" s="300"/>
      <c r="DP95" s="319"/>
      <c r="DQ95" s="319"/>
      <c r="DR95" s="319"/>
      <c r="DS95" s="319"/>
      <c r="DT95" s="319"/>
      <c r="DU95" s="319"/>
      <c r="DV95" s="319"/>
      <c r="DW95" s="319"/>
      <c r="DX95" s="319"/>
      <c r="DY95" s="319"/>
      <c r="DZ95" s="319"/>
      <c r="EA95" s="319"/>
      <c r="EB95" s="319"/>
      <c r="EC95" s="319"/>
      <c r="ED95" s="319"/>
      <c r="EE95" s="134"/>
      <c r="EF95" s="134"/>
      <c r="EG95" s="134"/>
      <c r="EH95" s="134"/>
      <c r="EI95" s="194"/>
      <c r="EJ95" s="194"/>
      <c r="EK95" s="194"/>
      <c r="EL95" s="23"/>
      <c r="EM95" s="23"/>
      <c r="EN95" s="23"/>
      <c r="EO95" s="23"/>
      <c r="EP95" s="23"/>
      <c r="EQ95" s="23"/>
      <c r="ER95" s="23"/>
      <c r="ES95" s="23"/>
      <c r="ET95" s="23"/>
      <c r="EU95" s="23"/>
      <c r="EV95" s="23"/>
      <c r="EW95" s="23"/>
      <c r="EX95" s="23"/>
      <c r="EY95" s="23"/>
      <c r="EZ95" s="23"/>
      <c r="FA95" s="23"/>
      <c r="FB95" s="23"/>
      <c r="FC95" s="23"/>
      <c r="FD95" s="23"/>
      <c r="FE95" s="23"/>
      <c r="FF95" s="23"/>
      <c r="FG95" s="23"/>
      <c r="FH95" s="23"/>
      <c r="FI95" s="23"/>
      <c r="FJ95" s="23"/>
      <c r="FK95" s="23"/>
      <c r="FL95" s="23"/>
      <c r="FM95" s="23"/>
      <c r="FN95" s="23"/>
      <c r="FO95" s="23"/>
      <c r="FP95" s="23"/>
      <c r="FQ95" s="23"/>
      <c r="FR95" s="23"/>
      <c r="FS95" s="23"/>
      <c r="FT95" s="23"/>
      <c r="FU95" s="23"/>
      <c r="FV95" s="23"/>
      <c r="FW95" s="23"/>
      <c r="FX95" s="23"/>
      <c r="FY95" s="23"/>
      <c r="FZ95" s="23"/>
      <c r="GA95" s="23"/>
      <c r="GB95" s="23"/>
      <c r="GC95" s="23"/>
      <c r="GD95" s="23"/>
      <c r="GE95" s="23"/>
      <c r="GF95" s="23"/>
      <c r="GG95" s="23"/>
      <c r="GH95" s="23"/>
      <c r="GI95" s="23"/>
      <c r="GJ95" s="23"/>
      <c r="GK95" s="23"/>
      <c r="GL95" s="23"/>
      <c r="GM95" s="23"/>
      <c r="GN95" s="23"/>
      <c r="GO95" s="294"/>
      <c r="GP95" s="309"/>
      <c r="GQ95" s="309"/>
      <c r="GR95" s="134">
        <f t="shared" si="248"/>
        <v>0</v>
      </c>
      <c r="GS95" s="134">
        <f t="shared" si="249"/>
        <v>0</v>
      </c>
      <c r="GT95" s="309"/>
      <c r="GU95" s="309"/>
      <c r="GV95" s="134">
        <f t="shared" si="255"/>
        <v>0</v>
      </c>
      <c r="GW95" s="134">
        <f t="shared" si="255"/>
        <v>0</v>
      </c>
      <c r="GX95" s="133">
        <f t="shared" si="198"/>
        <v>0</v>
      </c>
      <c r="GY95" s="133">
        <f t="shared" si="198"/>
        <v>0</v>
      </c>
      <c r="GZ95" s="309"/>
      <c r="HA95" s="134">
        <f t="shared" si="251"/>
        <v>0</v>
      </c>
      <c r="HB95" s="309"/>
      <c r="HC95" s="134">
        <f t="shared" si="252"/>
        <v>0</v>
      </c>
      <c r="HD95" s="134"/>
      <c r="HE95" s="134">
        <f t="shared" si="253"/>
        <v>0</v>
      </c>
      <c r="HF95" s="134"/>
      <c r="HG95" s="134">
        <f t="shared" si="254"/>
        <v>0</v>
      </c>
      <c r="HH95" s="133">
        <f t="shared" si="200"/>
        <v>0</v>
      </c>
      <c r="HI95" s="310"/>
      <c r="HJ95" s="294"/>
      <c r="HK95" s="311"/>
      <c r="HL95" s="311"/>
      <c r="HM95" s="311"/>
      <c r="HN95" s="311"/>
      <c r="HO95" s="311"/>
      <c r="HP95" s="311"/>
      <c r="HQ95" s="311"/>
      <c r="HR95" s="311"/>
      <c r="HS95" s="311"/>
      <c r="HT95" s="311"/>
      <c r="HU95" s="311"/>
      <c r="HV95" s="311"/>
      <c r="HW95" s="311"/>
      <c r="HX95" s="311"/>
      <c r="HY95" s="311"/>
      <c r="HZ95" s="311"/>
      <c r="IA95" s="311"/>
      <c r="IB95" s="311"/>
      <c r="IC95" s="311"/>
      <c r="ID95" s="311"/>
      <c r="IE95" s="311"/>
      <c r="IF95" s="311"/>
      <c r="IG95" s="311"/>
      <c r="IH95" s="311"/>
      <c r="II95" s="311"/>
      <c r="IJ95" s="311"/>
      <c r="IK95" s="311"/>
      <c r="IL95" s="311"/>
      <c r="IM95" s="311"/>
      <c r="IN95" s="311"/>
      <c r="IO95" s="311"/>
      <c r="IP95" s="311"/>
      <c r="IQ95" s="311"/>
      <c r="IR95" s="311"/>
      <c r="IS95" s="311"/>
      <c r="IT95" s="311"/>
      <c r="IU95" s="311"/>
      <c r="IV95" s="311"/>
      <c r="IW95" s="311"/>
      <c r="IX95" s="311"/>
      <c r="IY95" s="311"/>
      <c r="IZ95" s="311"/>
      <c r="JA95" s="311"/>
      <c r="JB95" s="311"/>
      <c r="JC95" s="311"/>
      <c r="JD95" s="311"/>
      <c r="JE95" s="311"/>
      <c r="JF95" s="311"/>
      <c r="JG95" s="311"/>
      <c r="JH95" s="311"/>
      <c r="JI95" s="311"/>
      <c r="JJ95" s="311"/>
      <c r="JK95" s="311"/>
      <c r="JL95" s="311"/>
      <c r="JM95" s="311"/>
      <c r="JN95" s="311"/>
      <c r="JO95" s="311"/>
      <c r="JP95" s="311"/>
      <c r="JQ95" s="311"/>
      <c r="JR95" s="311"/>
      <c r="JS95" s="311"/>
      <c r="JT95" s="311"/>
      <c r="JU95" s="311"/>
      <c r="JV95" s="311"/>
      <c r="JW95" s="311"/>
      <c r="JX95" s="311"/>
      <c r="JY95" s="311"/>
      <c r="JZ95" s="311"/>
      <c r="KA95" s="311"/>
      <c r="KB95" s="311"/>
      <c r="KC95" s="311"/>
      <c r="KD95" s="311"/>
      <c r="KE95" s="311"/>
      <c r="KF95" s="311"/>
      <c r="KG95" s="311"/>
      <c r="KH95" s="311"/>
      <c r="KI95" s="311"/>
      <c r="KJ95" s="311"/>
      <c r="KK95" s="311"/>
      <c r="KL95" s="311"/>
      <c r="KM95" s="2"/>
      <c r="KN95" s="2"/>
      <c r="KO95" s="2"/>
      <c r="KP95" s="2"/>
      <c r="KQ95" s="2"/>
      <c r="KR95" s="2"/>
      <c r="KS95" s="2"/>
      <c r="KT95" s="2"/>
      <c r="KU95" s="2"/>
      <c r="KV95" s="2"/>
      <c r="KW95" s="2"/>
      <c r="KX95" s="2"/>
      <c r="KY95" s="2"/>
      <c r="KZ95" s="2"/>
      <c r="LA95" s="2"/>
      <c r="LB95" s="2"/>
      <c r="LC95" s="2"/>
      <c r="LD95" s="2"/>
      <c r="LE95" s="2"/>
      <c r="LF95" s="2"/>
      <c r="LG95" s="2"/>
      <c r="LH95" s="2"/>
      <c r="LI95" s="2"/>
      <c r="LJ95" s="2"/>
      <c r="LK95" s="2"/>
      <c r="LL95" s="2"/>
      <c r="LM95" s="2"/>
      <c r="LN95" s="2"/>
      <c r="LO95" s="2"/>
      <c r="LP95" s="2"/>
      <c r="LQ95" s="2"/>
      <c r="LR95" s="2"/>
      <c r="LS95" s="2"/>
      <c r="LT95" s="2"/>
      <c r="LU95" s="2"/>
      <c r="LV95" s="2"/>
      <c r="LW95" s="2"/>
      <c r="LX95" s="2"/>
    </row>
    <row r="96" spans="1:336" ht="15.75" hidden="1" outlineLevel="1" x14ac:dyDescent="0.2">
      <c r="A96" s="126"/>
      <c r="B96" s="308" t="s">
        <v>272</v>
      </c>
      <c r="C96" s="297"/>
      <c r="D96" s="297"/>
      <c r="E96" s="297"/>
      <c r="F96" s="297"/>
      <c r="G96" s="297"/>
      <c r="H96" s="297"/>
      <c r="I96" s="297"/>
      <c r="J96" s="297"/>
      <c r="K96" s="297"/>
      <c r="L96" s="297"/>
      <c r="M96" s="297"/>
      <c r="N96" s="297"/>
      <c r="O96" s="297"/>
      <c r="P96" s="297"/>
      <c r="Q96" s="297"/>
      <c r="R96" s="297"/>
      <c r="S96" s="297"/>
      <c r="T96" s="297"/>
      <c r="U96" s="297"/>
      <c r="V96" s="297"/>
      <c r="W96" s="297"/>
      <c r="X96" s="297"/>
      <c r="Y96" s="297"/>
      <c r="Z96" s="297"/>
      <c r="AA96" s="297"/>
      <c r="AB96" s="297"/>
      <c r="AC96" s="297"/>
      <c r="AD96" s="297"/>
      <c r="AE96" s="297"/>
      <c r="AF96" s="134">
        <f t="shared" si="201"/>
        <v>0</v>
      </c>
      <c r="AG96" s="134">
        <f t="shared" si="202"/>
        <v>0</v>
      </c>
      <c r="AH96" s="134">
        <f t="shared" si="202"/>
        <v>0</v>
      </c>
      <c r="AI96" s="134">
        <f t="shared" si="175"/>
        <v>0</v>
      </c>
      <c r="AJ96" s="321" t="str">
        <f t="shared" si="176"/>
        <v>-</v>
      </c>
      <c r="AK96" s="309"/>
      <c r="AL96" s="309"/>
      <c r="AM96" s="134">
        <f t="shared" si="203"/>
        <v>0</v>
      </c>
      <c r="AN96" s="289" t="str">
        <f t="shared" si="204"/>
        <v>-</v>
      </c>
      <c r="AO96" s="309"/>
      <c r="AP96" s="309"/>
      <c r="AQ96" s="134">
        <f t="shared" si="205"/>
        <v>0</v>
      </c>
      <c r="AR96" s="289" t="str">
        <f t="shared" si="177"/>
        <v>-</v>
      </c>
      <c r="AS96" s="134">
        <f t="shared" si="206"/>
        <v>0</v>
      </c>
      <c r="AT96" s="134">
        <f t="shared" si="206"/>
        <v>0</v>
      </c>
      <c r="AU96" s="134">
        <f t="shared" si="207"/>
        <v>0</v>
      </c>
      <c r="AV96" s="289" t="str">
        <f t="shared" si="178"/>
        <v>-</v>
      </c>
      <c r="AW96" s="309"/>
      <c r="AX96" s="309"/>
      <c r="AY96" s="134">
        <f t="shared" si="208"/>
        <v>0</v>
      </c>
      <c r="AZ96" s="289" t="str">
        <f t="shared" si="179"/>
        <v>-</v>
      </c>
      <c r="BA96" s="134">
        <f t="shared" si="209"/>
        <v>0</v>
      </c>
      <c r="BB96" s="134">
        <f t="shared" si="209"/>
        <v>0</v>
      </c>
      <c r="BC96" s="134">
        <f t="shared" si="210"/>
        <v>0</v>
      </c>
      <c r="BD96" s="289" t="str">
        <f t="shared" si="180"/>
        <v>-</v>
      </c>
      <c r="BE96" s="309"/>
      <c r="BF96" s="309"/>
      <c r="BG96" s="241">
        <f t="shared" si="181"/>
        <v>0</v>
      </c>
      <c r="BH96" s="290" t="str">
        <f t="shared" si="182"/>
        <v>-</v>
      </c>
      <c r="BI96" s="300"/>
      <c r="BJ96" s="300"/>
      <c r="BK96" s="319"/>
      <c r="BL96" s="319"/>
      <c r="BM96" s="319"/>
      <c r="BN96" s="319"/>
      <c r="BO96" s="319"/>
      <c r="BP96" s="319"/>
      <c r="BQ96" s="319"/>
      <c r="BR96" s="319"/>
      <c r="BS96" s="319"/>
      <c r="BT96" s="319"/>
      <c r="BU96" s="319"/>
      <c r="BV96" s="319"/>
      <c r="BW96" s="319"/>
      <c r="BX96" s="319"/>
      <c r="BY96" s="319"/>
      <c r="BZ96" s="299"/>
      <c r="CA96" s="299"/>
      <c r="CB96" s="299"/>
      <c r="CC96" s="299"/>
      <c r="CD96" s="194"/>
      <c r="CE96" s="194"/>
      <c r="CF96" s="194"/>
      <c r="CG96" s="23"/>
      <c r="CH96" s="23"/>
      <c r="CI96" s="254"/>
      <c r="CJ96" s="254"/>
      <c r="CK96" s="134">
        <f t="shared" si="213"/>
        <v>0</v>
      </c>
      <c r="CL96" s="134">
        <f t="shared" si="244"/>
        <v>0</v>
      </c>
      <c r="CM96" s="134">
        <f t="shared" si="244"/>
        <v>0</v>
      </c>
      <c r="CN96" s="134">
        <f t="shared" si="183"/>
        <v>0</v>
      </c>
      <c r="CO96" s="289" t="str">
        <f t="shared" si="184"/>
        <v>-</v>
      </c>
      <c r="CP96" s="134"/>
      <c r="CQ96" s="134"/>
      <c r="CR96" s="134">
        <f t="shared" si="222"/>
        <v>0</v>
      </c>
      <c r="CS96" s="289" t="str">
        <f t="shared" si="223"/>
        <v>-</v>
      </c>
      <c r="CT96" s="134"/>
      <c r="CU96" s="134"/>
      <c r="CV96" s="134">
        <f t="shared" si="185"/>
        <v>0</v>
      </c>
      <c r="CW96" s="289" t="str">
        <f t="shared" si="186"/>
        <v>-</v>
      </c>
      <c r="CX96" s="134">
        <f t="shared" si="245"/>
        <v>0</v>
      </c>
      <c r="CY96" s="134">
        <f t="shared" si="245"/>
        <v>0</v>
      </c>
      <c r="CZ96" s="134">
        <f t="shared" si="187"/>
        <v>0</v>
      </c>
      <c r="DA96" s="289" t="str">
        <f t="shared" si="188"/>
        <v>-</v>
      </c>
      <c r="DB96" s="134"/>
      <c r="DC96" s="134"/>
      <c r="DD96" s="134">
        <f t="shared" si="189"/>
        <v>0</v>
      </c>
      <c r="DE96" s="289" t="str">
        <f t="shared" si="190"/>
        <v>-</v>
      </c>
      <c r="DF96" s="134">
        <f t="shared" si="246"/>
        <v>0</v>
      </c>
      <c r="DG96" s="134">
        <f t="shared" si="246"/>
        <v>0</v>
      </c>
      <c r="DH96" s="134">
        <f t="shared" si="191"/>
        <v>0</v>
      </c>
      <c r="DI96" s="289" t="str">
        <f t="shared" si="192"/>
        <v>-</v>
      </c>
      <c r="DJ96" s="134"/>
      <c r="DK96" s="134"/>
      <c r="DL96" s="134">
        <f t="shared" si="193"/>
        <v>0</v>
      </c>
      <c r="DM96" s="289" t="str">
        <f t="shared" si="194"/>
        <v>-</v>
      </c>
      <c r="DN96" s="300"/>
      <c r="DO96" s="300"/>
      <c r="DP96" s="319"/>
      <c r="DQ96" s="319"/>
      <c r="DR96" s="319"/>
      <c r="DS96" s="319"/>
      <c r="DT96" s="319"/>
      <c r="DU96" s="319"/>
      <c r="DV96" s="319"/>
      <c r="DW96" s="319"/>
      <c r="DX96" s="319"/>
      <c r="DY96" s="319"/>
      <c r="DZ96" s="319"/>
      <c r="EA96" s="319"/>
      <c r="EB96" s="319"/>
      <c r="EC96" s="319"/>
      <c r="ED96" s="319"/>
      <c r="EE96" s="134"/>
      <c r="EF96" s="134"/>
      <c r="EG96" s="134"/>
      <c r="EH96" s="134"/>
      <c r="EI96" s="194"/>
      <c r="EJ96" s="194"/>
      <c r="EK96" s="194"/>
      <c r="EL96" s="23"/>
      <c r="EM96" s="23"/>
      <c r="EN96" s="23"/>
      <c r="EO96" s="23"/>
      <c r="EP96" s="23"/>
      <c r="EQ96" s="23"/>
      <c r="ER96" s="23"/>
      <c r="ES96" s="23"/>
      <c r="ET96" s="23"/>
      <c r="EU96" s="23"/>
      <c r="EV96" s="23"/>
      <c r="EW96" s="23"/>
      <c r="EX96" s="23"/>
      <c r="EY96" s="23"/>
      <c r="EZ96" s="23"/>
      <c r="FA96" s="23"/>
      <c r="FB96" s="23"/>
      <c r="FC96" s="23"/>
      <c r="FD96" s="23"/>
      <c r="FE96" s="23"/>
      <c r="FF96" s="23"/>
      <c r="FG96" s="23"/>
      <c r="FH96" s="23"/>
      <c r="FI96" s="23"/>
      <c r="FJ96" s="23"/>
      <c r="FK96" s="23"/>
      <c r="FL96" s="23"/>
      <c r="FM96" s="23"/>
      <c r="FN96" s="23"/>
      <c r="FO96" s="23"/>
      <c r="FP96" s="23"/>
      <c r="FQ96" s="23"/>
      <c r="FR96" s="23"/>
      <c r="FS96" s="23"/>
      <c r="FT96" s="23"/>
      <c r="FU96" s="23"/>
      <c r="FV96" s="23"/>
      <c r="FW96" s="23"/>
      <c r="FX96" s="23"/>
      <c r="FY96" s="23"/>
      <c r="FZ96" s="23"/>
      <c r="GA96" s="23"/>
      <c r="GB96" s="23"/>
      <c r="GC96" s="23"/>
      <c r="GD96" s="23"/>
      <c r="GE96" s="23"/>
      <c r="GF96" s="23"/>
      <c r="GG96" s="23"/>
      <c r="GH96" s="23"/>
      <c r="GI96" s="23"/>
      <c r="GJ96" s="23"/>
      <c r="GK96" s="23"/>
      <c r="GL96" s="23"/>
      <c r="GM96" s="23"/>
      <c r="GN96" s="23"/>
      <c r="GO96" s="294"/>
      <c r="GP96" s="309"/>
      <c r="GQ96" s="309"/>
      <c r="GR96" s="134">
        <f t="shared" si="248"/>
        <v>0</v>
      </c>
      <c r="GS96" s="134">
        <f t="shared" si="249"/>
        <v>0</v>
      </c>
      <c r="GT96" s="309"/>
      <c r="GU96" s="309"/>
      <c r="GV96" s="134">
        <f t="shared" si="255"/>
        <v>0</v>
      </c>
      <c r="GW96" s="134">
        <f t="shared" si="255"/>
        <v>0</v>
      </c>
      <c r="GX96" s="133">
        <f t="shared" si="198"/>
        <v>0</v>
      </c>
      <c r="GY96" s="133">
        <f t="shared" si="198"/>
        <v>0</v>
      </c>
      <c r="GZ96" s="309"/>
      <c r="HA96" s="134">
        <f t="shared" si="251"/>
        <v>0</v>
      </c>
      <c r="HB96" s="309"/>
      <c r="HC96" s="134">
        <f t="shared" si="252"/>
        <v>0</v>
      </c>
      <c r="HD96" s="134"/>
      <c r="HE96" s="134">
        <f t="shared" si="253"/>
        <v>0</v>
      </c>
      <c r="HF96" s="134"/>
      <c r="HG96" s="134">
        <f t="shared" si="254"/>
        <v>0</v>
      </c>
      <c r="HH96" s="133">
        <f t="shared" si="200"/>
        <v>0</v>
      </c>
      <c r="HI96" s="310"/>
      <c r="HJ96" s="294"/>
      <c r="HK96" s="311"/>
      <c r="HL96" s="311"/>
      <c r="HM96" s="311"/>
      <c r="HN96" s="311"/>
      <c r="HO96" s="311"/>
      <c r="HP96" s="311"/>
      <c r="HQ96" s="311"/>
      <c r="HR96" s="311"/>
      <c r="HS96" s="311"/>
      <c r="HT96" s="311"/>
      <c r="HU96" s="311"/>
      <c r="HV96" s="311"/>
      <c r="HW96" s="311"/>
      <c r="HX96" s="311"/>
      <c r="HY96" s="311"/>
      <c r="HZ96" s="311"/>
      <c r="IA96" s="311"/>
      <c r="IB96" s="311"/>
      <c r="IC96" s="311"/>
      <c r="ID96" s="311"/>
      <c r="IE96" s="311"/>
      <c r="IF96" s="311"/>
      <c r="IG96" s="311"/>
      <c r="IH96" s="311"/>
      <c r="II96" s="311"/>
      <c r="IJ96" s="311"/>
      <c r="IK96" s="311"/>
      <c r="IL96" s="311"/>
      <c r="IM96" s="311"/>
      <c r="IN96" s="311"/>
      <c r="IO96" s="311"/>
      <c r="IP96" s="311"/>
      <c r="IQ96" s="311"/>
      <c r="IR96" s="311"/>
      <c r="IS96" s="311"/>
      <c r="IT96" s="311"/>
      <c r="IU96" s="311"/>
      <c r="IV96" s="311"/>
      <c r="IW96" s="311"/>
      <c r="IX96" s="311"/>
      <c r="IY96" s="311"/>
      <c r="IZ96" s="311"/>
      <c r="JA96" s="311"/>
      <c r="JB96" s="311"/>
      <c r="JC96" s="311"/>
      <c r="JD96" s="311"/>
      <c r="JE96" s="311"/>
      <c r="JF96" s="311"/>
      <c r="JG96" s="311"/>
      <c r="JH96" s="311"/>
      <c r="JI96" s="311"/>
      <c r="JJ96" s="311"/>
      <c r="JK96" s="311"/>
      <c r="JL96" s="311"/>
      <c r="JM96" s="311"/>
      <c r="JN96" s="311"/>
      <c r="JO96" s="311"/>
      <c r="JP96" s="311"/>
      <c r="JQ96" s="311"/>
      <c r="JR96" s="311"/>
      <c r="JS96" s="311"/>
      <c r="JT96" s="311"/>
      <c r="JU96" s="311"/>
      <c r="JV96" s="311"/>
      <c r="JW96" s="311"/>
      <c r="JX96" s="311"/>
      <c r="JY96" s="311"/>
      <c r="JZ96" s="311"/>
      <c r="KA96" s="311"/>
      <c r="KB96" s="311"/>
      <c r="KC96" s="311"/>
      <c r="KD96" s="311"/>
      <c r="KE96" s="311"/>
      <c r="KF96" s="311"/>
      <c r="KG96" s="311"/>
      <c r="KH96" s="311"/>
      <c r="KI96" s="311"/>
      <c r="KJ96" s="311"/>
      <c r="KK96" s="311"/>
      <c r="KL96" s="311"/>
      <c r="KM96" s="2"/>
      <c r="KN96" s="2"/>
      <c r="KO96" s="2"/>
      <c r="KP96" s="2"/>
      <c r="KQ96" s="2"/>
      <c r="KR96" s="2"/>
      <c r="KS96" s="2"/>
      <c r="KT96" s="2"/>
      <c r="KU96" s="2"/>
      <c r="KV96" s="2"/>
      <c r="KW96" s="2"/>
      <c r="KX96" s="2"/>
      <c r="KY96" s="2"/>
      <c r="KZ96" s="2"/>
      <c r="LA96" s="2"/>
      <c r="LB96" s="2"/>
      <c r="LC96" s="2"/>
      <c r="LD96" s="2"/>
      <c r="LE96" s="2"/>
      <c r="LF96" s="2"/>
      <c r="LG96" s="2"/>
      <c r="LH96" s="2"/>
      <c r="LI96" s="2"/>
      <c r="LJ96" s="2"/>
      <c r="LK96" s="2"/>
      <c r="LL96" s="2"/>
      <c r="LM96" s="2"/>
      <c r="LN96" s="2"/>
      <c r="LO96" s="2"/>
      <c r="LP96" s="2"/>
      <c r="LQ96" s="2"/>
      <c r="LR96" s="2"/>
      <c r="LS96" s="2"/>
      <c r="LT96" s="2"/>
      <c r="LU96" s="2"/>
      <c r="LV96" s="2"/>
      <c r="LW96" s="2"/>
      <c r="LX96" s="2"/>
    </row>
    <row r="97" spans="1:336" ht="15.75" x14ac:dyDescent="0.2">
      <c r="A97" s="322"/>
      <c r="B97" s="323"/>
      <c r="C97" s="322"/>
      <c r="D97" s="322"/>
      <c r="E97" s="322"/>
      <c r="F97" s="324"/>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21"/>
      <c r="BJ97" s="221"/>
      <c r="BK97" s="221"/>
      <c r="BL97" s="221"/>
      <c r="BM97" s="221"/>
      <c r="BN97" s="221"/>
      <c r="BO97" s="221"/>
      <c r="BP97" s="221"/>
      <c r="BQ97" s="221"/>
      <c r="BR97" s="221"/>
      <c r="BS97" s="221"/>
      <c r="BT97" s="221"/>
      <c r="BU97" s="221"/>
      <c r="BV97" s="221"/>
      <c r="BW97" s="221"/>
      <c r="BX97" s="221"/>
      <c r="BY97" s="221"/>
      <c r="BZ97" s="23"/>
      <c r="CA97" s="23"/>
      <c r="CB97" s="23"/>
      <c r="CC97" s="23"/>
      <c r="CD97" s="194"/>
      <c r="CE97" s="194"/>
      <c r="CF97" s="194"/>
      <c r="CG97" s="23"/>
      <c r="CH97" s="23"/>
      <c r="CI97" s="254"/>
      <c r="CJ97" s="254"/>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21"/>
      <c r="DO97" s="221"/>
      <c r="DP97" s="221"/>
      <c r="DQ97" s="221"/>
      <c r="DR97" s="221"/>
      <c r="DS97" s="221"/>
      <c r="DT97" s="221"/>
      <c r="DU97" s="221"/>
      <c r="DV97" s="221"/>
      <c r="DW97" s="221"/>
      <c r="DX97" s="221"/>
      <c r="DY97" s="221"/>
      <c r="DZ97" s="221"/>
      <c r="EA97" s="221"/>
      <c r="EB97" s="221"/>
      <c r="EC97" s="221"/>
      <c r="ED97" s="221"/>
      <c r="EE97" s="23"/>
      <c r="EF97" s="23"/>
      <c r="EG97" s="23"/>
      <c r="EH97" s="23"/>
      <c r="EI97" s="194"/>
      <c r="EJ97" s="194"/>
      <c r="EK97" s="194"/>
      <c r="EL97" s="23"/>
      <c r="EM97" s="23"/>
      <c r="EN97" s="23"/>
      <c r="EO97" s="23"/>
      <c r="EP97" s="23"/>
      <c r="EQ97" s="23"/>
      <c r="ER97" s="23"/>
      <c r="ES97" s="23"/>
      <c r="ET97" s="23"/>
      <c r="EU97" s="23"/>
      <c r="EV97" s="23"/>
      <c r="EW97" s="23"/>
      <c r="EX97" s="23"/>
      <c r="EY97" s="23"/>
      <c r="EZ97" s="23"/>
      <c r="FA97" s="23"/>
      <c r="FB97" s="23"/>
      <c r="FC97" s="23"/>
      <c r="FD97" s="23"/>
      <c r="FE97" s="23"/>
      <c r="FF97" s="23"/>
      <c r="FG97" s="23"/>
      <c r="FH97" s="23"/>
      <c r="FI97" s="23"/>
      <c r="FJ97" s="23"/>
      <c r="FK97" s="23"/>
      <c r="FL97" s="23"/>
      <c r="FM97" s="23"/>
      <c r="FN97" s="23"/>
      <c r="FO97" s="23"/>
      <c r="FP97" s="23"/>
      <c r="FQ97" s="23"/>
      <c r="FR97" s="23"/>
      <c r="FS97" s="23"/>
      <c r="FT97" s="23"/>
      <c r="FU97" s="23"/>
      <c r="FV97" s="23"/>
      <c r="FW97" s="23"/>
      <c r="FX97" s="23"/>
      <c r="FY97" s="23"/>
      <c r="FZ97" s="23"/>
      <c r="GA97" s="23"/>
      <c r="GB97" s="23"/>
      <c r="GC97" s="23"/>
      <c r="GD97" s="23"/>
      <c r="GE97" s="23"/>
      <c r="GF97" s="23"/>
      <c r="GG97" s="23"/>
      <c r="GH97" s="23"/>
      <c r="GI97" s="23"/>
      <c r="GJ97" s="23"/>
      <c r="GK97" s="23"/>
      <c r="GL97" s="23"/>
      <c r="GM97" s="23"/>
      <c r="GN97" s="238"/>
      <c r="GO97" s="294"/>
      <c r="GP97" s="294"/>
      <c r="GQ97" s="325"/>
      <c r="GR97" s="325"/>
      <c r="GS97" s="325"/>
      <c r="GT97" s="325"/>
      <c r="GU97" s="325"/>
      <c r="GV97" s="325"/>
      <c r="GW97" s="325"/>
      <c r="GX97" s="325"/>
      <c r="GY97" s="325"/>
      <c r="GZ97" s="325"/>
      <c r="HA97" s="325"/>
      <c r="HB97" s="325"/>
      <c r="HC97" s="325"/>
      <c r="HD97" s="325"/>
      <c r="HE97" s="325"/>
      <c r="HF97" s="325"/>
      <c r="HG97" s="325"/>
      <c r="HH97" s="325"/>
      <c r="HI97" s="325"/>
      <c r="HJ97" s="294"/>
      <c r="HK97" s="264"/>
      <c r="HL97" s="264"/>
      <c r="HM97" s="264"/>
      <c r="HN97" s="264"/>
      <c r="HO97" s="264"/>
      <c r="HP97" s="264"/>
      <c r="HQ97" s="264"/>
      <c r="HR97" s="264"/>
      <c r="HS97" s="264"/>
      <c r="HT97" s="264"/>
      <c r="HU97" s="264"/>
      <c r="HV97" s="264"/>
      <c r="HW97" s="264"/>
      <c r="HX97" s="264"/>
      <c r="HY97" s="264"/>
      <c r="HZ97" s="264"/>
      <c r="IA97" s="264"/>
      <c r="IB97" s="264"/>
      <c r="IC97" s="264"/>
      <c r="ID97" s="264"/>
      <c r="IE97" s="264"/>
      <c r="IF97" s="264"/>
      <c r="IG97" s="264"/>
      <c r="IH97" s="264"/>
      <c r="II97" s="264"/>
      <c r="IJ97" s="264"/>
      <c r="IK97" s="264"/>
      <c r="IL97" s="264"/>
      <c r="IM97" s="264"/>
      <c r="IN97" s="264"/>
      <c r="IO97" s="264"/>
      <c r="IP97" s="264"/>
      <c r="IQ97" s="264"/>
      <c r="IR97" s="264"/>
      <c r="IS97" s="264"/>
      <c r="IT97" s="264"/>
      <c r="IU97" s="264"/>
      <c r="IV97" s="264"/>
      <c r="IW97" s="264"/>
      <c r="IX97" s="264"/>
      <c r="IY97" s="264"/>
      <c r="IZ97" s="264"/>
      <c r="JA97" s="264"/>
      <c r="JB97" s="264"/>
      <c r="JC97" s="264"/>
      <c r="JD97" s="264"/>
      <c r="JE97" s="264"/>
      <c r="JF97" s="264"/>
      <c r="JG97" s="264"/>
      <c r="JH97" s="264"/>
      <c r="JI97" s="264"/>
      <c r="JJ97" s="264"/>
      <c r="JK97" s="264"/>
      <c r="JL97" s="264"/>
      <c r="JM97" s="264"/>
      <c r="JN97" s="264"/>
      <c r="JO97" s="264"/>
      <c r="JP97" s="264"/>
      <c r="JQ97" s="264"/>
      <c r="JR97" s="264"/>
      <c r="JS97" s="264"/>
      <c r="JT97" s="264"/>
      <c r="JU97" s="264"/>
      <c r="JV97" s="264"/>
      <c r="JW97" s="264"/>
      <c r="JX97" s="264"/>
      <c r="JY97" s="264"/>
      <c r="JZ97" s="264"/>
      <c r="KA97" s="264"/>
      <c r="KB97" s="264"/>
      <c r="KC97" s="264"/>
      <c r="KD97" s="264"/>
      <c r="KE97" s="264"/>
      <c r="KF97" s="264"/>
      <c r="KG97" s="264"/>
      <c r="KH97" s="264"/>
      <c r="KI97" s="264"/>
      <c r="KJ97" s="264"/>
      <c r="KK97" s="264"/>
      <c r="KL97" s="264"/>
      <c r="KM97" s="195"/>
      <c r="KN97" s="195"/>
      <c r="KO97" s="195"/>
      <c r="KP97" s="195"/>
      <c r="KQ97" s="195"/>
      <c r="KR97" s="195"/>
      <c r="KS97" s="195"/>
      <c r="KT97" s="195"/>
      <c r="KU97" s="195"/>
      <c r="KV97" s="195"/>
      <c r="KW97" s="195"/>
      <c r="KX97" s="195"/>
      <c r="KY97" s="195"/>
      <c r="KZ97" s="195"/>
      <c r="LA97" s="195"/>
      <c r="LB97" s="195"/>
      <c r="LC97" s="195"/>
      <c r="LD97" s="195"/>
      <c r="LE97" s="195"/>
      <c r="LF97" s="195"/>
      <c r="LG97" s="195"/>
      <c r="LH97" s="195"/>
      <c r="LI97" s="195"/>
      <c r="LJ97" s="195"/>
      <c r="LK97" s="195"/>
      <c r="LL97" s="195"/>
      <c r="LM97" s="195"/>
      <c r="LN97" s="195"/>
      <c r="LO97" s="195"/>
      <c r="LP97" s="195"/>
      <c r="LQ97" s="195"/>
      <c r="LR97" s="195"/>
      <c r="LS97" s="195"/>
      <c r="LT97" s="195"/>
      <c r="LU97" s="195"/>
      <c r="LV97" s="195"/>
      <c r="LW97" s="195"/>
      <c r="LX97" s="195"/>
    </row>
    <row r="98" spans="1:336" ht="15.75" x14ac:dyDescent="0.2">
      <c r="A98" s="322"/>
      <c r="B98" s="323"/>
      <c r="C98" s="322"/>
      <c r="D98" s="322"/>
      <c r="E98" s="322"/>
      <c r="F98" s="324"/>
      <c r="G98" s="322"/>
      <c r="H98" s="322"/>
      <c r="I98" s="322"/>
      <c r="J98" s="322"/>
      <c r="K98" s="322"/>
      <c r="L98" s="322"/>
      <c r="M98" s="322"/>
      <c r="N98" s="322"/>
      <c r="O98" s="322"/>
      <c r="P98" s="322"/>
      <c r="Q98" s="322"/>
      <c r="R98" s="322"/>
      <c r="S98" s="322"/>
      <c r="T98" s="322"/>
      <c r="U98" s="322"/>
      <c r="V98" s="322"/>
      <c r="W98" s="322"/>
      <c r="X98" s="322"/>
      <c r="Y98" s="322"/>
      <c r="Z98" s="322"/>
      <c r="AA98" s="322"/>
      <c r="AB98" s="23"/>
      <c r="AC98" s="23"/>
      <c r="AD98" s="254"/>
      <c r="AE98" s="254"/>
      <c r="AF98" s="25"/>
      <c r="AG98" s="25"/>
      <c r="AH98" s="25"/>
      <c r="AI98" s="25"/>
      <c r="AJ98" s="25"/>
      <c r="AK98" s="25"/>
      <c r="AL98" s="25"/>
      <c r="AM98" s="25"/>
      <c r="AN98" s="25"/>
      <c r="AO98" s="25"/>
      <c r="AP98" s="25"/>
      <c r="AQ98" s="25"/>
      <c r="AR98" s="25"/>
      <c r="AS98" s="25"/>
      <c r="AT98" s="25"/>
      <c r="AU98" s="25"/>
      <c r="AV98" s="25"/>
      <c r="AW98" s="326"/>
      <c r="AX98" s="25"/>
      <c r="AY98" s="25"/>
      <c r="AZ98" s="25"/>
      <c r="BA98" s="25"/>
      <c r="BB98" s="25"/>
      <c r="BC98" s="25"/>
      <c r="BD98" s="25"/>
      <c r="BE98" s="25"/>
      <c r="BF98" s="25"/>
      <c r="BG98" s="25"/>
      <c r="BH98" s="25"/>
      <c r="BI98" s="195"/>
      <c r="BJ98" s="195"/>
      <c r="BK98" s="327"/>
      <c r="BL98" s="327"/>
      <c r="BM98" s="327"/>
      <c r="BN98" s="327"/>
      <c r="BO98" s="327"/>
      <c r="BP98" s="327"/>
      <c r="BQ98" s="327"/>
      <c r="BR98" s="327"/>
      <c r="BS98" s="327"/>
      <c r="BT98" s="327"/>
      <c r="BU98" s="327"/>
      <c r="BV98" s="327"/>
      <c r="BW98" s="327"/>
      <c r="BX98" s="327"/>
      <c r="BY98" s="327"/>
      <c r="BZ98" s="23"/>
      <c r="CA98" s="23"/>
      <c r="CB98" s="23"/>
      <c r="CC98" s="23"/>
      <c r="CD98" s="194"/>
      <c r="CE98" s="194"/>
      <c r="CF98" s="194"/>
      <c r="CG98" s="23"/>
      <c r="CH98" s="23"/>
      <c r="CI98" s="254"/>
      <c r="CJ98" s="254"/>
      <c r="CK98" s="25"/>
      <c r="CL98" s="25"/>
      <c r="CM98" s="25"/>
      <c r="CN98" s="25"/>
      <c r="CO98" s="25"/>
      <c r="CP98" s="25"/>
      <c r="CQ98" s="25"/>
      <c r="CR98" s="25"/>
      <c r="CS98" s="25"/>
      <c r="CT98" s="25"/>
      <c r="CU98" s="25"/>
      <c r="CV98" s="25"/>
      <c r="CW98" s="25"/>
      <c r="CX98" s="25"/>
      <c r="CY98" s="25"/>
      <c r="CZ98" s="25"/>
      <c r="DA98" s="25"/>
      <c r="DB98" s="25"/>
      <c r="DC98" s="25"/>
      <c r="DD98" s="25"/>
      <c r="DE98" s="25"/>
      <c r="DF98" s="25"/>
      <c r="DG98" s="25"/>
      <c r="DH98" s="25"/>
      <c r="DI98" s="25"/>
      <c r="DJ98" s="25"/>
      <c r="DK98" s="25"/>
      <c r="DL98" s="25"/>
      <c r="DM98" s="25"/>
      <c r="DN98" s="195"/>
      <c r="DO98" s="195"/>
      <c r="DP98" s="327"/>
      <c r="DQ98" s="327"/>
      <c r="DR98" s="327"/>
      <c r="DS98" s="327"/>
      <c r="DT98" s="327"/>
      <c r="DU98" s="327"/>
      <c r="DV98" s="327"/>
      <c r="DW98" s="327"/>
      <c r="DX98" s="327"/>
      <c r="DY98" s="327"/>
      <c r="DZ98" s="327"/>
      <c r="EA98" s="327"/>
      <c r="EB98" s="327"/>
      <c r="EC98" s="327"/>
      <c r="ED98" s="327"/>
      <c r="EE98" s="23"/>
      <c r="EF98" s="23"/>
      <c r="EG98" s="23"/>
      <c r="EH98" s="23"/>
      <c r="EI98" s="194"/>
      <c r="EJ98" s="194"/>
      <c r="EK98" s="194"/>
      <c r="EL98" s="23"/>
      <c r="EM98" s="23"/>
      <c r="EN98" s="23"/>
      <c r="EO98" s="23"/>
      <c r="EP98" s="23"/>
      <c r="EQ98" s="23"/>
      <c r="ER98" s="23"/>
      <c r="ES98" s="23"/>
      <c r="ET98" s="23"/>
      <c r="EU98" s="23"/>
      <c r="EV98" s="23"/>
      <c r="EW98" s="23"/>
      <c r="EX98" s="23"/>
      <c r="EY98" s="23"/>
      <c r="EZ98" s="23"/>
      <c r="FA98" s="23"/>
      <c r="FB98" s="23"/>
      <c r="FC98" s="23"/>
      <c r="FD98" s="23"/>
      <c r="FE98" s="23"/>
      <c r="FF98" s="23"/>
      <c r="FG98" s="23"/>
      <c r="FH98" s="23"/>
      <c r="FI98" s="23"/>
      <c r="FJ98" s="23"/>
      <c r="FK98" s="23"/>
      <c r="FL98" s="23"/>
      <c r="FM98" s="23"/>
      <c r="FN98" s="23"/>
      <c r="FO98" s="23"/>
      <c r="FP98" s="23"/>
      <c r="FQ98" s="23"/>
      <c r="FR98" s="23"/>
      <c r="FS98" s="23"/>
      <c r="FT98" s="23"/>
      <c r="FU98" s="23"/>
      <c r="FV98" s="23"/>
      <c r="FW98" s="23"/>
      <c r="FX98" s="23"/>
      <c r="FY98" s="23"/>
      <c r="FZ98" s="23"/>
      <c r="GA98" s="23"/>
      <c r="GB98" s="23"/>
      <c r="GC98" s="23"/>
      <c r="GD98" s="23"/>
      <c r="GE98" s="23"/>
      <c r="GF98" s="23"/>
      <c r="GG98" s="23"/>
      <c r="GH98" s="23"/>
      <c r="GI98" s="23"/>
      <c r="GJ98" s="23"/>
      <c r="GK98" s="23"/>
      <c r="GL98" s="23"/>
      <c r="GM98" s="23"/>
      <c r="GN98" s="194"/>
      <c r="GO98" s="294"/>
      <c r="GP98" s="294"/>
      <c r="GQ98" s="328"/>
      <c r="GR98" s="328"/>
      <c r="GS98" s="328"/>
      <c r="GT98" s="328"/>
      <c r="GU98" s="328"/>
      <c r="GV98" s="328"/>
      <c r="GW98" s="328"/>
      <c r="GX98" s="328"/>
      <c r="GY98" s="328"/>
      <c r="GZ98" s="328"/>
      <c r="HA98" s="328"/>
      <c r="HB98" s="328"/>
      <c r="HC98" s="328"/>
      <c r="HD98" s="328"/>
      <c r="HE98" s="328"/>
      <c r="HF98" s="328"/>
      <c r="HG98" s="328"/>
      <c r="HH98" s="328"/>
      <c r="HI98" s="328"/>
      <c r="HJ98" s="294"/>
      <c r="HK98" s="195"/>
      <c r="HL98" s="195"/>
      <c r="HM98" s="195"/>
      <c r="HN98" s="195"/>
      <c r="HO98" s="195"/>
      <c r="HP98" s="195"/>
      <c r="HQ98" s="195"/>
      <c r="HR98" s="195"/>
      <c r="HS98" s="195"/>
      <c r="HT98" s="195"/>
      <c r="HU98" s="195"/>
      <c r="HV98" s="195"/>
      <c r="HW98" s="195"/>
      <c r="HX98" s="195"/>
      <c r="HY98" s="195"/>
      <c r="HZ98" s="195"/>
      <c r="IA98" s="195"/>
      <c r="IB98" s="195"/>
      <c r="IC98" s="195"/>
      <c r="ID98" s="195"/>
      <c r="IE98" s="195"/>
      <c r="IF98" s="195"/>
      <c r="IG98" s="195"/>
      <c r="IH98" s="195"/>
      <c r="II98" s="195"/>
      <c r="IJ98" s="195"/>
      <c r="IK98" s="195"/>
      <c r="IL98" s="195"/>
      <c r="IM98" s="195"/>
      <c r="IN98" s="195"/>
      <c r="IO98" s="195"/>
      <c r="IP98" s="195"/>
      <c r="IQ98" s="195"/>
      <c r="IR98" s="195"/>
      <c r="IS98" s="195"/>
      <c r="IT98" s="195"/>
      <c r="IU98" s="195"/>
      <c r="IV98" s="195"/>
      <c r="IW98" s="195"/>
      <c r="IX98" s="195"/>
      <c r="IY98" s="195"/>
      <c r="IZ98" s="195"/>
      <c r="JA98" s="195"/>
      <c r="JB98" s="195"/>
      <c r="JC98" s="195"/>
      <c r="JD98" s="195"/>
      <c r="JE98" s="195"/>
      <c r="JF98" s="195"/>
      <c r="JG98" s="195"/>
      <c r="JH98" s="195"/>
      <c r="JI98" s="195"/>
      <c r="JJ98" s="195"/>
      <c r="JK98" s="195"/>
      <c r="JL98" s="195"/>
      <c r="JM98" s="195"/>
      <c r="JN98" s="195"/>
      <c r="JO98" s="195"/>
      <c r="JP98" s="195"/>
      <c r="JQ98" s="195"/>
      <c r="JR98" s="195"/>
      <c r="JS98" s="195"/>
      <c r="JT98" s="195"/>
      <c r="JU98" s="195"/>
      <c r="JV98" s="195"/>
      <c r="JW98" s="195"/>
      <c r="JX98" s="195"/>
      <c r="JY98" s="195"/>
      <c r="JZ98" s="195"/>
      <c r="KA98" s="195"/>
      <c r="KB98" s="195"/>
      <c r="KC98" s="195"/>
      <c r="KD98" s="195"/>
      <c r="KE98" s="195"/>
      <c r="KF98" s="195"/>
      <c r="KG98" s="195"/>
      <c r="KH98" s="195"/>
      <c r="KI98" s="195"/>
      <c r="KJ98" s="195"/>
      <c r="KK98" s="195"/>
      <c r="KL98" s="195"/>
      <c r="KM98" s="195"/>
      <c r="KN98" s="195"/>
      <c r="KO98" s="195"/>
      <c r="KP98" s="195"/>
      <c r="KQ98" s="195"/>
      <c r="KR98" s="195"/>
      <c r="KS98" s="195"/>
      <c r="KT98" s="195"/>
      <c r="KU98" s="195"/>
      <c r="KV98" s="195"/>
      <c r="KW98" s="195"/>
      <c r="KX98" s="195"/>
      <c r="KY98" s="195"/>
      <c r="KZ98" s="195"/>
      <c r="LA98" s="195"/>
      <c r="LB98" s="195"/>
      <c r="LC98" s="195"/>
      <c r="LD98" s="195"/>
      <c r="LE98" s="195"/>
      <c r="LF98" s="195"/>
      <c r="LG98" s="195"/>
      <c r="LH98" s="195"/>
      <c r="LI98" s="195"/>
      <c r="LJ98" s="195"/>
      <c r="LK98" s="195"/>
      <c r="LL98" s="195"/>
      <c r="LM98" s="195"/>
      <c r="LN98" s="195"/>
      <c r="LO98" s="195"/>
      <c r="LP98" s="195"/>
      <c r="LQ98" s="195"/>
      <c r="LR98" s="195"/>
      <c r="LS98" s="195"/>
      <c r="LT98" s="195"/>
      <c r="LU98" s="195"/>
      <c r="LV98" s="195"/>
      <c r="LW98" s="195"/>
      <c r="LX98" s="195"/>
    </row>
    <row r="99" spans="1:336" ht="15.75" x14ac:dyDescent="0.2">
      <c r="A99" s="195"/>
      <c r="B99" s="329"/>
      <c r="C99" s="195"/>
      <c r="D99" s="195"/>
      <c r="E99" s="195"/>
      <c r="F99" s="195"/>
      <c r="G99" s="195"/>
      <c r="H99" s="195"/>
      <c r="I99" s="195"/>
      <c r="J99" s="264"/>
      <c r="K99" s="264"/>
      <c r="L99" s="264"/>
      <c r="M99" s="264"/>
      <c r="N99" s="195"/>
      <c r="O99" s="195"/>
      <c r="P99" s="195"/>
      <c r="Q99" s="195"/>
      <c r="R99" s="195"/>
      <c r="S99" s="195"/>
      <c r="T99" s="195"/>
      <c r="U99" s="195"/>
      <c r="V99" s="195"/>
      <c r="W99" s="195"/>
      <c r="X99" s="195"/>
      <c r="Y99" s="195"/>
      <c r="Z99" s="195"/>
      <c r="AA99" s="195"/>
      <c r="AB99" s="330"/>
      <c r="AC99" s="330"/>
      <c r="AD99" s="243"/>
      <c r="AE99" s="243"/>
      <c r="AF99" s="330"/>
      <c r="AG99" s="330"/>
      <c r="AH99" s="330"/>
      <c r="AI99" s="330"/>
      <c r="AJ99" s="330"/>
      <c r="AK99" s="330"/>
      <c r="AL99" s="330"/>
      <c r="AM99" s="330"/>
      <c r="AN99" s="330"/>
      <c r="AO99" s="330"/>
      <c r="AP99" s="330"/>
      <c r="AQ99" s="330"/>
      <c r="AR99" s="330"/>
      <c r="AS99" s="330"/>
      <c r="AT99" s="330"/>
      <c r="AU99" s="330"/>
      <c r="AV99" s="330"/>
      <c r="AW99" s="330"/>
      <c r="AX99" s="330"/>
      <c r="AY99" s="330"/>
      <c r="AZ99" s="330"/>
      <c r="BA99" s="330"/>
      <c r="BB99" s="330"/>
      <c r="BC99" s="330"/>
      <c r="BD99" s="330"/>
      <c r="BE99" s="330"/>
      <c r="BF99" s="330"/>
      <c r="BG99" s="330"/>
      <c r="BH99" s="330"/>
      <c r="BI99" s="195"/>
      <c r="BJ99" s="195"/>
      <c r="BK99" s="327"/>
      <c r="BL99" s="327"/>
      <c r="BM99" s="327"/>
      <c r="BN99" s="327"/>
      <c r="BO99" s="327"/>
      <c r="BP99" s="327"/>
      <c r="BQ99" s="327"/>
      <c r="BR99" s="327"/>
      <c r="BS99" s="327"/>
      <c r="BT99" s="327"/>
      <c r="BU99" s="327"/>
      <c r="BV99" s="327"/>
      <c r="BW99" s="327"/>
      <c r="BX99" s="327"/>
      <c r="BY99" s="327"/>
      <c r="BZ99" s="330"/>
      <c r="CA99" s="330"/>
      <c r="CB99" s="330"/>
      <c r="CC99" s="330"/>
      <c r="CD99" s="194"/>
      <c r="CE99" s="194"/>
      <c r="CF99" s="194"/>
      <c r="CG99" s="23"/>
      <c r="CH99" s="23"/>
      <c r="CI99" s="243"/>
      <c r="CJ99" s="243"/>
      <c r="CK99" s="330"/>
      <c r="CL99" s="330"/>
      <c r="CM99" s="330"/>
      <c r="CN99" s="330"/>
      <c r="CO99" s="330"/>
      <c r="CP99" s="330"/>
      <c r="CQ99" s="330"/>
      <c r="CR99" s="330"/>
      <c r="CS99" s="330"/>
      <c r="CT99" s="330"/>
      <c r="CU99" s="330"/>
      <c r="CV99" s="330"/>
      <c r="CW99" s="330"/>
      <c r="CX99" s="330"/>
      <c r="CY99" s="330"/>
      <c r="CZ99" s="330"/>
      <c r="DA99" s="330"/>
      <c r="DB99" s="330"/>
      <c r="DC99" s="330"/>
      <c r="DD99" s="330"/>
      <c r="DE99" s="330"/>
      <c r="DF99" s="330"/>
      <c r="DG99" s="330"/>
      <c r="DH99" s="330"/>
      <c r="DI99" s="330"/>
      <c r="DJ99" s="330"/>
      <c r="DK99" s="330"/>
      <c r="DL99" s="330"/>
      <c r="DM99" s="330"/>
      <c r="DN99" s="195"/>
      <c r="DO99" s="195"/>
      <c r="DP99" s="327"/>
      <c r="DQ99" s="327"/>
      <c r="DR99" s="327"/>
      <c r="DS99" s="327"/>
      <c r="DT99" s="327"/>
      <c r="DU99" s="327"/>
      <c r="DV99" s="327"/>
      <c r="DW99" s="327"/>
      <c r="DX99" s="327"/>
      <c r="DY99" s="327"/>
      <c r="DZ99" s="327"/>
      <c r="EA99" s="327"/>
      <c r="EB99" s="327"/>
      <c r="EC99" s="327"/>
      <c r="ED99" s="327"/>
      <c r="EE99" s="330"/>
      <c r="EF99" s="330"/>
      <c r="EG99" s="330"/>
      <c r="EH99" s="330"/>
      <c r="EI99" s="194"/>
      <c r="EJ99" s="194"/>
      <c r="EK99" s="194"/>
      <c r="EL99" s="330"/>
      <c r="EM99" s="330"/>
      <c r="EN99" s="330"/>
      <c r="EO99" s="23"/>
      <c r="EP99" s="25"/>
      <c r="EQ99" s="25"/>
      <c r="ER99" s="25"/>
      <c r="ES99" s="23"/>
      <c r="ET99" s="25"/>
      <c r="EU99" s="25"/>
      <c r="EV99" s="25"/>
      <c r="EW99" s="23"/>
      <c r="EX99" s="25"/>
      <c r="EY99" s="25"/>
      <c r="EZ99" s="25"/>
      <c r="FA99" s="25"/>
      <c r="FB99" s="25"/>
      <c r="FC99" s="25"/>
      <c r="FD99" s="25"/>
      <c r="FE99" s="23"/>
      <c r="FF99" s="25"/>
      <c r="FG99" s="25"/>
      <c r="FH99" s="25"/>
      <c r="FI99" s="25"/>
      <c r="FJ99" s="25"/>
      <c r="FK99" s="25"/>
      <c r="FL99" s="25"/>
      <c r="FM99" s="23"/>
      <c r="FN99" s="25"/>
      <c r="FO99" s="25"/>
      <c r="FP99" s="25"/>
      <c r="FQ99" s="221"/>
      <c r="FR99" s="221"/>
      <c r="FS99" s="221"/>
      <c r="FT99" s="327"/>
      <c r="FU99" s="327"/>
      <c r="FV99" s="327"/>
      <c r="FW99" s="327"/>
      <c r="FX99" s="327"/>
      <c r="FY99" s="327"/>
      <c r="FZ99" s="327"/>
      <c r="GA99" s="327"/>
      <c r="GB99" s="327"/>
      <c r="GC99" s="327"/>
      <c r="GD99" s="327"/>
      <c r="GE99" s="327"/>
      <c r="GF99" s="327"/>
      <c r="GG99" s="327"/>
      <c r="GH99" s="330"/>
      <c r="GI99" s="330"/>
      <c r="GJ99" s="330"/>
      <c r="GK99" s="330"/>
      <c r="GL99" s="330"/>
      <c r="GM99" s="330"/>
      <c r="GN99" s="330"/>
      <c r="GO99" s="330"/>
      <c r="GP99" s="330"/>
      <c r="GQ99" s="265"/>
      <c r="GR99" s="265"/>
      <c r="GS99" s="265"/>
      <c r="GT99" s="265"/>
      <c r="GU99" s="265"/>
      <c r="GV99" s="265"/>
      <c r="GW99" s="265"/>
      <c r="GX99" s="265"/>
      <c r="GY99" s="265"/>
      <c r="GZ99" s="265"/>
      <c r="HA99" s="265"/>
      <c r="HB99" s="265"/>
      <c r="HC99" s="265"/>
      <c r="HD99" s="265"/>
      <c r="HE99" s="265"/>
      <c r="HF99" s="265"/>
      <c r="HG99" s="265"/>
      <c r="HH99" s="265"/>
      <c r="HI99" s="265"/>
      <c r="HJ99" s="330"/>
      <c r="HK99" s="195"/>
      <c r="HL99" s="195"/>
      <c r="HM99" s="195"/>
      <c r="HN99" s="195"/>
      <c r="HO99" s="195"/>
      <c r="HP99" s="195"/>
      <c r="HQ99" s="195"/>
      <c r="HR99" s="195"/>
      <c r="HS99" s="195"/>
      <c r="HT99" s="195"/>
      <c r="HU99" s="195"/>
      <c r="HV99" s="195"/>
      <c r="HW99" s="195"/>
      <c r="HX99" s="195"/>
      <c r="HY99" s="195"/>
      <c r="HZ99" s="195"/>
      <c r="IA99" s="195"/>
      <c r="IB99" s="195"/>
      <c r="IC99" s="195"/>
      <c r="ID99" s="195"/>
      <c r="IE99" s="195"/>
      <c r="IF99" s="195"/>
      <c r="IG99" s="195"/>
      <c r="IH99" s="195"/>
      <c r="II99" s="195"/>
      <c r="IJ99" s="195"/>
      <c r="IK99" s="195"/>
      <c r="IL99" s="195"/>
      <c r="IM99" s="195"/>
      <c r="IN99" s="195"/>
      <c r="IO99" s="195"/>
      <c r="IP99" s="195"/>
      <c r="IQ99" s="195"/>
      <c r="IR99" s="195"/>
      <c r="IS99" s="195"/>
      <c r="IT99" s="195"/>
      <c r="IU99" s="195"/>
      <c r="IV99" s="195"/>
      <c r="IW99" s="195"/>
      <c r="IX99" s="195"/>
      <c r="IY99" s="195"/>
      <c r="IZ99" s="195"/>
      <c r="JA99" s="195"/>
      <c r="JB99" s="195"/>
      <c r="JC99" s="195"/>
      <c r="JD99" s="195"/>
      <c r="JE99" s="195"/>
      <c r="JF99" s="195"/>
      <c r="JG99" s="195"/>
      <c r="JH99" s="195"/>
      <c r="JI99" s="195"/>
      <c r="JJ99" s="195"/>
      <c r="JK99" s="195"/>
      <c r="JL99" s="195"/>
      <c r="JM99" s="195"/>
      <c r="JN99" s="195"/>
      <c r="JO99" s="195"/>
      <c r="JP99" s="195"/>
      <c r="JQ99" s="195"/>
      <c r="JR99" s="195"/>
      <c r="JS99" s="195"/>
      <c r="JT99" s="195"/>
      <c r="JU99" s="195"/>
      <c r="JV99" s="195"/>
      <c r="JW99" s="195"/>
      <c r="JX99" s="195"/>
      <c r="JY99" s="195"/>
      <c r="JZ99" s="195"/>
      <c r="KA99" s="195"/>
      <c r="KB99" s="195"/>
      <c r="KC99" s="195"/>
      <c r="KD99" s="195"/>
      <c r="KE99" s="195"/>
      <c r="KF99" s="195"/>
      <c r="KG99" s="195"/>
      <c r="KH99" s="195"/>
      <c r="KI99" s="195"/>
      <c r="KJ99" s="195"/>
      <c r="KK99" s="195"/>
      <c r="KL99" s="195"/>
      <c r="KM99" s="195"/>
      <c r="KN99" s="195"/>
      <c r="KO99" s="195"/>
      <c r="KP99" s="195"/>
      <c r="KQ99" s="195"/>
      <c r="KR99" s="195"/>
      <c r="KS99" s="195"/>
      <c r="KT99" s="195"/>
      <c r="KU99" s="195"/>
      <c r="KV99" s="195"/>
      <c r="KW99" s="195"/>
      <c r="KX99" s="195"/>
      <c r="KY99" s="195"/>
      <c r="KZ99" s="195"/>
      <c r="LA99" s="195"/>
      <c r="LB99" s="195"/>
      <c r="LC99" s="195"/>
      <c r="LD99" s="195"/>
      <c r="LE99" s="195"/>
      <c r="LF99" s="195"/>
      <c r="LG99" s="195"/>
      <c r="LH99" s="195"/>
      <c r="LI99" s="195"/>
      <c r="LJ99" s="195"/>
      <c r="LK99" s="195"/>
      <c r="LL99" s="195"/>
      <c r="LM99" s="195"/>
      <c r="LN99" s="195"/>
      <c r="LO99" s="195"/>
      <c r="LP99" s="195"/>
      <c r="LQ99" s="195"/>
      <c r="LR99" s="195"/>
      <c r="LS99" s="195"/>
      <c r="LT99" s="195"/>
      <c r="LU99" s="195"/>
      <c r="LV99" s="195"/>
      <c r="LW99" s="195"/>
      <c r="LX99" s="195"/>
    </row>
    <row r="100" spans="1:336" ht="15.75" x14ac:dyDescent="0.2">
      <c r="A100" s="195"/>
      <c r="B100" s="329"/>
      <c r="C100" s="195"/>
      <c r="D100" s="195"/>
      <c r="E100" s="195"/>
      <c r="F100" s="195"/>
      <c r="G100" s="195"/>
      <c r="H100" s="195"/>
      <c r="I100" s="195"/>
      <c r="J100" s="264"/>
      <c r="K100" s="264"/>
      <c r="L100" s="264"/>
      <c r="M100" s="264"/>
      <c r="N100" s="195"/>
      <c r="O100" s="195"/>
      <c r="P100" s="195"/>
      <c r="Q100" s="195"/>
      <c r="R100" s="195"/>
      <c r="S100" s="195"/>
      <c r="T100" s="195"/>
      <c r="U100" s="195"/>
      <c r="V100" s="195"/>
      <c r="W100" s="195"/>
      <c r="X100" s="195"/>
      <c r="Y100" s="195"/>
      <c r="Z100" s="195"/>
      <c r="AA100" s="195"/>
      <c r="AB100" s="330"/>
      <c r="AC100" s="330"/>
      <c r="AD100" s="243"/>
      <c r="AE100" s="243"/>
      <c r="AF100" s="330"/>
      <c r="AG100" s="330"/>
      <c r="AH100" s="330"/>
      <c r="AI100" s="330"/>
      <c r="AJ100" s="330"/>
      <c r="AK100" s="330"/>
      <c r="AL100" s="330"/>
      <c r="AM100" s="330"/>
      <c r="AN100" s="330"/>
      <c r="AO100" s="330"/>
      <c r="AP100" s="330"/>
      <c r="AQ100" s="330"/>
      <c r="AR100" s="330"/>
      <c r="AS100" s="330"/>
      <c r="AT100" s="330"/>
      <c r="AU100" s="330"/>
      <c r="AV100" s="330"/>
      <c r="AW100" s="330"/>
      <c r="AX100" s="330"/>
      <c r="AY100" s="330"/>
      <c r="AZ100" s="330"/>
      <c r="BA100" s="330"/>
      <c r="BB100" s="330"/>
      <c r="BC100" s="330"/>
      <c r="BD100" s="330"/>
      <c r="BE100" s="330"/>
      <c r="BF100" s="330"/>
      <c r="BG100" s="330"/>
      <c r="BH100" s="330"/>
      <c r="BI100" s="195"/>
      <c r="BJ100" s="195"/>
      <c r="BK100" s="327"/>
      <c r="BL100" s="327"/>
      <c r="BM100" s="327"/>
      <c r="BN100" s="327"/>
      <c r="BO100" s="327"/>
      <c r="BP100" s="327"/>
      <c r="BQ100" s="327"/>
      <c r="BR100" s="327"/>
      <c r="BS100" s="327"/>
      <c r="BT100" s="327"/>
      <c r="BU100" s="327"/>
      <c r="BV100" s="327"/>
      <c r="BW100" s="327"/>
      <c r="BX100" s="327"/>
      <c r="BY100" s="327"/>
      <c r="BZ100" s="330"/>
      <c r="CA100" s="330"/>
      <c r="CB100" s="330"/>
      <c r="CC100" s="330"/>
      <c r="CD100" s="194"/>
      <c r="CE100" s="194"/>
      <c r="CF100" s="194"/>
      <c r="CG100" s="23"/>
      <c r="CH100" s="23"/>
      <c r="CI100" s="243"/>
      <c r="CJ100" s="243"/>
      <c r="CK100" s="330"/>
      <c r="CL100" s="330"/>
      <c r="CM100" s="330"/>
      <c r="CN100" s="330"/>
      <c r="CO100" s="330"/>
      <c r="CP100" s="330"/>
      <c r="CQ100" s="330"/>
      <c r="CR100" s="330"/>
      <c r="CS100" s="330"/>
      <c r="CT100" s="330"/>
      <c r="CU100" s="330"/>
      <c r="CV100" s="330"/>
      <c r="CW100" s="330"/>
      <c r="CX100" s="330"/>
      <c r="CY100" s="330"/>
      <c r="CZ100" s="330"/>
      <c r="DA100" s="330"/>
      <c r="DB100" s="330"/>
      <c r="DC100" s="330"/>
      <c r="DD100" s="330"/>
      <c r="DE100" s="330"/>
      <c r="DF100" s="330"/>
      <c r="DG100" s="330"/>
      <c r="DH100" s="330"/>
      <c r="DI100" s="330"/>
      <c r="DJ100" s="330"/>
      <c r="DK100" s="330"/>
      <c r="DL100" s="330"/>
      <c r="DM100" s="330"/>
      <c r="DN100" s="195"/>
      <c r="DO100" s="195"/>
      <c r="DP100" s="327"/>
      <c r="DQ100" s="327"/>
      <c r="DR100" s="327"/>
      <c r="DS100" s="327"/>
      <c r="DT100" s="327"/>
      <c r="DU100" s="327"/>
      <c r="DV100" s="327"/>
      <c r="DW100" s="327"/>
      <c r="DX100" s="327"/>
      <c r="DY100" s="327"/>
      <c r="DZ100" s="327"/>
      <c r="EA100" s="327"/>
      <c r="EB100" s="327"/>
      <c r="EC100" s="327"/>
      <c r="ED100" s="327"/>
      <c r="EE100" s="330"/>
      <c r="EF100" s="330"/>
      <c r="EG100" s="330"/>
      <c r="EH100" s="330"/>
      <c r="EI100" s="194"/>
      <c r="EJ100" s="194"/>
      <c r="EK100" s="194"/>
      <c r="EL100" s="330"/>
      <c r="EM100" s="330"/>
      <c r="EN100" s="330"/>
      <c r="EO100" s="23"/>
      <c r="EP100" s="25"/>
      <c r="EQ100" s="25"/>
      <c r="ER100" s="25"/>
      <c r="ES100" s="23"/>
      <c r="ET100" s="25"/>
      <c r="EU100" s="25"/>
      <c r="EV100" s="25"/>
      <c r="EW100" s="23"/>
      <c r="EX100" s="25"/>
      <c r="EY100" s="25"/>
      <c r="EZ100" s="25"/>
      <c r="FA100" s="25"/>
      <c r="FB100" s="25"/>
      <c r="FC100" s="25"/>
      <c r="FD100" s="25"/>
      <c r="FE100" s="23"/>
      <c r="FF100" s="25"/>
      <c r="FG100" s="25"/>
      <c r="FH100" s="25"/>
      <c r="FI100" s="25"/>
      <c r="FJ100" s="25"/>
      <c r="FK100" s="25"/>
      <c r="FL100" s="25"/>
      <c r="FM100" s="23"/>
      <c r="FN100" s="25"/>
      <c r="FO100" s="25"/>
      <c r="FP100" s="25"/>
      <c r="FQ100" s="221"/>
      <c r="FR100" s="221"/>
      <c r="FS100" s="221"/>
      <c r="FT100" s="327"/>
      <c r="FU100" s="327"/>
      <c r="FV100" s="327"/>
      <c r="FW100" s="327"/>
      <c r="FX100" s="327"/>
      <c r="FY100" s="327"/>
      <c r="FZ100" s="327"/>
      <c r="GA100" s="327"/>
      <c r="GB100" s="327"/>
      <c r="GC100" s="327"/>
      <c r="GD100" s="327"/>
      <c r="GE100" s="327"/>
      <c r="GF100" s="327"/>
      <c r="GG100" s="327"/>
      <c r="GH100" s="330"/>
      <c r="GI100" s="330"/>
      <c r="GJ100" s="330"/>
      <c r="GK100" s="330"/>
      <c r="GL100" s="330"/>
      <c r="GM100" s="330"/>
      <c r="GN100" s="330"/>
      <c r="GO100" s="330"/>
      <c r="GP100" s="330"/>
      <c r="GQ100" s="265"/>
      <c r="GR100" s="265"/>
      <c r="GS100" s="265"/>
      <c r="GT100" s="265"/>
      <c r="GU100" s="265"/>
      <c r="GV100" s="265"/>
      <c r="GW100" s="265"/>
      <c r="GX100" s="265"/>
      <c r="GY100" s="265"/>
      <c r="GZ100" s="265"/>
      <c r="HA100" s="265"/>
      <c r="HB100" s="265"/>
      <c r="HC100" s="265"/>
      <c r="HD100" s="265"/>
      <c r="HE100" s="265"/>
      <c r="HF100" s="265"/>
      <c r="HG100" s="265"/>
      <c r="HH100" s="265"/>
      <c r="HI100" s="265"/>
      <c r="HJ100" s="330"/>
      <c r="HK100" s="195"/>
      <c r="HL100" s="195"/>
      <c r="HM100" s="195"/>
      <c r="HN100" s="195"/>
      <c r="HO100" s="195"/>
      <c r="HP100" s="195"/>
      <c r="HQ100" s="195"/>
      <c r="HR100" s="195"/>
      <c r="HS100" s="195"/>
      <c r="HT100" s="195"/>
      <c r="HU100" s="195"/>
      <c r="HV100" s="195"/>
      <c r="HW100" s="195"/>
      <c r="HX100" s="195"/>
      <c r="HY100" s="195"/>
      <c r="HZ100" s="195"/>
      <c r="IA100" s="195"/>
      <c r="IB100" s="195"/>
      <c r="IC100" s="195"/>
      <c r="ID100" s="195"/>
      <c r="IE100" s="195"/>
      <c r="IF100" s="195"/>
      <c r="IG100" s="195"/>
      <c r="IH100" s="195"/>
      <c r="II100" s="195"/>
      <c r="IJ100" s="195"/>
      <c r="IK100" s="195"/>
      <c r="IL100" s="195"/>
      <c r="IM100" s="195"/>
      <c r="IN100" s="195"/>
      <c r="IO100" s="195"/>
      <c r="IP100" s="195"/>
      <c r="IQ100" s="195"/>
      <c r="IR100" s="195"/>
      <c r="IS100" s="195"/>
      <c r="IT100" s="195"/>
      <c r="IU100" s="195"/>
      <c r="IV100" s="195"/>
      <c r="IW100" s="195"/>
      <c r="IX100" s="195"/>
      <c r="IY100" s="195"/>
      <c r="IZ100" s="195"/>
      <c r="JA100" s="195"/>
      <c r="JB100" s="195"/>
      <c r="JC100" s="195"/>
      <c r="JD100" s="195"/>
      <c r="JE100" s="195"/>
      <c r="JF100" s="195"/>
      <c r="JG100" s="195"/>
      <c r="JH100" s="195"/>
      <c r="JI100" s="195"/>
      <c r="JJ100" s="195"/>
      <c r="JK100" s="195"/>
      <c r="JL100" s="195"/>
      <c r="JM100" s="195"/>
      <c r="JN100" s="195"/>
      <c r="JO100" s="195"/>
      <c r="JP100" s="195"/>
      <c r="JQ100" s="195"/>
      <c r="JR100" s="195"/>
      <c r="JS100" s="195"/>
      <c r="JT100" s="195"/>
      <c r="JU100" s="195"/>
      <c r="JV100" s="195"/>
      <c r="JW100" s="195"/>
      <c r="JX100" s="195"/>
      <c r="JY100" s="195"/>
      <c r="JZ100" s="195"/>
      <c r="KA100" s="195"/>
      <c r="KB100" s="195"/>
      <c r="KC100" s="195"/>
      <c r="KD100" s="195"/>
      <c r="KE100" s="195"/>
      <c r="KF100" s="195"/>
      <c r="KG100" s="195"/>
      <c r="KH100" s="195"/>
      <c r="KI100" s="195"/>
      <c r="KJ100" s="195"/>
      <c r="KK100" s="195"/>
      <c r="KL100" s="195"/>
      <c r="KM100" s="195"/>
      <c r="KN100" s="195"/>
      <c r="KO100" s="195"/>
      <c r="KP100" s="195"/>
      <c r="KQ100" s="195"/>
      <c r="KR100" s="195"/>
      <c r="KS100" s="195"/>
      <c r="KT100" s="195"/>
      <c r="KU100" s="195"/>
      <c r="KV100" s="195"/>
      <c r="KW100" s="195"/>
      <c r="KX100" s="195"/>
      <c r="KY100" s="195"/>
      <c r="KZ100" s="195"/>
      <c r="LA100" s="195"/>
      <c r="LB100" s="195"/>
      <c r="LC100" s="195"/>
      <c r="LD100" s="195"/>
      <c r="LE100" s="195"/>
      <c r="LF100" s="195"/>
      <c r="LG100" s="195"/>
      <c r="LH100" s="195"/>
      <c r="LI100" s="195"/>
      <c r="LJ100" s="195"/>
      <c r="LK100" s="195"/>
      <c r="LL100" s="195"/>
      <c r="LM100" s="195"/>
      <c r="LN100" s="195"/>
      <c r="LO100" s="195"/>
      <c r="LP100" s="195"/>
      <c r="LQ100" s="195"/>
      <c r="LR100" s="195"/>
      <c r="LS100" s="195"/>
      <c r="LT100" s="195"/>
      <c r="LU100" s="195"/>
      <c r="LV100" s="195"/>
      <c r="LW100" s="195"/>
      <c r="LX100" s="195"/>
    </row>
    <row r="101" spans="1:336" ht="15.75" x14ac:dyDescent="0.2">
      <c r="A101" s="195"/>
      <c r="B101" s="329"/>
      <c r="C101" s="195"/>
      <c r="D101" s="195"/>
      <c r="E101" s="195"/>
      <c r="F101" s="195"/>
      <c r="G101" s="195"/>
      <c r="H101" s="195"/>
      <c r="I101" s="195"/>
      <c r="J101" s="264"/>
      <c r="K101" s="264"/>
      <c r="L101" s="264"/>
      <c r="M101" s="264"/>
      <c r="N101" s="195"/>
      <c r="O101" s="195"/>
      <c r="P101" s="195"/>
      <c r="Q101" s="195"/>
      <c r="R101" s="195"/>
      <c r="S101" s="195"/>
      <c r="T101" s="195"/>
      <c r="U101" s="195"/>
      <c r="V101" s="195"/>
      <c r="W101" s="195"/>
      <c r="X101" s="195"/>
      <c r="Y101" s="195"/>
      <c r="Z101" s="195"/>
      <c r="AA101" s="195"/>
      <c r="AB101" s="330"/>
      <c r="AC101" s="330"/>
      <c r="AD101" s="243"/>
      <c r="AE101" s="243"/>
      <c r="AF101" s="330"/>
      <c r="AG101" s="330"/>
      <c r="AH101" s="330"/>
      <c r="AI101" s="330"/>
      <c r="AJ101" s="330"/>
      <c r="AK101" s="330"/>
      <c r="AL101" s="330"/>
      <c r="AM101" s="330"/>
      <c r="AN101" s="330"/>
      <c r="AO101" s="330"/>
      <c r="AP101" s="330"/>
      <c r="AQ101" s="330"/>
      <c r="AR101" s="330"/>
      <c r="AS101" s="330"/>
      <c r="AT101" s="330"/>
      <c r="AU101" s="330"/>
      <c r="AV101" s="330"/>
      <c r="AW101" s="330"/>
      <c r="AX101" s="330"/>
      <c r="AY101" s="330"/>
      <c r="AZ101" s="330"/>
      <c r="BA101" s="330"/>
      <c r="BB101" s="330"/>
      <c r="BC101" s="330"/>
      <c r="BD101" s="330"/>
      <c r="BE101" s="330"/>
      <c r="BF101" s="330"/>
      <c r="BG101" s="330"/>
      <c r="BH101" s="330"/>
      <c r="BI101" s="195"/>
      <c r="BJ101" s="195"/>
      <c r="BK101" s="327"/>
      <c r="BL101" s="327"/>
      <c r="BM101" s="327"/>
      <c r="BN101" s="327"/>
      <c r="BO101" s="327"/>
      <c r="BP101" s="327"/>
      <c r="BQ101" s="327"/>
      <c r="BR101" s="327"/>
      <c r="BS101" s="327"/>
      <c r="BT101" s="327"/>
      <c r="BU101" s="327"/>
      <c r="BV101" s="327"/>
      <c r="BW101" s="327"/>
      <c r="BX101" s="327"/>
      <c r="BY101" s="327"/>
      <c r="BZ101" s="330"/>
      <c r="CA101" s="330"/>
      <c r="CB101" s="330"/>
      <c r="CC101" s="330"/>
      <c r="CD101" s="194"/>
      <c r="CE101" s="194"/>
      <c r="CF101" s="194"/>
      <c r="CG101" s="23"/>
      <c r="CH101" s="23"/>
      <c r="CI101" s="243"/>
      <c r="CJ101" s="243"/>
      <c r="CK101" s="330"/>
      <c r="CL101" s="330"/>
      <c r="CM101" s="330"/>
      <c r="CN101" s="330"/>
      <c r="CO101" s="330"/>
      <c r="CP101" s="330"/>
      <c r="CQ101" s="330"/>
      <c r="CR101" s="330"/>
      <c r="CS101" s="330"/>
      <c r="CT101" s="330"/>
      <c r="CU101" s="330"/>
      <c r="CV101" s="330"/>
      <c r="CW101" s="330"/>
      <c r="CX101" s="330"/>
      <c r="CY101" s="330"/>
      <c r="CZ101" s="330"/>
      <c r="DA101" s="330"/>
      <c r="DB101" s="330"/>
      <c r="DC101" s="330"/>
      <c r="DD101" s="330"/>
      <c r="DE101" s="330"/>
      <c r="DF101" s="330"/>
      <c r="DG101" s="330"/>
      <c r="DH101" s="330"/>
      <c r="DI101" s="330"/>
      <c r="DJ101" s="330"/>
      <c r="DK101" s="330"/>
      <c r="DL101" s="330"/>
      <c r="DM101" s="330"/>
      <c r="DN101" s="195"/>
      <c r="DO101" s="195"/>
      <c r="DP101" s="327"/>
      <c r="DQ101" s="327"/>
      <c r="DR101" s="327"/>
      <c r="DS101" s="327"/>
      <c r="DT101" s="327"/>
      <c r="DU101" s="327"/>
      <c r="DV101" s="327"/>
      <c r="DW101" s="327"/>
      <c r="DX101" s="327"/>
      <c r="DY101" s="327"/>
      <c r="DZ101" s="327"/>
      <c r="EA101" s="327"/>
      <c r="EB101" s="327"/>
      <c r="EC101" s="327"/>
      <c r="ED101" s="327"/>
      <c r="EE101" s="330"/>
      <c r="EF101" s="330"/>
      <c r="EG101" s="330"/>
      <c r="EH101" s="330"/>
      <c r="EI101" s="194"/>
      <c r="EJ101" s="194"/>
      <c r="EK101" s="194"/>
      <c r="EL101" s="330"/>
      <c r="EM101" s="330"/>
      <c r="EN101" s="330"/>
      <c r="EO101" s="23"/>
      <c r="EP101" s="25"/>
      <c r="EQ101" s="25"/>
      <c r="ER101" s="25"/>
      <c r="ES101" s="23"/>
      <c r="ET101" s="25"/>
      <c r="EU101" s="25"/>
      <c r="EV101" s="25"/>
      <c r="EW101" s="23"/>
      <c r="EX101" s="25"/>
      <c r="EY101" s="25"/>
      <c r="EZ101" s="25"/>
      <c r="FA101" s="25"/>
      <c r="FB101" s="25"/>
      <c r="FC101" s="25"/>
      <c r="FD101" s="25"/>
      <c r="FE101" s="23"/>
      <c r="FF101" s="25"/>
      <c r="FG101" s="25"/>
      <c r="FH101" s="25"/>
      <c r="FI101" s="25"/>
      <c r="FJ101" s="25"/>
      <c r="FK101" s="25"/>
      <c r="FL101" s="25"/>
      <c r="FM101" s="23"/>
      <c r="FN101" s="25"/>
      <c r="FO101" s="25"/>
      <c r="FP101" s="25"/>
      <c r="FQ101" s="221"/>
      <c r="FR101" s="221"/>
      <c r="FS101" s="221"/>
      <c r="FT101" s="327"/>
      <c r="FU101" s="327"/>
      <c r="FV101" s="327"/>
      <c r="FW101" s="327"/>
      <c r="FX101" s="327"/>
      <c r="FY101" s="327"/>
      <c r="FZ101" s="327"/>
      <c r="GA101" s="327"/>
      <c r="GB101" s="327"/>
      <c r="GC101" s="327"/>
      <c r="GD101" s="327"/>
      <c r="GE101" s="327"/>
      <c r="GF101" s="327"/>
      <c r="GG101" s="327"/>
      <c r="GH101" s="330"/>
      <c r="GI101" s="330"/>
      <c r="GJ101" s="330"/>
      <c r="GK101" s="330"/>
      <c r="GL101" s="330"/>
      <c r="GM101" s="330"/>
      <c r="GN101" s="330"/>
      <c r="GO101" s="330"/>
      <c r="GP101" s="330"/>
      <c r="GQ101" s="265"/>
      <c r="GR101" s="265"/>
      <c r="GS101" s="265"/>
      <c r="GT101" s="265"/>
      <c r="GU101" s="265"/>
      <c r="GV101" s="265"/>
      <c r="GW101" s="265"/>
      <c r="GX101" s="265"/>
      <c r="GY101" s="265"/>
      <c r="GZ101" s="265"/>
      <c r="HA101" s="265"/>
      <c r="HB101" s="265"/>
      <c r="HC101" s="265"/>
      <c r="HD101" s="265"/>
      <c r="HE101" s="265"/>
      <c r="HF101" s="265"/>
      <c r="HG101" s="265"/>
      <c r="HH101" s="265"/>
      <c r="HI101" s="265"/>
      <c r="HJ101" s="330"/>
      <c r="HK101" s="195"/>
      <c r="HL101" s="195"/>
      <c r="HM101" s="195"/>
      <c r="HN101" s="195"/>
      <c r="HO101" s="195"/>
      <c r="HP101" s="195"/>
      <c r="HQ101" s="195"/>
      <c r="HR101" s="195"/>
      <c r="HS101" s="195"/>
      <c r="HT101" s="195"/>
      <c r="HU101" s="195"/>
      <c r="HV101" s="195"/>
      <c r="HW101" s="195"/>
      <c r="HX101" s="195"/>
      <c r="HY101" s="195"/>
      <c r="HZ101" s="195"/>
      <c r="IA101" s="195"/>
      <c r="IB101" s="195"/>
      <c r="IC101" s="195"/>
      <c r="ID101" s="195"/>
      <c r="IE101" s="195"/>
      <c r="IF101" s="195"/>
      <c r="IG101" s="195"/>
      <c r="IH101" s="195"/>
      <c r="II101" s="195"/>
      <c r="IJ101" s="195"/>
      <c r="IK101" s="195"/>
      <c r="IL101" s="195"/>
      <c r="IM101" s="195"/>
      <c r="IN101" s="195"/>
      <c r="IO101" s="195"/>
      <c r="IP101" s="195"/>
      <c r="IQ101" s="195"/>
      <c r="IR101" s="195"/>
      <c r="IS101" s="195"/>
      <c r="IT101" s="195"/>
      <c r="IU101" s="195"/>
      <c r="IV101" s="195"/>
      <c r="IW101" s="195"/>
      <c r="IX101" s="195"/>
      <c r="IY101" s="195"/>
      <c r="IZ101" s="195"/>
      <c r="JA101" s="195"/>
      <c r="JB101" s="195"/>
      <c r="JC101" s="195"/>
      <c r="JD101" s="195"/>
      <c r="JE101" s="195"/>
      <c r="JF101" s="195"/>
      <c r="JG101" s="195"/>
      <c r="JH101" s="195"/>
      <c r="JI101" s="195"/>
      <c r="JJ101" s="195"/>
      <c r="JK101" s="195"/>
      <c r="JL101" s="195"/>
      <c r="JM101" s="195"/>
      <c r="JN101" s="195"/>
      <c r="JO101" s="195"/>
      <c r="JP101" s="195"/>
      <c r="JQ101" s="195"/>
      <c r="JR101" s="195"/>
      <c r="JS101" s="195"/>
      <c r="JT101" s="195"/>
      <c r="JU101" s="195"/>
      <c r="JV101" s="195"/>
      <c r="JW101" s="195"/>
      <c r="JX101" s="195"/>
      <c r="JY101" s="195"/>
      <c r="JZ101" s="195"/>
      <c r="KA101" s="195"/>
      <c r="KB101" s="195"/>
      <c r="KC101" s="195"/>
      <c r="KD101" s="195"/>
      <c r="KE101" s="195"/>
      <c r="KF101" s="195"/>
      <c r="KG101" s="195"/>
      <c r="KH101" s="195"/>
      <c r="KI101" s="195"/>
      <c r="KJ101" s="195"/>
      <c r="KK101" s="195"/>
      <c r="KL101" s="195"/>
      <c r="KM101" s="195"/>
      <c r="KN101" s="195"/>
      <c r="KO101" s="195"/>
      <c r="KP101" s="195"/>
      <c r="KQ101" s="195"/>
      <c r="KR101" s="195"/>
      <c r="KS101" s="195"/>
      <c r="KT101" s="195"/>
      <c r="KU101" s="195"/>
      <c r="KV101" s="195"/>
      <c r="KW101" s="195"/>
      <c r="KX101" s="195"/>
      <c r="KY101" s="195"/>
      <c r="KZ101" s="195"/>
      <c r="LA101" s="195"/>
      <c r="LB101" s="195"/>
      <c r="LC101" s="195"/>
      <c r="LD101" s="195"/>
      <c r="LE101" s="195"/>
      <c r="LF101" s="195"/>
      <c r="LG101" s="195"/>
      <c r="LH101" s="195"/>
      <c r="LI101" s="195"/>
      <c r="LJ101" s="195"/>
      <c r="LK101" s="195"/>
      <c r="LL101" s="195"/>
      <c r="LM101" s="195"/>
      <c r="LN101" s="195"/>
      <c r="LO101" s="195"/>
      <c r="LP101" s="195"/>
      <c r="LQ101" s="195"/>
      <c r="LR101" s="195"/>
      <c r="LS101" s="195"/>
      <c r="LT101" s="195"/>
      <c r="LU101" s="195"/>
      <c r="LV101" s="195"/>
      <c r="LW101" s="195"/>
      <c r="LX101" s="195"/>
    </row>
    <row r="102" spans="1:336" ht="15.75" x14ac:dyDescent="0.2">
      <c r="A102" s="195"/>
      <c r="B102" s="329"/>
      <c r="C102" s="195"/>
      <c r="D102" s="195"/>
      <c r="E102" s="195"/>
      <c r="F102" s="195"/>
      <c r="G102" s="195"/>
      <c r="H102" s="195"/>
      <c r="I102" s="195"/>
      <c r="J102" s="264"/>
      <c r="K102" s="264"/>
      <c r="L102" s="264"/>
      <c r="M102" s="264"/>
      <c r="N102" s="195"/>
      <c r="O102" s="195"/>
      <c r="P102" s="195"/>
      <c r="Q102" s="195"/>
      <c r="R102" s="195"/>
      <c r="S102" s="195"/>
      <c r="T102" s="195"/>
      <c r="U102" s="195"/>
      <c r="V102" s="195"/>
      <c r="W102" s="195"/>
      <c r="X102" s="195"/>
      <c r="Y102" s="195"/>
      <c r="Z102" s="195"/>
      <c r="AA102" s="195"/>
      <c r="AB102" s="330"/>
      <c r="AC102" s="330"/>
      <c r="AD102" s="243"/>
      <c r="AE102" s="243"/>
      <c r="AF102" s="330"/>
      <c r="AG102" s="330"/>
      <c r="AH102" s="330"/>
      <c r="AI102" s="330"/>
      <c r="AJ102" s="330"/>
      <c r="AK102" s="330"/>
      <c r="AL102" s="330"/>
      <c r="AM102" s="330"/>
      <c r="AN102" s="330"/>
      <c r="AO102" s="330"/>
      <c r="AP102" s="330"/>
      <c r="AQ102" s="330"/>
      <c r="AR102" s="330"/>
      <c r="AS102" s="330"/>
      <c r="AT102" s="330"/>
      <c r="AU102" s="330"/>
      <c r="AV102" s="330"/>
      <c r="AW102" s="330"/>
      <c r="AX102" s="330"/>
      <c r="AY102" s="330"/>
      <c r="AZ102" s="330"/>
      <c r="BA102" s="330"/>
      <c r="BB102" s="330"/>
      <c r="BC102" s="330"/>
      <c r="BD102" s="330"/>
      <c r="BE102" s="330"/>
      <c r="BF102" s="330"/>
      <c r="BG102" s="330"/>
      <c r="BH102" s="330"/>
      <c r="BI102" s="195"/>
      <c r="BJ102" s="195"/>
      <c r="BK102" s="327"/>
      <c r="BL102" s="327"/>
      <c r="BM102" s="327"/>
      <c r="BN102" s="327"/>
      <c r="BO102" s="327"/>
      <c r="BP102" s="327"/>
      <c r="BQ102" s="327"/>
      <c r="BR102" s="327"/>
      <c r="BS102" s="327"/>
      <c r="BT102" s="327"/>
      <c r="BU102" s="327"/>
      <c r="BV102" s="327"/>
      <c r="BW102" s="327"/>
      <c r="BX102" s="327"/>
      <c r="BY102" s="327"/>
      <c r="BZ102" s="330"/>
      <c r="CA102" s="330"/>
      <c r="CB102" s="330"/>
      <c r="CC102" s="330"/>
      <c r="CD102" s="194"/>
      <c r="CE102" s="194"/>
      <c r="CF102" s="194"/>
      <c r="CG102" s="23"/>
      <c r="CH102" s="23"/>
      <c r="CI102" s="243"/>
      <c r="CJ102" s="243"/>
      <c r="CK102" s="330"/>
      <c r="CL102" s="330"/>
      <c r="CM102" s="330"/>
      <c r="CN102" s="330"/>
      <c r="CO102" s="330"/>
      <c r="CP102" s="330"/>
      <c r="CQ102" s="330"/>
      <c r="CR102" s="330"/>
      <c r="CS102" s="330"/>
      <c r="CT102" s="330"/>
      <c r="CU102" s="330"/>
      <c r="CV102" s="330"/>
      <c r="CW102" s="330"/>
      <c r="CX102" s="330"/>
      <c r="CY102" s="330"/>
      <c r="CZ102" s="330"/>
      <c r="DA102" s="330"/>
      <c r="DB102" s="330"/>
      <c r="DC102" s="330"/>
      <c r="DD102" s="330"/>
      <c r="DE102" s="330"/>
      <c r="DF102" s="330"/>
      <c r="DG102" s="330"/>
      <c r="DH102" s="330"/>
      <c r="DI102" s="330"/>
      <c r="DJ102" s="330"/>
      <c r="DK102" s="330"/>
      <c r="DL102" s="330"/>
      <c r="DM102" s="330"/>
      <c r="DN102" s="195"/>
      <c r="DO102" s="195"/>
      <c r="DP102" s="327"/>
      <c r="DQ102" s="327"/>
      <c r="DR102" s="327"/>
      <c r="DS102" s="327"/>
      <c r="DT102" s="327"/>
      <c r="DU102" s="327"/>
      <c r="DV102" s="327"/>
      <c r="DW102" s="327"/>
      <c r="DX102" s="327"/>
      <c r="DY102" s="327"/>
      <c r="DZ102" s="327"/>
      <c r="EA102" s="327"/>
      <c r="EB102" s="327"/>
      <c r="EC102" s="327"/>
      <c r="ED102" s="327"/>
      <c r="EE102" s="330"/>
      <c r="EF102" s="330"/>
      <c r="EG102" s="330"/>
      <c r="EH102" s="330"/>
      <c r="EI102" s="194"/>
      <c r="EJ102" s="194"/>
      <c r="EK102" s="194"/>
      <c r="EL102" s="330"/>
      <c r="EM102" s="330"/>
      <c r="EN102" s="330"/>
      <c r="EO102" s="23"/>
      <c r="EP102" s="25"/>
      <c r="EQ102" s="25"/>
      <c r="ER102" s="25"/>
      <c r="ES102" s="23"/>
      <c r="ET102" s="25"/>
      <c r="EU102" s="25"/>
      <c r="EV102" s="25"/>
      <c r="EW102" s="23"/>
      <c r="EX102" s="25"/>
      <c r="EY102" s="25"/>
      <c r="EZ102" s="25"/>
      <c r="FA102" s="25"/>
      <c r="FB102" s="25"/>
      <c r="FC102" s="25"/>
      <c r="FD102" s="25"/>
      <c r="FE102" s="23"/>
      <c r="FF102" s="25"/>
      <c r="FG102" s="25"/>
      <c r="FH102" s="25"/>
      <c r="FI102" s="25"/>
      <c r="FJ102" s="25"/>
      <c r="FK102" s="25"/>
      <c r="FL102" s="25"/>
      <c r="FM102" s="23"/>
      <c r="FN102" s="25"/>
      <c r="FO102" s="25"/>
      <c r="FP102" s="25"/>
      <c r="FQ102" s="221"/>
      <c r="FR102" s="221"/>
      <c r="FS102" s="221"/>
      <c r="FT102" s="327"/>
      <c r="FU102" s="327"/>
      <c r="FV102" s="327"/>
      <c r="FW102" s="327"/>
      <c r="FX102" s="327"/>
      <c r="FY102" s="327"/>
      <c r="FZ102" s="327"/>
      <c r="GA102" s="327"/>
      <c r="GB102" s="327"/>
      <c r="GC102" s="327"/>
      <c r="GD102" s="327"/>
      <c r="GE102" s="327"/>
      <c r="GF102" s="327"/>
      <c r="GG102" s="327"/>
      <c r="GH102" s="330"/>
      <c r="GI102" s="330"/>
      <c r="GJ102" s="330"/>
      <c r="GK102" s="330"/>
      <c r="GL102" s="330"/>
      <c r="GM102" s="330"/>
      <c r="GN102" s="330"/>
      <c r="GO102" s="330"/>
      <c r="GP102" s="330"/>
      <c r="GQ102" s="265"/>
      <c r="GR102" s="265"/>
      <c r="GS102" s="265"/>
      <c r="GT102" s="265"/>
      <c r="GU102" s="265"/>
      <c r="GV102" s="265"/>
      <c r="GW102" s="265"/>
      <c r="GX102" s="265"/>
      <c r="GY102" s="265"/>
      <c r="GZ102" s="265"/>
      <c r="HA102" s="265"/>
      <c r="HB102" s="265"/>
      <c r="HC102" s="265"/>
      <c r="HD102" s="265"/>
      <c r="HE102" s="265"/>
      <c r="HF102" s="265"/>
      <c r="HG102" s="265"/>
      <c r="HH102" s="265"/>
      <c r="HI102" s="265"/>
      <c r="HJ102" s="330"/>
      <c r="HK102" s="195"/>
      <c r="HL102" s="195"/>
      <c r="HM102" s="195"/>
      <c r="HN102" s="195"/>
      <c r="HO102" s="195"/>
      <c r="HP102" s="195"/>
      <c r="HQ102" s="195"/>
      <c r="HR102" s="195"/>
      <c r="HS102" s="195"/>
      <c r="HT102" s="195"/>
      <c r="HU102" s="195"/>
      <c r="HV102" s="195"/>
      <c r="HW102" s="195"/>
      <c r="HX102" s="195"/>
      <c r="HY102" s="195"/>
      <c r="HZ102" s="195"/>
      <c r="IA102" s="195"/>
      <c r="IB102" s="195"/>
      <c r="IC102" s="195"/>
      <c r="ID102" s="195"/>
      <c r="IE102" s="195"/>
      <c r="IF102" s="195"/>
      <c r="IG102" s="195"/>
      <c r="IH102" s="195"/>
      <c r="II102" s="195"/>
      <c r="IJ102" s="195"/>
      <c r="IK102" s="195"/>
      <c r="IL102" s="195"/>
      <c r="IM102" s="195"/>
      <c r="IN102" s="195"/>
      <c r="IO102" s="195"/>
      <c r="IP102" s="195"/>
      <c r="IQ102" s="195"/>
      <c r="IR102" s="195"/>
      <c r="IS102" s="195"/>
      <c r="IT102" s="195"/>
      <c r="IU102" s="195"/>
      <c r="IV102" s="195"/>
      <c r="IW102" s="195"/>
      <c r="IX102" s="195"/>
      <c r="IY102" s="195"/>
      <c r="IZ102" s="195"/>
      <c r="JA102" s="195"/>
      <c r="JB102" s="195"/>
      <c r="JC102" s="195"/>
      <c r="JD102" s="195"/>
      <c r="JE102" s="195"/>
      <c r="JF102" s="195"/>
      <c r="JG102" s="195"/>
      <c r="JH102" s="195"/>
      <c r="JI102" s="195"/>
      <c r="JJ102" s="195"/>
      <c r="JK102" s="195"/>
      <c r="JL102" s="195"/>
      <c r="JM102" s="195"/>
      <c r="JN102" s="195"/>
      <c r="JO102" s="195"/>
      <c r="JP102" s="195"/>
      <c r="JQ102" s="195"/>
      <c r="JR102" s="195"/>
      <c r="JS102" s="195"/>
      <c r="JT102" s="195"/>
      <c r="JU102" s="195"/>
      <c r="JV102" s="195"/>
      <c r="JW102" s="195"/>
      <c r="JX102" s="195"/>
      <c r="JY102" s="195"/>
      <c r="JZ102" s="195"/>
      <c r="KA102" s="195"/>
      <c r="KB102" s="195"/>
      <c r="KC102" s="195"/>
      <c r="KD102" s="195"/>
      <c r="KE102" s="195"/>
      <c r="KF102" s="195"/>
      <c r="KG102" s="195"/>
      <c r="KH102" s="195"/>
      <c r="KI102" s="195"/>
      <c r="KJ102" s="195"/>
      <c r="KK102" s="195"/>
      <c r="KL102" s="195"/>
      <c r="KM102" s="195"/>
      <c r="KN102" s="195"/>
      <c r="KO102" s="195"/>
      <c r="KP102" s="195"/>
      <c r="KQ102" s="195"/>
      <c r="KR102" s="195"/>
      <c r="KS102" s="195"/>
      <c r="KT102" s="195"/>
      <c r="KU102" s="195"/>
      <c r="KV102" s="195"/>
      <c r="KW102" s="195"/>
      <c r="KX102" s="195"/>
      <c r="KY102" s="195"/>
      <c r="KZ102" s="195"/>
      <c r="LA102" s="195"/>
      <c r="LB102" s="195"/>
      <c r="LC102" s="195"/>
      <c r="LD102" s="195"/>
      <c r="LE102" s="195"/>
      <c r="LF102" s="195"/>
      <c r="LG102" s="195"/>
      <c r="LH102" s="195"/>
      <c r="LI102" s="195"/>
      <c r="LJ102" s="195"/>
      <c r="LK102" s="195"/>
      <c r="LL102" s="195"/>
      <c r="LM102" s="195"/>
      <c r="LN102" s="195"/>
      <c r="LO102" s="195"/>
      <c r="LP102" s="195"/>
      <c r="LQ102" s="195"/>
      <c r="LR102" s="195"/>
      <c r="LS102" s="195"/>
      <c r="LT102" s="195"/>
      <c r="LU102" s="195"/>
      <c r="LV102" s="195"/>
      <c r="LW102" s="195"/>
      <c r="LX102" s="195"/>
    </row>
    <row r="103" spans="1:336" s="282" customFormat="1" ht="52.5" x14ac:dyDescent="0.2">
      <c r="A103" s="331" t="s">
        <v>290</v>
      </c>
      <c r="B103" s="332" t="s">
        <v>291</v>
      </c>
      <c r="C103" s="315"/>
      <c r="D103" s="315"/>
      <c r="E103" s="315"/>
      <c r="F103" s="315"/>
      <c r="G103" s="315"/>
      <c r="H103" s="315"/>
      <c r="I103" s="315"/>
      <c r="J103" s="314"/>
      <c r="K103" s="314"/>
      <c r="L103" s="314"/>
      <c r="M103" s="314"/>
      <c r="N103" s="315"/>
      <c r="O103" s="315"/>
      <c r="P103" s="315"/>
      <c r="Q103" s="315"/>
      <c r="R103" s="315"/>
      <c r="S103" s="315"/>
      <c r="T103" s="315"/>
      <c r="U103" s="315"/>
      <c r="V103" s="315"/>
      <c r="W103" s="315"/>
      <c r="X103" s="315"/>
      <c r="Y103" s="315"/>
      <c r="Z103" s="315"/>
      <c r="AA103" s="315"/>
      <c r="AB103" s="333"/>
      <c r="AC103" s="333"/>
      <c r="AD103" s="159" t="s">
        <v>292</v>
      </c>
      <c r="AE103" s="159" t="s">
        <v>293</v>
      </c>
      <c r="AF103" s="333">
        <f>AG103+BZ103+CA103+CB103+CC103</f>
        <v>11997.3408</v>
      </c>
      <c r="AG103" s="333">
        <f>SUM(AG104:AG107)</f>
        <v>11997.3408</v>
      </c>
      <c r="AH103" s="333">
        <f>SUM(AH104:AH107)</f>
        <v>11997.340799999996</v>
      </c>
      <c r="AI103" s="333">
        <f>SUM(AI104:AI107)</f>
        <v>-3.1832314562052488E-12</v>
      </c>
      <c r="AJ103" s="273">
        <f>IF(AG103=0,"-",AH103/AG103)</f>
        <v>0.99999999999999967</v>
      </c>
      <c r="AK103" s="333">
        <f>SUM(AK104:AK107)</f>
        <v>0</v>
      </c>
      <c r="AL103" s="333">
        <f>SUM(AL104:AL107)</f>
        <v>0</v>
      </c>
      <c r="AM103" s="333">
        <f>SUM(AM104:AM107)</f>
        <v>0</v>
      </c>
      <c r="AN103" s="333" t="str">
        <f>IF(AK103=0,"-",AL103/AK103)</f>
        <v>-</v>
      </c>
      <c r="AO103" s="333">
        <f>SUM(AO104:AO107)</f>
        <v>0</v>
      </c>
      <c r="AP103" s="333">
        <f>SUM(AP104:AP107)</f>
        <v>1571.4487200000001</v>
      </c>
      <c r="AQ103" s="333">
        <f>SUM(AQ104:AQ107)</f>
        <v>1571.4487200000001</v>
      </c>
      <c r="AR103" s="333" t="str">
        <f>IF(AO103=0,"-",AP103/AO103)</f>
        <v>-</v>
      </c>
      <c r="AS103" s="333">
        <f>SUM(AS104:AS107)</f>
        <v>0</v>
      </c>
      <c r="AT103" s="333">
        <f>SUM(AT104:AT107)</f>
        <v>1571.4487200000001</v>
      </c>
      <c r="AU103" s="333">
        <f>SUM(AU104:AU107)</f>
        <v>1571.4487200000001</v>
      </c>
      <c r="AV103" s="333" t="str">
        <f>IF(AS103=0,"-",AT103/AS103)</f>
        <v>-</v>
      </c>
      <c r="AW103" s="333">
        <f>SUM(AW104:AW107)</f>
        <v>0</v>
      </c>
      <c r="AX103" s="333">
        <f>SUM(AX104:AX107)</f>
        <v>889.25120400000003</v>
      </c>
      <c r="AY103" s="333">
        <f>SUM(AY104:AY107)</f>
        <v>889.25120400000003</v>
      </c>
      <c r="AZ103" s="333" t="str">
        <f>IF(AW103=0,"-",AX103/AW103)</f>
        <v>-</v>
      </c>
      <c r="BA103" s="333">
        <f>SUM(BA104:BA107)</f>
        <v>0</v>
      </c>
      <c r="BB103" s="333">
        <f>SUM(BB104:BB107)</f>
        <v>2460.699924</v>
      </c>
      <c r="BC103" s="333">
        <f>SUM(BC104:BC107)</f>
        <v>2460.699924</v>
      </c>
      <c r="BD103" s="333" t="str">
        <f>IF(BA103=0,"-",BB103/BA103)</f>
        <v>-</v>
      </c>
      <c r="BE103" s="333">
        <f>SUM(BE104:BE107)</f>
        <v>11997.3408</v>
      </c>
      <c r="BF103" s="333">
        <f>SUM(BF104:BF107)</f>
        <v>9536.6408759999977</v>
      </c>
      <c r="BG103" s="333">
        <f>SUM(BG104:BG107)</f>
        <v>-2460.6999240000032</v>
      </c>
      <c r="BH103" s="273">
        <f>IF(BE103=0,"-",BF103/BE103)</f>
        <v>0.79489622200279564</v>
      </c>
      <c r="BI103" s="315"/>
      <c r="BJ103" s="315"/>
      <c r="BK103" s="334"/>
      <c r="BL103" s="334"/>
      <c r="BM103" s="334"/>
      <c r="BN103" s="334"/>
      <c r="BO103" s="334"/>
      <c r="BP103" s="334"/>
      <c r="BQ103" s="334"/>
      <c r="BR103" s="334"/>
      <c r="BS103" s="334"/>
      <c r="BT103" s="334"/>
      <c r="BU103" s="334"/>
      <c r="BV103" s="334"/>
      <c r="BW103" s="334"/>
      <c r="BX103" s="334"/>
      <c r="BY103" s="334"/>
      <c r="BZ103" s="333">
        <f>SUM(BZ104:BZ107)</f>
        <v>0</v>
      </c>
      <c r="CA103" s="333">
        <f>SUM(CA104:CA107)</f>
        <v>0</v>
      </c>
      <c r="CB103" s="333">
        <f>SUM(CB104:CB107)</f>
        <v>0</v>
      </c>
      <c r="CC103" s="333">
        <f>SUM(CC104:CC107)</f>
        <v>0</v>
      </c>
      <c r="CD103" s="335"/>
      <c r="CE103" s="335"/>
      <c r="CF103" s="335"/>
      <c r="CG103" s="238"/>
      <c r="CH103" s="238"/>
      <c r="CI103" s="159" t="s">
        <v>292</v>
      </c>
      <c r="CJ103" s="159" t="s">
        <v>293</v>
      </c>
      <c r="CK103" s="333">
        <f>CL103+EE103+EF103+EG103+EH103</f>
        <v>9997.7839999999997</v>
      </c>
      <c r="CL103" s="333">
        <f>SUM(CL104:CL107)</f>
        <v>9997.7839999999997</v>
      </c>
      <c r="CM103" s="333">
        <f>SUM(CM104:CM107)</f>
        <v>9997.783999999996</v>
      </c>
      <c r="CN103" s="333">
        <f>SUM(CN104:CN107)</f>
        <v>-3.1832314562052488E-12</v>
      </c>
      <c r="CO103" s="273">
        <f>IF(CL103=0,"-",CM103/CL103)</f>
        <v>0.99999999999999967</v>
      </c>
      <c r="CP103" s="333">
        <f>SUM(CP104:CP107)</f>
        <v>0</v>
      </c>
      <c r="CQ103" s="333">
        <f>SUM(CQ104:CQ107)</f>
        <v>1309.5406</v>
      </c>
      <c r="CR103" s="333">
        <f>SUM(CR104:CR107)</f>
        <v>1309.5406</v>
      </c>
      <c r="CS103" s="333" t="str">
        <f>IF(CP103=0,"-",CQ103/CP103)</f>
        <v>-</v>
      </c>
      <c r="CT103" s="333">
        <f>SUM(CT104:CT107)</f>
        <v>0</v>
      </c>
      <c r="CU103" s="333">
        <f>SUM(CU104:CU107)</f>
        <v>0</v>
      </c>
      <c r="CV103" s="333">
        <f>SUM(CV104:CV107)</f>
        <v>0</v>
      </c>
      <c r="CW103" s="333" t="str">
        <f>IF(CT103=0,"-",CU103/CT103)</f>
        <v>-</v>
      </c>
      <c r="CX103" s="333">
        <f>SUM(CX104:CX107)</f>
        <v>0</v>
      </c>
      <c r="CY103" s="333">
        <f>SUM(CY104:CY107)</f>
        <v>1309.5406</v>
      </c>
      <c r="CZ103" s="333">
        <f>SUM(CZ104:CZ107)</f>
        <v>1309.5406</v>
      </c>
      <c r="DA103" s="333" t="str">
        <f>IF(CX103=0,"-",CY103/CX103)</f>
        <v>-</v>
      </c>
      <c r="DB103" s="333">
        <f>SUM(DB104:DB107)</f>
        <v>0</v>
      </c>
      <c r="DC103" s="333">
        <f>SUM(DC104:DC107)</f>
        <v>741.04267000000004</v>
      </c>
      <c r="DD103" s="333">
        <f>SUM(DD104:DD107)</f>
        <v>741.04267000000004</v>
      </c>
      <c r="DE103" s="333" t="str">
        <f>IF(DB103=0,"-",DC103/DB103)</f>
        <v>-</v>
      </c>
      <c r="DF103" s="333">
        <f>SUM(DF104:DF107)</f>
        <v>0</v>
      </c>
      <c r="DG103" s="333">
        <f>SUM(DG104:DG107)</f>
        <v>2050.5832700000001</v>
      </c>
      <c r="DH103" s="333">
        <f>SUM(DH104:DH107)</f>
        <v>2050.5832700000001</v>
      </c>
      <c r="DI103" s="333" t="str">
        <f>IF(DF103=0,"-",DG103/DF103)</f>
        <v>-</v>
      </c>
      <c r="DJ103" s="333">
        <f>SUM(DJ104:DJ107)</f>
        <v>9997.7839999999997</v>
      </c>
      <c r="DK103" s="336">
        <f>SUM(DK104:DK107)</f>
        <v>7947.2007299999968</v>
      </c>
      <c r="DL103" s="333">
        <f>SUM(DL104:DL107)</f>
        <v>-2050.5832700000028</v>
      </c>
      <c r="DM103" s="273">
        <f>IF(DJ103=0,"-",DK103/DJ103)</f>
        <v>0.79489622200279553</v>
      </c>
      <c r="DN103" s="337"/>
      <c r="DO103" s="337"/>
      <c r="DP103" s="334"/>
      <c r="DQ103" s="334"/>
      <c r="DR103" s="334"/>
      <c r="DS103" s="334"/>
      <c r="DT103" s="334"/>
      <c r="DU103" s="334"/>
      <c r="DV103" s="334"/>
      <c r="DW103" s="334"/>
      <c r="DX103" s="334"/>
      <c r="DY103" s="334"/>
      <c r="DZ103" s="334"/>
      <c r="EA103" s="334"/>
      <c r="EB103" s="334"/>
      <c r="EC103" s="334"/>
      <c r="ED103" s="334"/>
      <c r="EE103" s="333">
        <f>SUM(EE104:EE107)</f>
        <v>0</v>
      </c>
      <c r="EF103" s="333">
        <f>SUM(EF104:EF107)</f>
        <v>0</v>
      </c>
      <c r="EG103" s="333">
        <f>SUM(EG104:EG107)</f>
        <v>0</v>
      </c>
      <c r="EH103" s="333">
        <f>SUM(EH104:EH107)</f>
        <v>0</v>
      </c>
      <c r="EI103" s="112"/>
      <c r="EJ103" s="112"/>
      <c r="EK103" s="112"/>
      <c r="EL103" s="338"/>
      <c r="EM103" s="338"/>
      <c r="EN103" s="338"/>
      <c r="EO103" s="238"/>
      <c r="EP103" s="339"/>
      <c r="EQ103" s="339"/>
      <c r="ER103" s="339"/>
      <c r="ES103" s="238"/>
      <c r="ET103" s="339"/>
      <c r="EU103" s="339"/>
      <c r="EV103" s="339"/>
      <c r="EW103" s="238"/>
      <c r="EX103" s="339"/>
      <c r="EY103" s="339"/>
      <c r="EZ103" s="339"/>
      <c r="FA103" s="339"/>
      <c r="FB103" s="339"/>
      <c r="FC103" s="339"/>
      <c r="FD103" s="339"/>
      <c r="FE103" s="238"/>
      <c r="FF103" s="339"/>
      <c r="FG103" s="339"/>
      <c r="FH103" s="339"/>
      <c r="FI103" s="339"/>
      <c r="FJ103" s="339"/>
      <c r="FK103" s="339"/>
      <c r="FL103" s="339"/>
      <c r="FM103" s="238"/>
      <c r="FN103" s="339"/>
      <c r="FO103" s="339"/>
      <c r="FP103" s="339"/>
      <c r="FQ103" s="340"/>
      <c r="FR103" s="340"/>
      <c r="FS103" s="340"/>
      <c r="FT103" s="334"/>
      <c r="FU103" s="334"/>
      <c r="FV103" s="334"/>
      <c r="FW103" s="334"/>
      <c r="FX103" s="334"/>
      <c r="FY103" s="334"/>
      <c r="FZ103" s="334"/>
      <c r="GA103" s="334"/>
      <c r="GB103" s="334"/>
      <c r="GC103" s="334"/>
      <c r="GD103" s="334"/>
      <c r="GE103" s="334"/>
      <c r="GF103" s="334"/>
      <c r="GG103" s="334"/>
      <c r="GH103" s="338"/>
      <c r="GI103" s="338"/>
      <c r="GJ103" s="338"/>
      <c r="GK103" s="338"/>
      <c r="GL103" s="338"/>
      <c r="GM103" s="338"/>
      <c r="GN103" s="338"/>
      <c r="GO103" s="338"/>
      <c r="GP103" s="338"/>
      <c r="GQ103" s="341"/>
      <c r="GR103" s="341"/>
      <c r="GS103" s="341"/>
      <c r="GT103" s="341"/>
      <c r="GU103" s="341"/>
      <c r="GV103" s="341"/>
      <c r="GW103" s="341"/>
      <c r="GX103" s="341"/>
      <c r="GY103" s="341"/>
      <c r="GZ103" s="341"/>
      <c r="HA103" s="341"/>
      <c r="HB103" s="341"/>
      <c r="HC103" s="341"/>
      <c r="HD103" s="341"/>
      <c r="HE103" s="341"/>
      <c r="HF103" s="341"/>
      <c r="HG103" s="341"/>
      <c r="HH103" s="341"/>
      <c r="HI103" s="341"/>
      <c r="HJ103" s="338"/>
      <c r="HK103" s="342"/>
      <c r="HL103" s="342"/>
      <c r="HM103" s="342"/>
      <c r="HN103" s="342"/>
      <c r="HO103" s="342"/>
      <c r="HP103" s="342"/>
      <c r="HQ103" s="342"/>
      <c r="HR103" s="342"/>
      <c r="HS103" s="342"/>
      <c r="HT103" s="342"/>
      <c r="HU103" s="342"/>
      <c r="HV103" s="342"/>
      <c r="HW103" s="342"/>
      <c r="HX103" s="342"/>
      <c r="HY103" s="342"/>
      <c r="HZ103" s="342"/>
      <c r="IA103" s="342"/>
      <c r="IB103" s="342"/>
      <c r="IC103" s="342"/>
      <c r="ID103" s="342"/>
      <c r="IE103" s="342"/>
      <c r="IF103" s="342"/>
      <c r="IG103" s="342"/>
      <c r="IH103" s="342"/>
      <c r="II103" s="342"/>
      <c r="IJ103" s="342"/>
      <c r="IK103" s="342"/>
      <c r="IL103" s="342"/>
      <c r="IM103" s="342"/>
      <c r="IN103" s="342"/>
      <c r="IO103" s="342"/>
      <c r="IP103" s="342"/>
      <c r="IQ103" s="342"/>
      <c r="IR103" s="342"/>
      <c r="IS103" s="342"/>
      <c r="IT103" s="342"/>
      <c r="IU103" s="342"/>
      <c r="IV103" s="342"/>
      <c r="IW103" s="342"/>
      <c r="IX103" s="342"/>
      <c r="IY103" s="342"/>
      <c r="IZ103" s="342"/>
      <c r="JA103" s="342"/>
      <c r="JB103" s="342"/>
      <c r="JC103" s="342"/>
      <c r="JD103" s="342"/>
      <c r="JE103" s="342"/>
      <c r="JF103" s="342"/>
      <c r="JG103" s="342"/>
      <c r="JH103" s="342"/>
      <c r="JI103" s="342"/>
      <c r="JJ103" s="342"/>
      <c r="JK103" s="342"/>
      <c r="JL103" s="342"/>
      <c r="JM103" s="342"/>
      <c r="JN103" s="342"/>
      <c r="JO103" s="342"/>
      <c r="JP103" s="342"/>
      <c r="JQ103" s="342"/>
      <c r="JR103" s="342"/>
      <c r="JS103" s="342"/>
      <c r="JT103" s="342"/>
      <c r="JU103" s="342"/>
      <c r="JV103" s="342"/>
      <c r="JW103" s="342"/>
      <c r="JX103" s="342"/>
      <c r="JY103" s="342"/>
      <c r="JZ103" s="342"/>
      <c r="KA103" s="342"/>
      <c r="KB103" s="342"/>
      <c r="KC103" s="342"/>
      <c r="KD103" s="342"/>
      <c r="KE103" s="342"/>
      <c r="KF103" s="342"/>
      <c r="KG103" s="342"/>
      <c r="KH103" s="342"/>
      <c r="KI103" s="342"/>
      <c r="KJ103" s="342"/>
      <c r="KK103" s="342"/>
      <c r="KL103" s="342"/>
      <c r="KM103" s="281"/>
      <c r="KN103" s="281"/>
      <c r="KO103" s="281"/>
      <c r="KP103" s="281"/>
      <c r="KQ103" s="281"/>
      <c r="KR103" s="281"/>
      <c r="KS103" s="281"/>
      <c r="KT103" s="281"/>
      <c r="KU103" s="281"/>
      <c r="KV103" s="281"/>
      <c r="KW103" s="281"/>
      <c r="KX103" s="281"/>
      <c r="KY103" s="281"/>
      <c r="KZ103" s="281"/>
      <c r="LA103" s="281"/>
      <c r="LB103" s="281"/>
      <c r="LC103" s="281"/>
      <c r="LD103" s="281"/>
      <c r="LE103" s="281"/>
      <c r="LF103" s="281"/>
      <c r="LG103" s="281"/>
      <c r="LH103" s="281"/>
      <c r="LI103" s="281"/>
      <c r="LJ103" s="281"/>
      <c r="LK103" s="281"/>
      <c r="LL103" s="281"/>
      <c r="LM103" s="281"/>
      <c r="LN103" s="281"/>
      <c r="LO103" s="281"/>
      <c r="LP103" s="281"/>
      <c r="LQ103" s="281"/>
      <c r="LR103" s="281"/>
      <c r="LS103" s="281"/>
      <c r="LT103" s="281"/>
      <c r="LU103" s="281"/>
      <c r="LV103" s="281"/>
      <c r="LW103" s="281"/>
      <c r="LX103" s="281"/>
    </row>
    <row r="104" spans="1:336" ht="15.75" x14ac:dyDescent="0.2">
      <c r="A104" s="45" t="s">
        <v>176</v>
      </c>
      <c r="B104" s="343" t="s">
        <v>294</v>
      </c>
      <c r="C104" s="2"/>
      <c r="D104" s="2"/>
      <c r="E104" s="2"/>
      <c r="F104" s="2"/>
      <c r="G104" s="2"/>
      <c r="H104" s="2"/>
      <c r="I104" s="2"/>
      <c r="J104" s="5"/>
      <c r="K104" s="5"/>
      <c r="L104" s="5"/>
      <c r="M104" s="5"/>
      <c r="N104" s="2"/>
      <c r="O104" s="2"/>
      <c r="P104" s="2"/>
      <c r="Q104" s="2"/>
      <c r="R104" s="2"/>
      <c r="S104" s="2"/>
      <c r="T104" s="2"/>
      <c r="U104" s="2"/>
      <c r="V104" s="2"/>
      <c r="W104" s="2"/>
      <c r="X104" s="2"/>
      <c r="Y104" s="2"/>
      <c r="Z104" s="2"/>
      <c r="AA104" s="2"/>
      <c r="AB104" s="344"/>
      <c r="AC104" s="344"/>
      <c r="AD104" s="249" t="s">
        <v>114</v>
      </c>
      <c r="AE104" s="249" t="s">
        <v>114</v>
      </c>
      <c r="AF104" s="133">
        <f>AG104+BZ104+CA104+CB104+CC104</f>
        <v>3131.2805998413241</v>
      </c>
      <c r="AG104" s="134">
        <f>AK104+AO104+AW104+BE104</f>
        <v>3131.2805998413241</v>
      </c>
      <c r="AH104" s="134">
        <f t="shared" ref="AG104:AH107" si="256">AL104+AP104+AX104+BF104</f>
        <v>4331.2409099999895</v>
      </c>
      <c r="AI104" s="134">
        <f>AH104-AG104</f>
        <v>1199.9603101586654</v>
      </c>
      <c r="AJ104" s="135">
        <f>IF(AG104=0,"-",AH104/AG104)</f>
        <v>1.3832171125830985</v>
      </c>
      <c r="AK104" s="136">
        <v>0</v>
      </c>
      <c r="AL104" s="136">
        <v>0</v>
      </c>
      <c r="AM104" s="134">
        <f>AL104-AK104</f>
        <v>0</v>
      </c>
      <c r="AN104" s="135" t="str">
        <f>IF(AK104=0,"-",AL104/AK104)</f>
        <v>-</v>
      </c>
      <c r="AO104" s="136">
        <v>0</v>
      </c>
      <c r="AP104" s="136">
        <v>1309.5406</v>
      </c>
      <c r="AQ104" s="134">
        <f>AP104-AO104</f>
        <v>1309.5406</v>
      </c>
      <c r="AR104" s="135" t="str">
        <f>IF(AO104=0,"-",AP104/AO104)</f>
        <v>-</v>
      </c>
      <c r="AS104" s="134">
        <f t="shared" ref="AS104:AT107" si="257">AK104+AO104</f>
        <v>0</v>
      </c>
      <c r="AT104" s="134">
        <f t="shared" si="257"/>
        <v>1309.5406</v>
      </c>
      <c r="AU104" s="134">
        <f>AT104-AS104</f>
        <v>1309.5406</v>
      </c>
      <c r="AV104" s="135" t="str">
        <f>IF(AS104=0,"-",AT104/AS104)</f>
        <v>-</v>
      </c>
      <c r="AW104" s="136">
        <v>0</v>
      </c>
      <c r="AX104" s="136">
        <v>0</v>
      </c>
      <c r="AY104" s="134">
        <f>AX104-AW104</f>
        <v>0</v>
      </c>
      <c r="AZ104" s="135" t="str">
        <f>IF(AW104=0,"-",AX104/AW104)</f>
        <v>-</v>
      </c>
      <c r="BA104" s="134">
        <f t="shared" ref="BA104:BB107" si="258">AS104+AW104</f>
        <v>0</v>
      </c>
      <c r="BB104" s="134">
        <f t="shared" si="258"/>
        <v>1309.5406</v>
      </c>
      <c r="BC104" s="134">
        <f>BB104-BA104</f>
        <v>1309.5406</v>
      </c>
      <c r="BD104" s="135" t="str">
        <f>IF(BA104=0,"-",BB104/BA104)</f>
        <v>-</v>
      </c>
      <c r="BE104" s="136">
        <v>3131.2805998413241</v>
      </c>
      <c r="BF104" s="136">
        <v>3021.7003099999897</v>
      </c>
      <c r="BG104" s="134">
        <f>BF104-BE104</f>
        <v>-109.58028984133443</v>
      </c>
      <c r="BH104" s="135">
        <f>IF(BE104=0,"-",BF104/BE104)</f>
        <v>0.96500464064227032</v>
      </c>
      <c r="BI104" s="116"/>
      <c r="BJ104" s="116"/>
      <c r="BK104" s="51"/>
      <c r="BL104" s="51"/>
      <c r="BM104" s="51"/>
      <c r="BN104" s="51"/>
      <c r="BO104" s="51"/>
      <c r="BP104" s="51"/>
      <c r="BQ104" s="51"/>
      <c r="BR104" s="51"/>
      <c r="BS104" s="51"/>
      <c r="BT104" s="51"/>
      <c r="BU104" s="51"/>
      <c r="BV104" s="51"/>
      <c r="BW104" s="51"/>
      <c r="BX104" s="51"/>
      <c r="BY104" s="51"/>
      <c r="BZ104" s="136"/>
      <c r="CA104" s="136"/>
      <c r="CB104" s="136"/>
      <c r="CC104" s="136"/>
      <c r="CD104" s="142"/>
      <c r="CE104" s="142"/>
      <c r="CF104" s="142"/>
      <c r="CG104" s="23"/>
      <c r="CH104" s="23"/>
      <c r="CI104" s="249" t="s">
        <v>114</v>
      </c>
      <c r="CJ104" s="249" t="s">
        <v>114</v>
      </c>
      <c r="CK104" s="133">
        <f>CL104+EE104+EF104+EG104+EH104</f>
        <v>3131.2805998413241</v>
      </c>
      <c r="CL104" s="134">
        <f t="shared" ref="CL104:CM107" si="259">CP104+CT104+DB104+DJ104</f>
        <v>3131.2805998413241</v>
      </c>
      <c r="CM104" s="134">
        <f t="shared" si="259"/>
        <v>4331.2409099999895</v>
      </c>
      <c r="CN104" s="134">
        <f>CM104-CL104</f>
        <v>1199.9603101586654</v>
      </c>
      <c r="CO104" s="135">
        <f>IF(CL104=0,"-",CM104/CL104)</f>
        <v>1.3832171125830985</v>
      </c>
      <c r="CP104" s="136">
        <v>0</v>
      </c>
      <c r="CQ104" s="136">
        <v>1309.5406</v>
      </c>
      <c r="CR104" s="134">
        <f>CQ104-CP104</f>
        <v>1309.5406</v>
      </c>
      <c r="CS104" s="135" t="str">
        <f>IF(CP104=0,"-",CQ104/CP104)</f>
        <v>-</v>
      </c>
      <c r="CT104" s="136">
        <v>0</v>
      </c>
      <c r="CU104" s="136">
        <v>0</v>
      </c>
      <c r="CV104" s="134">
        <f>CU104-CT104</f>
        <v>0</v>
      </c>
      <c r="CW104" s="135" t="str">
        <f>IF(CT104=0,"-",CU104/CT104)</f>
        <v>-</v>
      </c>
      <c r="CX104" s="134">
        <f t="shared" ref="CX104:CY107" si="260">CP104+CT104</f>
        <v>0</v>
      </c>
      <c r="CY104" s="134">
        <f t="shared" si="260"/>
        <v>1309.5406</v>
      </c>
      <c r="CZ104" s="134">
        <f>CY104-CX104</f>
        <v>1309.5406</v>
      </c>
      <c r="DA104" s="135" t="str">
        <f>IF(CX104=0,"-",CY104/CX104)</f>
        <v>-</v>
      </c>
      <c r="DB104" s="136">
        <v>0</v>
      </c>
      <c r="DC104" s="136">
        <v>0</v>
      </c>
      <c r="DD104" s="134">
        <f>DC104-DB104</f>
        <v>0</v>
      </c>
      <c r="DE104" s="135" t="str">
        <f>IF(DB104=0,"-",DC104/DB104)</f>
        <v>-</v>
      </c>
      <c r="DF104" s="134">
        <f t="shared" ref="DF104:DG107" si="261">CX104+DB104</f>
        <v>0</v>
      </c>
      <c r="DG104" s="134">
        <f t="shared" si="261"/>
        <v>1309.5406</v>
      </c>
      <c r="DH104" s="134">
        <f>DG104-DF104</f>
        <v>1309.5406</v>
      </c>
      <c r="DI104" s="135" t="str">
        <f>IF(DF104=0,"-",DG104/DF104)</f>
        <v>-</v>
      </c>
      <c r="DJ104" s="136">
        <v>3131.2805998413241</v>
      </c>
      <c r="DK104" s="345">
        <v>3021.7003099999897</v>
      </c>
      <c r="DL104" s="134">
        <f>DK104-DJ104</f>
        <v>-109.58028984133443</v>
      </c>
      <c r="DM104" s="135">
        <f>IF(DJ104=0,"-",DK104/DJ104)</f>
        <v>0.96500464064227032</v>
      </c>
      <c r="DN104" s="116"/>
      <c r="DO104" s="116"/>
      <c r="DP104" s="51"/>
      <c r="DQ104" s="51"/>
      <c r="DR104" s="51"/>
      <c r="DS104" s="51"/>
      <c r="DT104" s="51"/>
      <c r="DU104" s="51"/>
      <c r="DV104" s="51"/>
      <c r="DW104" s="51"/>
      <c r="DX104" s="51"/>
      <c r="DY104" s="51"/>
      <c r="DZ104" s="51"/>
      <c r="EA104" s="51"/>
      <c r="EB104" s="51"/>
      <c r="EC104" s="51"/>
      <c r="ED104" s="51"/>
      <c r="EE104" s="136"/>
      <c r="EF104" s="136"/>
      <c r="EG104" s="136"/>
      <c r="EH104" s="136"/>
      <c r="EI104" s="194"/>
      <c r="EJ104" s="143"/>
      <c r="EK104" s="143"/>
      <c r="EL104" s="346"/>
      <c r="EM104" s="346"/>
      <c r="EN104" s="346"/>
      <c r="EO104" s="347"/>
      <c r="EP104" s="348"/>
      <c r="EQ104" s="348"/>
      <c r="ER104" s="348"/>
      <c r="ES104" s="347"/>
      <c r="ET104" s="348"/>
      <c r="EU104" s="348"/>
      <c r="EV104" s="348"/>
      <c r="EW104" s="347"/>
      <c r="EX104" s="348"/>
      <c r="EY104" s="348"/>
      <c r="EZ104" s="348"/>
      <c r="FA104" s="348"/>
      <c r="FB104" s="348"/>
      <c r="FC104" s="348"/>
      <c r="FD104" s="348"/>
      <c r="FE104" s="347"/>
      <c r="FF104" s="348"/>
      <c r="FG104" s="348"/>
      <c r="FH104" s="348"/>
      <c r="FI104" s="348"/>
      <c r="FJ104" s="348"/>
      <c r="FK104" s="348"/>
      <c r="FL104" s="348"/>
      <c r="FM104" s="347"/>
      <c r="FN104" s="348"/>
      <c r="FO104" s="348"/>
      <c r="FP104" s="348"/>
      <c r="FQ104" s="349"/>
      <c r="FR104" s="349"/>
      <c r="FS104" s="349"/>
      <c r="FT104" s="51"/>
      <c r="FU104" s="51"/>
      <c r="FV104" s="51"/>
      <c r="FW104" s="51"/>
      <c r="FX104" s="51"/>
      <c r="FY104" s="51"/>
      <c r="FZ104" s="51"/>
      <c r="GA104" s="51"/>
      <c r="GB104" s="51"/>
      <c r="GC104" s="51"/>
      <c r="GD104" s="51"/>
      <c r="GE104" s="51"/>
      <c r="GF104" s="51"/>
      <c r="GG104" s="51"/>
      <c r="GH104" s="346"/>
      <c r="GI104" s="346"/>
      <c r="GJ104" s="346"/>
      <c r="GK104" s="346"/>
      <c r="GL104" s="346"/>
      <c r="GM104" s="346"/>
      <c r="GN104" s="346"/>
      <c r="GO104" s="346"/>
      <c r="GP104" s="346"/>
      <c r="GQ104" s="102"/>
      <c r="GR104" s="102"/>
      <c r="GS104" s="102"/>
      <c r="GT104" s="102"/>
      <c r="GU104" s="102"/>
      <c r="GV104" s="102"/>
      <c r="GW104" s="102"/>
      <c r="GX104" s="102"/>
      <c r="GY104" s="102"/>
      <c r="GZ104" s="102"/>
      <c r="HA104" s="102"/>
      <c r="HB104" s="102"/>
      <c r="HC104" s="102"/>
      <c r="HD104" s="102"/>
      <c r="HE104" s="102"/>
      <c r="HF104" s="102"/>
      <c r="HG104" s="102"/>
      <c r="HH104" s="102"/>
      <c r="HI104" s="102"/>
      <c r="HJ104" s="346"/>
      <c r="HK104" s="197"/>
      <c r="HL104" s="197"/>
      <c r="HM104" s="197"/>
      <c r="HN104" s="197"/>
      <c r="HO104" s="197"/>
      <c r="HP104" s="197"/>
      <c r="HQ104" s="197"/>
      <c r="HR104" s="197"/>
      <c r="HS104" s="197"/>
      <c r="HT104" s="197"/>
      <c r="HU104" s="197"/>
      <c r="HV104" s="197"/>
      <c r="HW104" s="197"/>
      <c r="HX104" s="197"/>
      <c r="HY104" s="197"/>
      <c r="HZ104" s="197"/>
      <c r="IA104" s="197"/>
      <c r="IB104" s="197"/>
      <c r="IC104" s="197"/>
      <c r="ID104" s="197"/>
      <c r="IE104" s="197"/>
      <c r="IF104" s="197"/>
      <c r="IG104" s="197"/>
      <c r="IH104" s="197"/>
      <c r="II104" s="197"/>
      <c r="IJ104" s="197"/>
      <c r="IK104" s="197"/>
      <c r="IL104" s="197"/>
      <c r="IM104" s="197"/>
      <c r="IN104" s="197"/>
      <c r="IO104" s="197"/>
      <c r="IP104" s="197"/>
      <c r="IQ104" s="197"/>
      <c r="IR104" s="197"/>
      <c r="IS104" s="197"/>
      <c r="IT104" s="197"/>
      <c r="IU104" s="197"/>
      <c r="IV104" s="197"/>
      <c r="IW104" s="197"/>
      <c r="IX104" s="197"/>
      <c r="IY104" s="197"/>
      <c r="IZ104" s="197"/>
      <c r="JA104" s="197"/>
      <c r="JB104" s="197"/>
      <c r="JC104" s="197"/>
      <c r="JD104" s="197"/>
      <c r="JE104" s="197"/>
      <c r="JF104" s="197"/>
      <c r="JG104" s="197"/>
      <c r="JH104" s="197"/>
      <c r="JI104" s="197"/>
      <c r="JJ104" s="197"/>
      <c r="JK104" s="197"/>
      <c r="JL104" s="197"/>
      <c r="JM104" s="197"/>
      <c r="JN104" s="197"/>
      <c r="JO104" s="197"/>
      <c r="JP104" s="197"/>
      <c r="JQ104" s="197"/>
      <c r="JR104" s="197"/>
      <c r="JS104" s="197"/>
      <c r="JT104" s="197"/>
      <c r="JU104" s="197"/>
      <c r="JV104" s="197"/>
      <c r="JW104" s="197"/>
      <c r="JX104" s="197"/>
      <c r="JY104" s="197"/>
      <c r="JZ104" s="197"/>
      <c r="KA104" s="197"/>
      <c r="KB104" s="197"/>
      <c r="KC104" s="197"/>
      <c r="KD104" s="197"/>
      <c r="KE104" s="197"/>
      <c r="KF104" s="197"/>
      <c r="KG104" s="197"/>
      <c r="KH104" s="197"/>
      <c r="KI104" s="197"/>
      <c r="KJ104" s="197"/>
      <c r="KK104" s="197"/>
      <c r="KL104" s="197"/>
      <c r="KM104" s="195"/>
      <c r="KN104" s="195"/>
      <c r="KO104" s="195"/>
      <c r="KP104" s="195"/>
      <c r="KQ104" s="195"/>
      <c r="KR104" s="195"/>
      <c r="KS104" s="195"/>
      <c r="KT104" s="195"/>
      <c r="KU104" s="195"/>
      <c r="KV104" s="195"/>
      <c r="KW104" s="195"/>
      <c r="KX104" s="195"/>
      <c r="KY104" s="195"/>
      <c r="KZ104" s="195"/>
      <c r="LA104" s="195"/>
      <c r="LB104" s="195"/>
      <c r="LC104" s="195"/>
      <c r="LD104" s="195"/>
      <c r="LE104" s="195"/>
      <c r="LF104" s="195"/>
      <c r="LG104" s="195"/>
      <c r="LH104" s="195"/>
      <c r="LI104" s="195"/>
      <c r="LJ104" s="195"/>
      <c r="LK104" s="195"/>
      <c r="LL104" s="195"/>
      <c r="LM104" s="195"/>
      <c r="LN104" s="195"/>
      <c r="LO104" s="195"/>
      <c r="LP104" s="195"/>
      <c r="LQ104" s="195"/>
      <c r="LR104" s="195"/>
      <c r="LS104" s="195"/>
      <c r="LT104" s="195"/>
      <c r="LU104" s="195"/>
      <c r="LV104" s="195"/>
      <c r="LW104" s="195"/>
      <c r="LX104" s="195"/>
    </row>
    <row r="105" spans="1:336" ht="15.75" x14ac:dyDescent="0.2">
      <c r="A105" s="45"/>
      <c r="B105" s="343"/>
      <c r="C105" s="2"/>
      <c r="D105" s="2"/>
      <c r="E105" s="2"/>
      <c r="F105" s="2"/>
      <c r="G105" s="2"/>
      <c r="H105" s="2"/>
      <c r="I105" s="2"/>
      <c r="J105" s="5"/>
      <c r="K105" s="5"/>
      <c r="L105" s="5"/>
      <c r="M105" s="5"/>
      <c r="N105" s="2"/>
      <c r="O105" s="2"/>
      <c r="P105" s="2"/>
      <c r="Q105" s="2"/>
      <c r="R105" s="2"/>
      <c r="S105" s="2"/>
      <c r="T105" s="2"/>
      <c r="U105" s="2"/>
      <c r="V105" s="2"/>
      <c r="W105" s="2"/>
      <c r="X105" s="2"/>
      <c r="Y105" s="2"/>
      <c r="Z105" s="2"/>
      <c r="AA105" s="2"/>
      <c r="AB105" s="344"/>
      <c r="AC105" s="344"/>
      <c r="AD105" s="249" t="s">
        <v>106</v>
      </c>
      <c r="AE105" s="249" t="s">
        <v>106</v>
      </c>
      <c r="AF105" s="133">
        <f>AG105+BZ105+CA105+CB105+CC105</f>
        <v>1866.5034001586755</v>
      </c>
      <c r="AG105" s="134">
        <f t="shared" si="256"/>
        <v>1866.5034001586755</v>
      </c>
      <c r="AH105" s="134">
        <f t="shared" si="256"/>
        <v>666.54309000000706</v>
      </c>
      <c r="AI105" s="134">
        <f>AH105-AG105</f>
        <v>-1199.9603101586686</v>
      </c>
      <c r="AJ105" s="135">
        <f>IF(AG105=0,"-",AH105/AG105)</f>
        <v>0.35710788951326999</v>
      </c>
      <c r="AK105" s="136">
        <v>0</v>
      </c>
      <c r="AL105" s="136">
        <v>0</v>
      </c>
      <c r="AM105" s="134">
        <f>AL105-AK105</f>
        <v>0</v>
      </c>
      <c r="AN105" s="135" t="str">
        <f>IF(AK105=0,"-",AL105/AK105)</f>
        <v>-</v>
      </c>
      <c r="AO105" s="136">
        <v>0</v>
      </c>
      <c r="AP105" s="136">
        <v>0</v>
      </c>
      <c r="AQ105" s="134">
        <f>AP105-AO105</f>
        <v>0</v>
      </c>
      <c r="AR105" s="135" t="str">
        <f>IF(AO105=0,"-",AP105/AO105)</f>
        <v>-</v>
      </c>
      <c r="AS105" s="134">
        <f t="shared" si="257"/>
        <v>0</v>
      </c>
      <c r="AT105" s="134">
        <f t="shared" si="257"/>
        <v>0</v>
      </c>
      <c r="AU105" s="134">
        <f>AT105-AS105</f>
        <v>0</v>
      </c>
      <c r="AV105" s="135" t="str">
        <f>IF(AS105=0,"-",AT105/AS105)</f>
        <v>-</v>
      </c>
      <c r="AW105" s="136">
        <v>0</v>
      </c>
      <c r="AX105" s="136">
        <v>64.676090000006397</v>
      </c>
      <c r="AY105" s="134">
        <f>AX105-AW105</f>
        <v>64.676090000006397</v>
      </c>
      <c r="AZ105" s="135" t="str">
        <f>IF(AW105=0,"-",AX105/AW105)</f>
        <v>-</v>
      </c>
      <c r="BA105" s="134">
        <f t="shared" si="258"/>
        <v>0</v>
      </c>
      <c r="BB105" s="134">
        <f t="shared" si="258"/>
        <v>64.676090000006397</v>
      </c>
      <c r="BC105" s="134">
        <f>BB105-BA105</f>
        <v>64.676090000006397</v>
      </c>
      <c r="BD105" s="135" t="str">
        <f>IF(BA105=0,"-",BB105/BA105)</f>
        <v>-</v>
      </c>
      <c r="BE105" s="136">
        <v>1866.5034001586755</v>
      </c>
      <c r="BF105" s="136">
        <v>601.86700000000064</v>
      </c>
      <c r="BG105" s="134">
        <f>BF105-BE105</f>
        <v>-1264.6364001586749</v>
      </c>
      <c r="BH105" s="135">
        <f>IF(BE105=0,"-",BF105/BE105)</f>
        <v>0.32245695343969616</v>
      </c>
      <c r="BI105" s="116"/>
      <c r="BJ105" s="116"/>
      <c r="BK105" s="51"/>
      <c r="BL105" s="51"/>
      <c r="BM105" s="51"/>
      <c r="BN105" s="51"/>
      <c r="BO105" s="51"/>
      <c r="BP105" s="51"/>
      <c r="BQ105" s="51"/>
      <c r="BR105" s="51"/>
      <c r="BS105" s="51"/>
      <c r="BT105" s="51"/>
      <c r="BU105" s="51"/>
      <c r="BV105" s="51"/>
      <c r="BW105" s="51"/>
      <c r="BX105" s="51"/>
      <c r="BY105" s="51"/>
      <c r="BZ105" s="136"/>
      <c r="CA105" s="136"/>
      <c r="CB105" s="136"/>
      <c r="CC105" s="136"/>
      <c r="CD105" s="142"/>
      <c r="CE105" s="142"/>
      <c r="CF105" s="142"/>
      <c r="CG105" s="23"/>
      <c r="CH105" s="23"/>
      <c r="CI105" s="249" t="s">
        <v>106</v>
      </c>
      <c r="CJ105" s="249" t="s">
        <v>106</v>
      </c>
      <c r="CK105" s="133">
        <f>CL105+EE105+EF105+EG105+EH105</f>
        <v>1866.5034001586755</v>
      </c>
      <c r="CL105" s="134">
        <f t="shared" si="259"/>
        <v>1866.5034001586755</v>
      </c>
      <c r="CM105" s="134">
        <f t="shared" si="259"/>
        <v>666.54309000000706</v>
      </c>
      <c r="CN105" s="134">
        <f>CM105-CL105</f>
        <v>-1199.9603101586686</v>
      </c>
      <c r="CO105" s="135">
        <f>IF(CL105=0,"-",CM105/CL105)</f>
        <v>0.35710788951326999</v>
      </c>
      <c r="CP105" s="136">
        <v>0</v>
      </c>
      <c r="CQ105" s="136">
        <v>0</v>
      </c>
      <c r="CR105" s="134">
        <f>CQ105-CP105</f>
        <v>0</v>
      </c>
      <c r="CS105" s="135" t="str">
        <f>IF(CP105=0,"-",CQ105/CP105)</f>
        <v>-</v>
      </c>
      <c r="CT105" s="136">
        <v>0</v>
      </c>
      <c r="CU105" s="136">
        <v>0</v>
      </c>
      <c r="CV105" s="134">
        <f>CU105-CT105</f>
        <v>0</v>
      </c>
      <c r="CW105" s="135" t="str">
        <f>IF(CT105=0,"-",CU105/CT105)</f>
        <v>-</v>
      </c>
      <c r="CX105" s="134">
        <f t="shared" si="260"/>
        <v>0</v>
      </c>
      <c r="CY105" s="134">
        <f t="shared" si="260"/>
        <v>0</v>
      </c>
      <c r="CZ105" s="134">
        <f>CY105-CX105</f>
        <v>0</v>
      </c>
      <c r="DA105" s="135" t="str">
        <f>IF(CX105=0,"-",CY105/CX105)</f>
        <v>-</v>
      </c>
      <c r="DB105" s="136">
        <v>0</v>
      </c>
      <c r="DC105" s="136">
        <v>64.676090000006397</v>
      </c>
      <c r="DD105" s="134">
        <f>DC105-DB105</f>
        <v>64.676090000006397</v>
      </c>
      <c r="DE105" s="135" t="str">
        <f>IF(DB105=0,"-",DC105/DB105)</f>
        <v>-</v>
      </c>
      <c r="DF105" s="134">
        <f t="shared" si="261"/>
        <v>0</v>
      </c>
      <c r="DG105" s="134">
        <f t="shared" si="261"/>
        <v>64.676090000006397</v>
      </c>
      <c r="DH105" s="134">
        <f>DG105-DF105</f>
        <v>64.676090000006397</v>
      </c>
      <c r="DI105" s="135" t="str">
        <f>IF(DF105=0,"-",DG105/DF105)</f>
        <v>-</v>
      </c>
      <c r="DJ105" s="136">
        <v>1866.5034001586755</v>
      </c>
      <c r="DK105" s="345">
        <v>601.86700000000064</v>
      </c>
      <c r="DL105" s="134">
        <f>DK105-DJ105</f>
        <v>-1264.6364001586749</v>
      </c>
      <c r="DM105" s="135">
        <f>IF(DJ105=0,"-",DK105/DJ105)</f>
        <v>0.32245695343969616</v>
      </c>
      <c r="DN105" s="116"/>
      <c r="DO105" s="116"/>
      <c r="DP105" s="51"/>
      <c r="DQ105" s="51"/>
      <c r="DR105" s="51"/>
      <c r="DS105" s="51"/>
      <c r="DT105" s="51"/>
      <c r="DU105" s="51"/>
      <c r="DV105" s="51"/>
      <c r="DW105" s="51"/>
      <c r="DX105" s="51"/>
      <c r="DY105" s="51"/>
      <c r="DZ105" s="51"/>
      <c r="EA105" s="51"/>
      <c r="EB105" s="51"/>
      <c r="EC105" s="51"/>
      <c r="ED105" s="51"/>
      <c r="EE105" s="136"/>
      <c r="EF105" s="136"/>
      <c r="EG105" s="136"/>
      <c r="EH105" s="136"/>
      <c r="EI105" s="194"/>
      <c r="EJ105" s="143"/>
      <c r="EK105" s="143"/>
      <c r="EL105" s="346"/>
      <c r="EM105" s="346"/>
      <c r="EN105" s="346"/>
      <c r="EO105" s="347"/>
      <c r="EP105" s="348"/>
      <c r="EQ105" s="348"/>
      <c r="ER105" s="348"/>
      <c r="ES105" s="347"/>
      <c r="ET105" s="348"/>
      <c r="EU105" s="348"/>
      <c r="EV105" s="348"/>
      <c r="EW105" s="347"/>
      <c r="EX105" s="348"/>
      <c r="EY105" s="348"/>
      <c r="EZ105" s="348"/>
      <c r="FA105" s="348"/>
      <c r="FB105" s="348"/>
      <c r="FC105" s="348"/>
      <c r="FD105" s="348"/>
      <c r="FE105" s="347"/>
      <c r="FF105" s="348"/>
      <c r="FG105" s="348"/>
      <c r="FH105" s="348"/>
      <c r="FI105" s="348"/>
      <c r="FJ105" s="348"/>
      <c r="FK105" s="348"/>
      <c r="FL105" s="348"/>
      <c r="FM105" s="347"/>
      <c r="FN105" s="348"/>
      <c r="FO105" s="348"/>
      <c r="FP105" s="348"/>
      <c r="FQ105" s="349"/>
      <c r="FR105" s="349"/>
      <c r="FS105" s="349"/>
      <c r="FT105" s="51"/>
      <c r="FU105" s="51"/>
      <c r="FV105" s="51"/>
      <c r="FW105" s="51"/>
      <c r="FX105" s="51"/>
      <c r="FY105" s="51"/>
      <c r="FZ105" s="51"/>
      <c r="GA105" s="51"/>
      <c r="GB105" s="51"/>
      <c r="GC105" s="51"/>
      <c r="GD105" s="51"/>
      <c r="GE105" s="51"/>
      <c r="GF105" s="51"/>
      <c r="GG105" s="51"/>
      <c r="GH105" s="346"/>
      <c r="GI105" s="346"/>
      <c r="GJ105" s="346"/>
      <c r="GK105" s="346"/>
      <c r="GL105" s="346"/>
      <c r="GM105" s="346"/>
      <c r="GN105" s="346"/>
      <c r="GO105" s="346"/>
      <c r="GP105" s="346"/>
      <c r="GQ105" s="102"/>
      <c r="GR105" s="102"/>
      <c r="GS105" s="102"/>
      <c r="GT105" s="102"/>
      <c r="GU105" s="102"/>
      <c r="GV105" s="102"/>
      <c r="GW105" s="102"/>
      <c r="GX105" s="102"/>
      <c r="GY105" s="102"/>
      <c r="GZ105" s="102"/>
      <c r="HA105" s="102"/>
      <c r="HB105" s="102"/>
      <c r="HC105" s="102"/>
      <c r="HD105" s="102"/>
      <c r="HE105" s="102"/>
      <c r="HF105" s="102"/>
      <c r="HG105" s="102"/>
      <c r="HH105" s="102"/>
      <c r="HI105" s="102"/>
      <c r="HJ105" s="346"/>
      <c r="HK105" s="197"/>
      <c r="HL105" s="197"/>
      <c r="HM105" s="197"/>
      <c r="HN105" s="197"/>
      <c r="HO105" s="197"/>
      <c r="HP105" s="197"/>
      <c r="HQ105" s="197"/>
      <c r="HR105" s="197"/>
      <c r="HS105" s="197"/>
      <c r="HT105" s="197"/>
      <c r="HU105" s="197"/>
      <c r="HV105" s="197"/>
      <c r="HW105" s="197"/>
      <c r="HX105" s="197"/>
      <c r="HY105" s="197"/>
      <c r="HZ105" s="197"/>
      <c r="IA105" s="197"/>
      <c r="IB105" s="197"/>
      <c r="IC105" s="197"/>
      <c r="ID105" s="197"/>
      <c r="IE105" s="197"/>
      <c r="IF105" s="197"/>
      <c r="IG105" s="197"/>
      <c r="IH105" s="197"/>
      <c r="II105" s="197"/>
      <c r="IJ105" s="197"/>
      <c r="IK105" s="197"/>
      <c r="IL105" s="197"/>
      <c r="IM105" s="197"/>
      <c r="IN105" s="197"/>
      <c r="IO105" s="197"/>
      <c r="IP105" s="197"/>
      <c r="IQ105" s="197"/>
      <c r="IR105" s="197"/>
      <c r="IS105" s="197"/>
      <c r="IT105" s="197"/>
      <c r="IU105" s="197"/>
      <c r="IV105" s="197"/>
      <c r="IW105" s="197"/>
      <c r="IX105" s="197"/>
      <c r="IY105" s="197"/>
      <c r="IZ105" s="197"/>
      <c r="JA105" s="197"/>
      <c r="JB105" s="197"/>
      <c r="JC105" s="197"/>
      <c r="JD105" s="197"/>
      <c r="JE105" s="197"/>
      <c r="JF105" s="197"/>
      <c r="JG105" s="197"/>
      <c r="JH105" s="197"/>
      <c r="JI105" s="197"/>
      <c r="JJ105" s="197"/>
      <c r="JK105" s="197"/>
      <c r="JL105" s="197"/>
      <c r="JM105" s="197"/>
      <c r="JN105" s="197"/>
      <c r="JO105" s="197"/>
      <c r="JP105" s="197"/>
      <c r="JQ105" s="197"/>
      <c r="JR105" s="197"/>
      <c r="JS105" s="197"/>
      <c r="JT105" s="197"/>
      <c r="JU105" s="197"/>
      <c r="JV105" s="197"/>
      <c r="JW105" s="197"/>
      <c r="JX105" s="197"/>
      <c r="JY105" s="197"/>
      <c r="JZ105" s="197"/>
      <c r="KA105" s="197"/>
      <c r="KB105" s="197"/>
      <c r="KC105" s="197"/>
      <c r="KD105" s="197"/>
      <c r="KE105" s="197"/>
      <c r="KF105" s="197"/>
      <c r="KG105" s="197"/>
      <c r="KH105" s="197"/>
      <c r="KI105" s="197"/>
      <c r="KJ105" s="197"/>
      <c r="KK105" s="197"/>
      <c r="KL105" s="197"/>
      <c r="KM105" s="195"/>
      <c r="KN105" s="195"/>
      <c r="KO105" s="195"/>
      <c r="KP105" s="195"/>
      <c r="KQ105" s="195"/>
      <c r="KR105" s="195"/>
      <c r="KS105" s="195"/>
      <c r="KT105" s="195"/>
      <c r="KU105" s="195"/>
      <c r="KV105" s="195"/>
      <c r="KW105" s="195"/>
      <c r="KX105" s="195"/>
      <c r="KY105" s="195"/>
      <c r="KZ105" s="195"/>
      <c r="LA105" s="195"/>
      <c r="LB105" s="195"/>
      <c r="LC105" s="195"/>
      <c r="LD105" s="195"/>
      <c r="LE105" s="195"/>
      <c r="LF105" s="195"/>
      <c r="LG105" s="195"/>
      <c r="LH105" s="195"/>
      <c r="LI105" s="195"/>
      <c r="LJ105" s="195"/>
      <c r="LK105" s="195"/>
      <c r="LL105" s="195"/>
      <c r="LM105" s="195"/>
      <c r="LN105" s="195"/>
      <c r="LO105" s="195"/>
      <c r="LP105" s="195"/>
      <c r="LQ105" s="195"/>
      <c r="LR105" s="195"/>
      <c r="LS105" s="195"/>
      <c r="LT105" s="195"/>
      <c r="LU105" s="195"/>
      <c r="LV105" s="195"/>
      <c r="LW105" s="195"/>
      <c r="LX105" s="195"/>
    </row>
    <row r="106" spans="1:336" ht="15.75" x14ac:dyDescent="0.2">
      <c r="A106" s="45"/>
      <c r="B106" s="343"/>
      <c r="C106" s="2"/>
      <c r="D106" s="2"/>
      <c r="E106" s="2"/>
      <c r="F106" s="2"/>
      <c r="G106" s="2"/>
      <c r="H106" s="2"/>
      <c r="I106" s="2"/>
      <c r="J106" s="5"/>
      <c r="K106" s="5"/>
      <c r="L106" s="5"/>
      <c r="M106" s="5"/>
      <c r="N106" s="2"/>
      <c r="O106" s="2"/>
      <c r="P106" s="2"/>
      <c r="Q106" s="2"/>
      <c r="R106" s="2"/>
      <c r="S106" s="2"/>
      <c r="T106" s="2"/>
      <c r="U106" s="2"/>
      <c r="V106" s="2"/>
      <c r="W106" s="2"/>
      <c r="X106" s="2"/>
      <c r="Y106" s="2"/>
      <c r="Z106" s="2"/>
      <c r="AA106" s="2"/>
      <c r="AB106" s="344"/>
      <c r="AC106" s="344"/>
      <c r="AD106" s="249" t="s">
        <v>262</v>
      </c>
      <c r="AE106" s="249" t="s">
        <v>262</v>
      </c>
      <c r="AF106" s="133">
        <f>AG106+BZ106+CA106+CB106+CC106</f>
        <v>5000</v>
      </c>
      <c r="AG106" s="134">
        <f t="shared" si="256"/>
        <v>5000</v>
      </c>
      <c r="AH106" s="134">
        <f t="shared" si="256"/>
        <v>5000</v>
      </c>
      <c r="AI106" s="134">
        <f>AH106-AG106</f>
        <v>0</v>
      </c>
      <c r="AJ106" s="135">
        <f>IF(AG106=0,"-",AH106/AG106)</f>
        <v>1</v>
      </c>
      <c r="AK106" s="136">
        <v>0</v>
      </c>
      <c r="AL106" s="136">
        <v>0</v>
      </c>
      <c r="AM106" s="134">
        <f>AL106-AK106</f>
        <v>0</v>
      </c>
      <c r="AN106" s="135" t="str">
        <f>IF(AK106=0,"-",AL106/AK106)</f>
        <v>-</v>
      </c>
      <c r="AO106" s="136">
        <v>0</v>
      </c>
      <c r="AP106" s="136">
        <v>0</v>
      </c>
      <c r="AQ106" s="134">
        <f>AP106-AO106</f>
        <v>0</v>
      </c>
      <c r="AR106" s="135" t="str">
        <f>IF(AO106=0,"-",AP106/AO106)</f>
        <v>-</v>
      </c>
      <c r="AS106" s="134">
        <f t="shared" si="257"/>
        <v>0</v>
      </c>
      <c r="AT106" s="134">
        <f t="shared" si="257"/>
        <v>0</v>
      </c>
      <c r="AU106" s="134">
        <f>AT106-AS106</f>
        <v>0</v>
      </c>
      <c r="AV106" s="135" t="str">
        <f>IF(AS106=0,"-",AT106/AS106)</f>
        <v>-</v>
      </c>
      <c r="AW106" s="136">
        <v>0</v>
      </c>
      <c r="AX106" s="136">
        <v>676.36657999999363</v>
      </c>
      <c r="AY106" s="134">
        <f>AX106-AW106</f>
        <v>676.36657999999363</v>
      </c>
      <c r="AZ106" s="135" t="str">
        <f>IF(AW106=0,"-",AX106/AW106)</f>
        <v>-</v>
      </c>
      <c r="BA106" s="134">
        <f t="shared" si="258"/>
        <v>0</v>
      </c>
      <c r="BB106" s="134">
        <f t="shared" si="258"/>
        <v>676.36657999999363</v>
      </c>
      <c r="BC106" s="134">
        <f>BB106-BA106</f>
        <v>676.36657999999363</v>
      </c>
      <c r="BD106" s="135" t="str">
        <f>IF(BA106=0,"-",BB106/BA106)</f>
        <v>-</v>
      </c>
      <c r="BE106" s="136">
        <v>5000</v>
      </c>
      <c r="BF106" s="136">
        <v>4323.6334200000065</v>
      </c>
      <c r="BG106" s="134">
        <f>BF106-BE106</f>
        <v>-676.36657999999352</v>
      </c>
      <c r="BH106" s="135">
        <f>IF(BE106=0,"-",BF106/BE106)</f>
        <v>0.8647266840000013</v>
      </c>
      <c r="BI106" s="116"/>
      <c r="BJ106" s="116"/>
      <c r="BK106" s="51"/>
      <c r="BL106" s="51"/>
      <c r="BM106" s="51"/>
      <c r="BN106" s="51"/>
      <c r="BO106" s="51"/>
      <c r="BP106" s="51"/>
      <c r="BQ106" s="51"/>
      <c r="BR106" s="51"/>
      <c r="BS106" s="51"/>
      <c r="BT106" s="51"/>
      <c r="BU106" s="51"/>
      <c r="BV106" s="51"/>
      <c r="BW106" s="51"/>
      <c r="BX106" s="51"/>
      <c r="BY106" s="51"/>
      <c r="BZ106" s="136"/>
      <c r="CA106" s="136"/>
      <c r="CB106" s="136"/>
      <c r="CC106" s="136"/>
      <c r="CD106" s="142"/>
      <c r="CE106" s="142"/>
      <c r="CF106" s="142"/>
      <c r="CG106" s="23"/>
      <c r="CH106" s="23"/>
      <c r="CI106" s="249" t="s">
        <v>262</v>
      </c>
      <c r="CJ106" s="249" t="s">
        <v>262</v>
      </c>
      <c r="CK106" s="133">
        <f>CL106+EE106+EF106+EG106+EH106</f>
        <v>5000</v>
      </c>
      <c r="CL106" s="134">
        <f t="shared" si="259"/>
        <v>5000</v>
      </c>
      <c r="CM106" s="134">
        <f t="shared" si="259"/>
        <v>5000</v>
      </c>
      <c r="CN106" s="134">
        <f>CM106-CL106</f>
        <v>0</v>
      </c>
      <c r="CO106" s="135">
        <f>IF(CL106=0,"-",CM106/CL106)</f>
        <v>1</v>
      </c>
      <c r="CP106" s="136">
        <v>0</v>
      </c>
      <c r="CQ106" s="136">
        <v>0</v>
      </c>
      <c r="CR106" s="134">
        <f>CQ106-CP106</f>
        <v>0</v>
      </c>
      <c r="CS106" s="135" t="str">
        <f>IF(CP106=0,"-",CQ106/CP106)</f>
        <v>-</v>
      </c>
      <c r="CT106" s="136">
        <v>0</v>
      </c>
      <c r="CU106" s="136">
        <v>0</v>
      </c>
      <c r="CV106" s="134">
        <f>CU106-CT106</f>
        <v>0</v>
      </c>
      <c r="CW106" s="135" t="str">
        <f>IF(CT106=0,"-",CU106/CT106)</f>
        <v>-</v>
      </c>
      <c r="CX106" s="134">
        <f t="shared" si="260"/>
        <v>0</v>
      </c>
      <c r="CY106" s="134">
        <f t="shared" si="260"/>
        <v>0</v>
      </c>
      <c r="CZ106" s="134">
        <f>CY106-CX106</f>
        <v>0</v>
      </c>
      <c r="DA106" s="135" t="str">
        <f>IF(CX106=0,"-",CY106/CX106)</f>
        <v>-</v>
      </c>
      <c r="DB106" s="136">
        <v>0</v>
      </c>
      <c r="DC106" s="136">
        <v>676.36657999999363</v>
      </c>
      <c r="DD106" s="134">
        <f>DC106-DB106</f>
        <v>676.36657999999363</v>
      </c>
      <c r="DE106" s="135" t="str">
        <f>IF(DB106=0,"-",DC106/DB106)</f>
        <v>-</v>
      </c>
      <c r="DF106" s="134">
        <f t="shared" si="261"/>
        <v>0</v>
      </c>
      <c r="DG106" s="134">
        <f t="shared" si="261"/>
        <v>676.36657999999363</v>
      </c>
      <c r="DH106" s="134">
        <f>DG106-DF106</f>
        <v>676.36657999999363</v>
      </c>
      <c r="DI106" s="135" t="str">
        <f>IF(DF106=0,"-",DG106/DF106)</f>
        <v>-</v>
      </c>
      <c r="DJ106" s="136">
        <v>5000</v>
      </c>
      <c r="DK106" s="345">
        <v>4323.6334200000065</v>
      </c>
      <c r="DL106" s="134">
        <f>DK106-DJ106</f>
        <v>-676.36657999999352</v>
      </c>
      <c r="DM106" s="135">
        <f>IF(DJ106=0,"-",DK106/DJ106)</f>
        <v>0.8647266840000013</v>
      </c>
      <c r="DN106" s="116"/>
      <c r="DO106" s="116"/>
      <c r="DP106" s="51"/>
      <c r="DQ106" s="51"/>
      <c r="DR106" s="51"/>
      <c r="DS106" s="51"/>
      <c r="DT106" s="51"/>
      <c r="DU106" s="51"/>
      <c r="DV106" s="51"/>
      <c r="DW106" s="51"/>
      <c r="DX106" s="51"/>
      <c r="DY106" s="51"/>
      <c r="DZ106" s="51"/>
      <c r="EA106" s="51"/>
      <c r="EB106" s="51"/>
      <c r="EC106" s="51"/>
      <c r="ED106" s="51"/>
      <c r="EE106" s="136"/>
      <c r="EF106" s="136"/>
      <c r="EG106" s="136"/>
      <c r="EH106" s="136"/>
      <c r="EI106" s="194"/>
      <c r="EJ106" s="143"/>
      <c r="EK106" s="143"/>
      <c r="EL106" s="346"/>
      <c r="EM106" s="346"/>
      <c r="EN106" s="346"/>
      <c r="EO106" s="347"/>
      <c r="EP106" s="348"/>
      <c r="EQ106" s="348"/>
      <c r="ER106" s="348"/>
      <c r="ES106" s="347"/>
      <c r="ET106" s="348"/>
      <c r="EU106" s="348"/>
      <c r="EV106" s="348"/>
      <c r="EW106" s="347"/>
      <c r="EX106" s="348"/>
      <c r="EY106" s="348"/>
      <c r="EZ106" s="348"/>
      <c r="FA106" s="348"/>
      <c r="FB106" s="348"/>
      <c r="FC106" s="348"/>
      <c r="FD106" s="348"/>
      <c r="FE106" s="347"/>
      <c r="FF106" s="348"/>
      <c r="FG106" s="348"/>
      <c r="FH106" s="348"/>
      <c r="FI106" s="348"/>
      <c r="FJ106" s="348"/>
      <c r="FK106" s="348"/>
      <c r="FL106" s="348"/>
      <c r="FM106" s="347"/>
      <c r="FN106" s="348"/>
      <c r="FO106" s="348"/>
      <c r="FP106" s="348"/>
      <c r="FQ106" s="349"/>
      <c r="FR106" s="349"/>
      <c r="FS106" s="349"/>
      <c r="FT106" s="51"/>
      <c r="FU106" s="51"/>
      <c r="FV106" s="51"/>
      <c r="FW106" s="51"/>
      <c r="FX106" s="51"/>
      <c r="FY106" s="51"/>
      <c r="FZ106" s="51"/>
      <c r="GA106" s="51"/>
      <c r="GB106" s="51"/>
      <c r="GC106" s="51"/>
      <c r="GD106" s="51"/>
      <c r="GE106" s="51"/>
      <c r="GF106" s="51"/>
      <c r="GG106" s="51"/>
      <c r="GH106" s="346"/>
      <c r="GI106" s="346"/>
      <c r="GJ106" s="346"/>
      <c r="GK106" s="346"/>
      <c r="GL106" s="346"/>
      <c r="GM106" s="346"/>
      <c r="GN106" s="346"/>
      <c r="GO106" s="346"/>
      <c r="GP106" s="346"/>
      <c r="GQ106" s="102"/>
      <c r="GR106" s="102"/>
      <c r="GS106" s="102"/>
      <c r="GT106" s="102"/>
      <c r="GU106" s="102"/>
      <c r="GV106" s="102"/>
      <c r="GW106" s="102"/>
      <c r="GX106" s="102"/>
      <c r="GY106" s="102"/>
      <c r="GZ106" s="102"/>
      <c r="HA106" s="102"/>
      <c r="HB106" s="102"/>
      <c r="HC106" s="102"/>
      <c r="HD106" s="102"/>
      <c r="HE106" s="102"/>
      <c r="HF106" s="102"/>
      <c r="HG106" s="102"/>
      <c r="HH106" s="102"/>
      <c r="HI106" s="102"/>
      <c r="HJ106" s="346"/>
      <c r="HK106" s="197"/>
      <c r="HL106" s="197"/>
      <c r="HM106" s="197"/>
      <c r="HN106" s="197"/>
      <c r="HO106" s="197"/>
      <c r="HP106" s="197"/>
      <c r="HQ106" s="197"/>
      <c r="HR106" s="197"/>
      <c r="HS106" s="197"/>
      <c r="HT106" s="197"/>
      <c r="HU106" s="197"/>
      <c r="HV106" s="197"/>
      <c r="HW106" s="197"/>
      <c r="HX106" s="197"/>
      <c r="HY106" s="197"/>
      <c r="HZ106" s="197"/>
      <c r="IA106" s="197"/>
      <c r="IB106" s="197"/>
      <c r="IC106" s="197"/>
      <c r="ID106" s="197"/>
      <c r="IE106" s="197"/>
      <c r="IF106" s="197"/>
      <c r="IG106" s="197"/>
      <c r="IH106" s="197"/>
      <c r="II106" s="197"/>
      <c r="IJ106" s="197"/>
      <c r="IK106" s="197"/>
      <c r="IL106" s="197"/>
      <c r="IM106" s="197"/>
      <c r="IN106" s="197"/>
      <c r="IO106" s="197"/>
      <c r="IP106" s="197"/>
      <c r="IQ106" s="197"/>
      <c r="IR106" s="197"/>
      <c r="IS106" s="197"/>
      <c r="IT106" s="197"/>
      <c r="IU106" s="197"/>
      <c r="IV106" s="197"/>
      <c r="IW106" s="197"/>
      <c r="IX106" s="197"/>
      <c r="IY106" s="197"/>
      <c r="IZ106" s="197"/>
      <c r="JA106" s="197"/>
      <c r="JB106" s="197"/>
      <c r="JC106" s="197"/>
      <c r="JD106" s="197"/>
      <c r="JE106" s="197"/>
      <c r="JF106" s="197"/>
      <c r="JG106" s="197"/>
      <c r="JH106" s="197"/>
      <c r="JI106" s="197"/>
      <c r="JJ106" s="197"/>
      <c r="JK106" s="197"/>
      <c r="JL106" s="197"/>
      <c r="JM106" s="197"/>
      <c r="JN106" s="197"/>
      <c r="JO106" s="197"/>
      <c r="JP106" s="197"/>
      <c r="JQ106" s="197"/>
      <c r="JR106" s="197"/>
      <c r="JS106" s="197"/>
      <c r="JT106" s="197"/>
      <c r="JU106" s="197"/>
      <c r="JV106" s="197"/>
      <c r="JW106" s="197"/>
      <c r="JX106" s="197"/>
      <c r="JY106" s="197"/>
      <c r="JZ106" s="197"/>
      <c r="KA106" s="197"/>
      <c r="KB106" s="197"/>
      <c r="KC106" s="197"/>
      <c r="KD106" s="197"/>
      <c r="KE106" s="197"/>
      <c r="KF106" s="197"/>
      <c r="KG106" s="197"/>
      <c r="KH106" s="197"/>
      <c r="KI106" s="197"/>
      <c r="KJ106" s="197"/>
      <c r="KK106" s="197"/>
      <c r="KL106" s="197"/>
      <c r="KM106" s="195"/>
      <c r="KN106" s="195"/>
      <c r="KO106" s="195"/>
      <c r="KP106" s="195"/>
      <c r="KQ106" s="195"/>
      <c r="KR106" s="195"/>
      <c r="KS106" s="195"/>
      <c r="KT106" s="195"/>
      <c r="KU106" s="195"/>
      <c r="KV106" s="195"/>
      <c r="KW106" s="195"/>
      <c r="KX106" s="195"/>
      <c r="KY106" s="195"/>
      <c r="KZ106" s="195"/>
      <c r="LA106" s="195"/>
      <c r="LB106" s="195"/>
      <c r="LC106" s="195"/>
      <c r="LD106" s="195"/>
      <c r="LE106" s="195"/>
      <c r="LF106" s="195"/>
      <c r="LG106" s="195"/>
      <c r="LH106" s="195"/>
      <c r="LI106" s="195"/>
      <c r="LJ106" s="195"/>
      <c r="LK106" s="195"/>
      <c r="LL106" s="195"/>
      <c r="LM106" s="195"/>
      <c r="LN106" s="195"/>
      <c r="LO106" s="195"/>
      <c r="LP106" s="195"/>
      <c r="LQ106" s="195"/>
      <c r="LR106" s="195"/>
      <c r="LS106" s="195"/>
      <c r="LT106" s="195"/>
      <c r="LU106" s="195"/>
      <c r="LV106" s="195"/>
      <c r="LW106" s="195"/>
      <c r="LX106" s="195"/>
    </row>
    <row r="107" spans="1:336" ht="15.75" x14ac:dyDescent="0.2">
      <c r="A107" s="45"/>
      <c r="B107" s="343"/>
      <c r="C107" s="2"/>
      <c r="D107" s="2"/>
      <c r="E107" s="2"/>
      <c r="F107" s="2"/>
      <c r="G107" s="2"/>
      <c r="H107" s="2"/>
      <c r="I107" s="2"/>
      <c r="J107" s="5"/>
      <c r="K107" s="5"/>
      <c r="L107" s="5"/>
      <c r="M107" s="5"/>
      <c r="N107" s="2"/>
      <c r="O107" s="2"/>
      <c r="P107" s="2"/>
      <c r="Q107" s="2"/>
      <c r="R107" s="2"/>
      <c r="S107" s="2"/>
      <c r="T107" s="2"/>
      <c r="U107" s="2"/>
      <c r="V107" s="2"/>
      <c r="W107" s="2"/>
      <c r="X107" s="2"/>
      <c r="Y107" s="2"/>
      <c r="Z107" s="2"/>
      <c r="AA107" s="2"/>
      <c r="AB107" s="344"/>
      <c r="AC107" s="344"/>
      <c r="AD107" s="249" t="s">
        <v>273</v>
      </c>
      <c r="AE107" s="249" t="s">
        <v>273</v>
      </c>
      <c r="AF107" s="133">
        <f>AG107+BZ107+CA107+CB107+CC107</f>
        <v>1999.5568000000003</v>
      </c>
      <c r="AG107" s="134">
        <f t="shared" si="256"/>
        <v>1999.5568000000003</v>
      </c>
      <c r="AH107" s="134">
        <f t="shared" si="256"/>
        <v>1999.5567999999998</v>
      </c>
      <c r="AI107" s="134">
        <f>AH107-AG107</f>
        <v>0</v>
      </c>
      <c r="AJ107" s="135">
        <f>IF(AG107=0,"-",AH107/AG107)</f>
        <v>0.99999999999999978</v>
      </c>
      <c r="AK107" s="136">
        <v>0</v>
      </c>
      <c r="AL107" s="136">
        <v>0</v>
      </c>
      <c r="AM107" s="134">
        <f>AL107-AK107</f>
        <v>0</v>
      </c>
      <c r="AN107" s="135" t="str">
        <f>IF(AK107=0,"-",AL107/AK107)</f>
        <v>-</v>
      </c>
      <c r="AO107" s="136">
        <v>0</v>
      </c>
      <c r="AP107" s="136">
        <v>261.90812000000005</v>
      </c>
      <c r="AQ107" s="134">
        <f>AP107-AO107</f>
        <v>261.90812000000005</v>
      </c>
      <c r="AR107" s="135" t="str">
        <f>IF(AO107=0,"-",AP107/AO107)</f>
        <v>-</v>
      </c>
      <c r="AS107" s="134">
        <f t="shared" si="257"/>
        <v>0</v>
      </c>
      <c r="AT107" s="134">
        <f t="shared" si="257"/>
        <v>261.90812000000005</v>
      </c>
      <c r="AU107" s="134">
        <f>AT107-AS107</f>
        <v>261.90812000000005</v>
      </c>
      <c r="AV107" s="135" t="str">
        <f>IF(AS107=0,"-",AT107/AS107)</f>
        <v>-</v>
      </c>
      <c r="AW107" s="136">
        <v>0</v>
      </c>
      <c r="AX107" s="136">
        <v>148.20853399999999</v>
      </c>
      <c r="AY107" s="134">
        <f>AX107-AW107</f>
        <v>148.20853399999999</v>
      </c>
      <c r="AZ107" s="135" t="str">
        <f>IF(AW107=0,"-",AX107/AW107)</f>
        <v>-</v>
      </c>
      <c r="BA107" s="134">
        <f t="shared" si="258"/>
        <v>0</v>
      </c>
      <c r="BB107" s="134">
        <f t="shared" si="258"/>
        <v>410.11665400000004</v>
      </c>
      <c r="BC107" s="134">
        <f>BB107-BA107</f>
        <v>410.11665400000004</v>
      </c>
      <c r="BD107" s="135" t="str">
        <f>IF(BA107=0,"-",BB107/BA107)</f>
        <v>-</v>
      </c>
      <c r="BE107" s="136">
        <v>1999.5568000000003</v>
      </c>
      <c r="BF107" s="136">
        <v>1589.4401459999999</v>
      </c>
      <c r="BG107" s="134">
        <f>BF107-BE107</f>
        <v>-410.11665400000038</v>
      </c>
      <c r="BH107" s="135">
        <f>IF(BE107=0,"-",BF107/BE107)</f>
        <v>0.79489622200279564</v>
      </c>
      <c r="BI107" s="116"/>
      <c r="BJ107" s="116"/>
      <c r="BK107" s="51"/>
      <c r="BL107" s="51"/>
      <c r="BM107" s="51"/>
      <c r="BN107" s="51"/>
      <c r="BO107" s="51"/>
      <c r="BP107" s="51"/>
      <c r="BQ107" s="51"/>
      <c r="BR107" s="51"/>
      <c r="BS107" s="51"/>
      <c r="BT107" s="51"/>
      <c r="BU107" s="51"/>
      <c r="BV107" s="51"/>
      <c r="BW107" s="51"/>
      <c r="BX107" s="51"/>
      <c r="BY107" s="51"/>
      <c r="BZ107" s="136"/>
      <c r="CA107" s="136"/>
      <c r="CB107" s="136"/>
      <c r="CC107" s="136"/>
      <c r="CD107" s="142"/>
      <c r="CE107" s="142"/>
      <c r="CF107" s="142"/>
      <c r="CG107" s="23"/>
      <c r="CH107" s="23"/>
      <c r="CI107" s="249" t="s">
        <v>273</v>
      </c>
      <c r="CJ107" s="249" t="s">
        <v>273</v>
      </c>
      <c r="CK107" s="133">
        <f>CL107+EE107+EF107+EG107+EH107</f>
        <v>0</v>
      </c>
      <c r="CL107" s="134">
        <f t="shared" si="259"/>
        <v>0</v>
      </c>
      <c r="CM107" s="134">
        <f t="shared" si="259"/>
        <v>0</v>
      </c>
      <c r="CN107" s="134">
        <f>CM107-CL107</f>
        <v>0</v>
      </c>
      <c r="CO107" s="135" t="str">
        <f>IF(CL107=0,"-",CM107/CL107)</f>
        <v>-</v>
      </c>
      <c r="CP107" s="136">
        <v>0</v>
      </c>
      <c r="CQ107" s="136">
        <v>0</v>
      </c>
      <c r="CR107" s="134">
        <f>CQ107-CP107</f>
        <v>0</v>
      </c>
      <c r="CS107" s="135" t="str">
        <f>IF(CP107=0,"-",CQ107/CP107)</f>
        <v>-</v>
      </c>
      <c r="CT107" s="136">
        <v>0</v>
      </c>
      <c r="CU107" s="136">
        <v>0</v>
      </c>
      <c r="CV107" s="134">
        <f>CU107-CT107</f>
        <v>0</v>
      </c>
      <c r="CW107" s="135" t="str">
        <f>IF(CT107=0,"-",CU107/CT107)</f>
        <v>-</v>
      </c>
      <c r="CX107" s="134">
        <f t="shared" si="260"/>
        <v>0</v>
      </c>
      <c r="CY107" s="134">
        <f t="shared" si="260"/>
        <v>0</v>
      </c>
      <c r="CZ107" s="134">
        <f>CY107-CX107</f>
        <v>0</v>
      </c>
      <c r="DA107" s="135" t="str">
        <f>IF(CX107=0,"-",CY107/CX107)</f>
        <v>-</v>
      </c>
      <c r="DB107" s="136">
        <v>0</v>
      </c>
      <c r="DC107" s="136">
        <v>0</v>
      </c>
      <c r="DD107" s="134">
        <f>DC107-DB107</f>
        <v>0</v>
      </c>
      <c r="DE107" s="135" t="str">
        <f>IF(DB107=0,"-",DC107/DB107)</f>
        <v>-</v>
      </c>
      <c r="DF107" s="134">
        <f t="shared" si="261"/>
        <v>0</v>
      </c>
      <c r="DG107" s="134">
        <f t="shared" si="261"/>
        <v>0</v>
      </c>
      <c r="DH107" s="134">
        <f>DG107-DF107</f>
        <v>0</v>
      </c>
      <c r="DI107" s="135" t="str">
        <f>IF(DF107=0,"-",DG107/DF107)</f>
        <v>-</v>
      </c>
      <c r="DJ107" s="136">
        <v>0</v>
      </c>
      <c r="DK107" s="345">
        <v>0</v>
      </c>
      <c r="DL107" s="134">
        <f>DK107-DJ107</f>
        <v>0</v>
      </c>
      <c r="DM107" s="135" t="str">
        <f>IF(DJ107=0,"-",DK107/DJ107)</f>
        <v>-</v>
      </c>
      <c r="DN107" s="116"/>
      <c r="DO107" s="116"/>
      <c r="DP107" s="51"/>
      <c r="DQ107" s="51"/>
      <c r="DR107" s="51"/>
      <c r="DS107" s="51"/>
      <c r="DT107" s="51"/>
      <c r="DU107" s="51"/>
      <c r="DV107" s="51"/>
      <c r="DW107" s="51"/>
      <c r="DX107" s="51"/>
      <c r="DY107" s="51"/>
      <c r="DZ107" s="51"/>
      <c r="EA107" s="51"/>
      <c r="EB107" s="51"/>
      <c r="EC107" s="51"/>
      <c r="ED107" s="51"/>
      <c r="EE107" s="136"/>
      <c r="EF107" s="136"/>
      <c r="EG107" s="136"/>
      <c r="EH107" s="136"/>
      <c r="EI107" s="194"/>
      <c r="EJ107" s="143"/>
      <c r="EK107" s="143"/>
      <c r="EL107" s="346"/>
      <c r="EM107" s="346"/>
      <c r="EN107" s="346"/>
      <c r="EO107" s="347"/>
      <c r="EP107" s="348"/>
      <c r="EQ107" s="348"/>
      <c r="ER107" s="348"/>
      <c r="ES107" s="347"/>
      <c r="ET107" s="348"/>
      <c r="EU107" s="348"/>
      <c r="EV107" s="348"/>
      <c r="EW107" s="347"/>
      <c r="EX107" s="348"/>
      <c r="EY107" s="348"/>
      <c r="EZ107" s="348"/>
      <c r="FA107" s="348"/>
      <c r="FB107" s="348"/>
      <c r="FC107" s="348"/>
      <c r="FD107" s="348"/>
      <c r="FE107" s="347"/>
      <c r="FF107" s="348"/>
      <c r="FG107" s="348"/>
      <c r="FH107" s="348"/>
      <c r="FI107" s="348"/>
      <c r="FJ107" s="348"/>
      <c r="FK107" s="348"/>
      <c r="FL107" s="348"/>
      <c r="FM107" s="347"/>
      <c r="FN107" s="348"/>
      <c r="FO107" s="348"/>
      <c r="FP107" s="348"/>
      <c r="FQ107" s="349"/>
      <c r="FR107" s="349"/>
      <c r="FS107" s="349"/>
      <c r="FT107" s="51"/>
      <c r="FU107" s="51"/>
      <c r="FV107" s="51"/>
      <c r="FW107" s="51"/>
      <c r="FX107" s="51"/>
      <c r="FY107" s="51"/>
      <c r="FZ107" s="51"/>
      <c r="GA107" s="51"/>
      <c r="GB107" s="51"/>
      <c r="GC107" s="51"/>
      <c r="GD107" s="51"/>
      <c r="GE107" s="51"/>
      <c r="GF107" s="51"/>
      <c r="GG107" s="51"/>
      <c r="GH107" s="346"/>
      <c r="GI107" s="346"/>
      <c r="GJ107" s="346"/>
      <c r="GK107" s="346"/>
      <c r="GL107" s="346"/>
      <c r="GM107" s="346"/>
      <c r="GN107" s="346"/>
      <c r="GO107" s="346"/>
      <c r="GP107" s="346"/>
      <c r="GQ107" s="102"/>
      <c r="GR107" s="102"/>
      <c r="GS107" s="102"/>
      <c r="GT107" s="102"/>
      <c r="GU107" s="102"/>
      <c r="GV107" s="102"/>
      <c r="GW107" s="102"/>
      <c r="GX107" s="102"/>
      <c r="GY107" s="102"/>
      <c r="GZ107" s="102"/>
      <c r="HA107" s="102"/>
      <c r="HB107" s="102"/>
      <c r="HC107" s="102"/>
      <c r="HD107" s="102"/>
      <c r="HE107" s="102"/>
      <c r="HF107" s="102"/>
      <c r="HG107" s="102"/>
      <c r="HH107" s="102"/>
      <c r="HI107" s="102"/>
      <c r="HJ107" s="346"/>
      <c r="HK107" s="197"/>
      <c r="HL107" s="197"/>
      <c r="HM107" s="197"/>
      <c r="HN107" s="197"/>
      <c r="HO107" s="197"/>
      <c r="HP107" s="197"/>
      <c r="HQ107" s="197"/>
      <c r="HR107" s="197"/>
      <c r="HS107" s="197"/>
      <c r="HT107" s="197"/>
      <c r="HU107" s="197"/>
      <c r="HV107" s="197"/>
      <c r="HW107" s="197"/>
      <c r="HX107" s="197"/>
      <c r="HY107" s="197"/>
      <c r="HZ107" s="197"/>
      <c r="IA107" s="197"/>
      <c r="IB107" s="197"/>
      <c r="IC107" s="197"/>
      <c r="ID107" s="197"/>
      <c r="IE107" s="197"/>
      <c r="IF107" s="197"/>
      <c r="IG107" s="197"/>
      <c r="IH107" s="197"/>
      <c r="II107" s="197"/>
      <c r="IJ107" s="197"/>
      <c r="IK107" s="197"/>
      <c r="IL107" s="197"/>
      <c r="IM107" s="197"/>
      <c r="IN107" s="197"/>
      <c r="IO107" s="197"/>
      <c r="IP107" s="197"/>
      <c r="IQ107" s="197"/>
      <c r="IR107" s="197"/>
      <c r="IS107" s="197"/>
      <c r="IT107" s="197"/>
      <c r="IU107" s="197"/>
      <c r="IV107" s="197"/>
      <c r="IW107" s="197"/>
      <c r="IX107" s="197"/>
      <c r="IY107" s="197"/>
      <c r="IZ107" s="197"/>
      <c r="JA107" s="197"/>
      <c r="JB107" s="197"/>
      <c r="JC107" s="197"/>
      <c r="JD107" s="197"/>
      <c r="JE107" s="197"/>
      <c r="JF107" s="197"/>
      <c r="JG107" s="197"/>
      <c r="JH107" s="197"/>
      <c r="JI107" s="197"/>
      <c r="JJ107" s="197"/>
      <c r="JK107" s="197"/>
      <c r="JL107" s="197"/>
      <c r="JM107" s="197"/>
      <c r="JN107" s="197"/>
      <c r="JO107" s="197"/>
      <c r="JP107" s="197"/>
      <c r="JQ107" s="197"/>
      <c r="JR107" s="197"/>
      <c r="JS107" s="197"/>
      <c r="JT107" s="197"/>
      <c r="JU107" s="197"/>
      <c r="JV107" s="197"/>
      <c r="JW107" s="197"/>
      <c r="JX107" s="197"/>
      <c r="JY107" s="197"/>
      <c r="JZ107" s="197"/>
      <c r="KA107" s="197"/>
      <c r="KB107" s="197"/>
      <c r="KC107" s="197"/>
      <c r="KD107" s="197"/>
      <c r="KE107" s="197"/>
      <c r="KF107" s="197"/>
      <c r="KG107" s="197"/>
      <c r="KH107" s="197"/>
      <c r="KI107" s="197"/>
      <c r="KJ107" s="197"/>
      <c r="KK107" s="197"/>
      <c r="KL107" s="197"/>
      <c r="KM107" s="195"/>
      <c r="KN107" s="195"/>
      <c r="KO107" s="195"/>
      <c r="KP107" s="195"/>
      <c r="KQ107" s="195"/>
      <c r="KR107" s="195"/>
      <c r="KS107" s="195"/>
      <c r="KT107" s="195"/>
      <c r="KU107" s="195"/>
      <c r="KV107" s="195"/>
      <c r="KW107" s="195"/>
      <c r="KX107" s="195"/>
      <c r="KY107" s="195"/>
      <c r="KZ107" s="195"/>
      <c r="LA107" s="195"/>
      <c r="LB107" s="195"/>
      <c r="LC107" s="195"/>
      <c r="LD107" s="195"/>
      <c r="LE107" s="195"/>
      <c r="LF107" s="195"/>
      <c r="LG107" s="195"/>
      <c r="LH107" s="195"/>
      <c r="LI107" s="195"/>
      <c r="LJ107" s="195"/>
      <c r="LK107" s="195"/>
      <c r="LL107" s="195"/>
      <c r="LM107" s="195"/>
      <c r="LN107" s="195"/>
      <c r="LO107" s="195"/>
      <c r="LP107" s="195"/>
      <c r="LQ107" s="195"/>
      <c r="LR107" s="195"/>
      <c r="LS107" s="195"/>
      <c r="LT107" s="195"/>
      <c r="LU107" s="195"/>
      <c r="LV107" s="195"/>
      <c r="LW107" s="195"/>
      <c r="LX107" s="195"/>
    </row>
    <row r="15002" ht="12.75" hidden="1" customHeight="1" x14ac:dyDescent="0.2"/>
    <row r="15004" ht="12.75" hidden="1" customHeight="1" x14ac:dyDescent="0.2"/>
  </sheetData>
  <dataConsolidate leftLabels="1" link="1"/>
  <mergeCells count="215">
    <mergeCell ref="HI58:HI60"/>
    <mergeCell ref="A104:A107"/>
    <mergeCell ref="B104:B107"/>
    <mergeCell ref="GX58:GY59"/>
    <mergeCell ref="GZ58:HA58"/>
    <mergeCell ref="HB58:HC58"/>
    <mergeCell ref="HD58:HE58"/>
    <mergeCell ref="HF58:HG58"/>
    <mergeCell ref="HH58:HH59"/>
    <mergeCell ref="LL8:LM8"/>
    <mergeCell ref="LN8:LO8"/>
    <mergeCell ref="LP8:LQ8"/>
    <mergeCell ref="LR8:LS8"/>
    <mergeCell ref="LT8:LU8"/>
    <mergeCell ref="A58:A60"/>
    <mergeCell ref="B58:B60"/>
    <mergeCell ref="GP58:GQ59"/>
    <mergeCell ref="GR58:GS58"/>
    <mergeCell ref="GT58:GW58"/>
    <mergeCell ref="KZ8:LA8"/>
    <mergeCell ref="LB8:LC8"/>
    <mergeCell ref="LD8:LE8"/>
    <mergeCell ref="LF8:LG8"/>
    <mergeCell ref="LH8:LI8"/>
    <mergeCell ref="LJ8:LK8"/>
    <mergeCell ref="KP8:KP9"/>
    <mergeCell ref="KQ8:KQ9"/>
    <mergeCell ref="KR8:KS8"/>
    <mergeCell ref="KT8:KU8"/>
    <mergeCell ref="KV8:KW8"/>
    <mergeCell ref="KX8:KY8"/>
    <mergeCell ref="JS8:JV8"/>
    <mergeCell ref="JW8:JZ8"/>
    <mergeCell ref="KA8:KD8"/>
    <mergeCell ref="KE8:KH8"/>
    <mergeCell ref="KI8:KL8"/>
    <mergeCell ref="KO8:KO9"/>
    <mergeCell ref="IU8:IX8"/>
    <mergeCell ref="IY8:JB8"/>
    <mergeCell ref="JC8:JF8"/>
    <mergeCell ref="JG8:JJ8"/>
    <mergeCell ref="JK8:JN8"/>
    <mergeCell ref="JO8:JR8"/>
    <mergeCell ref="HW8:HZ8"/>
    <mergeCell ref="IA8:ID8"/>
    <mergeCell ref="IE8:IH8"/>
    <mergeCell ref="II8:IL8"/>
    <mergeCell ref="IM8:IP8"/>
    <mergeCell ref="IQ8:IT8"/>
    <mergeCell ref="FU8:FU9"/>
    <mergeCell ref="FY8:FY9"/>
    <mergeCell ref="FZ8:FZ9"/>
    <mergeCell ref="GA8:GA9"/>
    <mergeCell ref="GC8:GC9"/>
    <mergeCell ref="GD8:GD9"/>
    <mergeCell ref="FA8:FD8"/>
    <mergeCell ref="FE8:FH8"/>
    <mergeCell ref="FI8:FL8"/>
    <mergeCell ref="FM8:FP8"/>
    <mergeCell ref="FS8:FS9"/>
    <mergeCell ref="FT8:FT9"/>
    <mergeCell ref="DR8:DR9"/>
    <mergeCell ref="DV8:DV9"/>
    <mergeCell ref="DW8:DW9"/>
    <mergeCell ref="DX8:DX9"/>
    <mergeCell ref="DZ8:DZ9"/>
    <mergeCell ref="EA8:EA9"/>
    <mergeCell ref="CX8:DA8"/>
    <mergeCell ref="DB8:DE8"/>
    <mergeCell ref="DF8:DI8"/>
    <mergeCell ref="DJ8:DM8"/>
    <mergeCell ref="DP8:DP9"/>
    <mergeCell ref="DQ8:DQ9"/>
    <mergeCell ref="BU8:BU9"/>
    <mergeCell ref="BV8:BV9"/>
    <mergeCell ref="BW8:BW9"/>
    <mergeCell ref="CL8:CO8"/>
    <mergeCell ref="CP8:CS8"/>
    <mergeCell ref="CT8:CW8"/>
    <mergeCell ref="LD7:LI7"/>
    <mergeCell ref="AG8:AJ8"/>
    <mergeCell ref="AK8:AN8"/>
    <mergeCell ref="AO8:AR8"/>
    <mergeCell ref="AS8:AV8"/>
    <mergeCell ref="AW8:AZ8"/>
    <mergeCell ref="BA8:BD8"/>
    <mergeCell ref="BE8:BH8"/>
    <mergeCell ref="BK8:BK9"/>
    <mergeCell ref="BL8:BL9"/>
    <mergeCell ref="JG7:JN7"/>
    <mergeCell ref="JO7:JV7"/>
    <mergeCell ref="JW7:KD7"/>
    <mergeCell ref="KE7:KL7"/>
    <mergeCell ref="KR7:KW7"/>
    <mergeCell ref="KX7:LC7"/>
    <mergeCell ref="GB7:GB9"/>
    <mergeCell ref="GC7:GE7"/>
    <mergeCell ref="GF7:GF9"/>
    <mergeCell ref="GG7:GG9"/>
    <mergeCell ref="HK7:HR7"/>
    <mergeCell ref="HS7:HZ7"/>
    <mergeCell ref="GE8:GE9"/>
    <mergeCell ref="HK8:HN8"/>
    <mergeCell ref="HO8:HR8"/>
    <mergeCell ref="HS8:HV8"/>
    <mergeCell ref="DV7:DX7"/>
    <mergeCell ref="DY7:DY9"/>
    <mergeCell ref="DZ7:EB7"/>
    <mergeCell ref="EC7:EC9"/>
    <mergeCell ref="ED7:ED9"/>
    <mergeCell ref="FS7:FU7"/>
    <mergeCell ref="EB8:EB9"/>
    <mergeCell ref="EO8:ER8"/>
    <mergeCell ref="ES8:EV8"/>
    <mergeCell ref="EW8:EZ8"/>
    <mergeCell ref="AA7:AA8"/>
    <mergeCell ref="BK7:BM7"/>
    <mergeCell ref="BN7:BN9"/>
    <mergeCell ref="BO7:BO9"/>
    <mergeCell ref="BP7:BP9"/>
    <mergeCell ref="BQ7:BS7"/>
    <mergeCell ref="BM8:BM9"/>
    <mergeCell ref="BQ8:BQ9"/>
    <mergeCell ref="BR8:BR9"/>
    <mergeCell ref="BS8:BS9"/>
    <mergeCell ref="U7:U8"/>
    <mergeCell ref="V7:V8"/>
    <mergeCell ref="W7:W8"/>
    <mergeCell ref="X7:X8"/>
    <mergeCell ref="Y7:Y8"/>
    <mergeCell ref="Z7:Z8"/>
    <mergeCell ref="LP6:LU7"/>
    <mergeCell ref="LV6:LX7"/>
    <mergeCell ref="C7:C9"/>
    <mergeCell ref="D7:D9"/>
    <mergeCell ref="E7:E9"/>
    <mergeCell ref="F7:G8"/>
    <mergeCell ref="H7:I8"/>
    <mergeCell ref="J7:K7"/>
    <mergeCell ref="L7:M7"/>
    <mergeCell ref="N7:O7"/>
    <mergeCell ref="HK6:IX6"/>
    <mergeCell ref="IY6:KL6"/>
    <mergeCell ref="KN6:KN8"/>
    <mergeCell ref="KO6:KQ7"/>
    <mergeCell ref="KR6:LI6"/>
    <mergeCell ref="LJ6:LO7"/>
    <mergeCell ref="IA7:IH7"/>
    <mergeCell ref="II7:IP7"/>
    <mergeCell ref="IQ7:IX7"/>
    <mergeCell ref="IY7:JF7"/>
    <mergeCell ref="GI6:GI8"/>
    <mergeCell ref="GJ6:GJ8"/>
    <mergeCell ref="GK6:GK8"/>
    <mergeCell ref="GL6:GL8"/>
    <mergeCell ref="GM6:GM8"/>
    <mergeCell ref="GN6:GN8"/>
    <mergeCell ref="EL6:EM8"/>
    <mergeCell ref="EN6:EN8"/>
    <mergeCell ref="EO6:FP7"/>
    <mergeCell ref="FQ6:FR8"/>
    <mergeCell ref="FS6:GG6"/>
    <mergeCell ref="GH6:GH8"/>
    <mergeCell ref="FV7:FV9"/>
    <mergeCell ref="FW7:FW9"/>
    <mergeCell ref="FX7:FX9"/>
    <mergeCell ref="FY7:GA7"/>
    <mergeCell ref="EF6:EF8"/>
    <mergeCell ref="EG6:EG8"/>
    <mergeCell ref="EH6:EH8"/>
    <mergeCell ref="EI6:EI8"/>
    <mergeCell ref="EJ6:EJ8"/>
    <mergeCell ref="EK6:EK8"/>
    <mergeCell ref="CI6:CJ8"/>
    <mergeCell ref="CK6:CK8"/>
    <mergeCell ref="CL6:DM7"/>
    <mergeCell ref="DN6:DO8"/>
    <mergeCell ref="DP6:ED6"/>
    <mergeCell ref="EE6:EE8"/>
    <mergeCell ref="DP7:DR7"/>
    <mergeCell ref="DS7:DS9"/>
    <mergeCell ref="DT7:DT9"/>
    <mergeCell ref="DU7:DU9"/>
    <mergeCell ref="CB6:CB8"/>
    <mergeCell ref="CC6:CC8"/>
    <mergeCell ref="CD6:CD8"/>
    <mergeCell ref="CE6:CE8"/>
    <mergeCell ref="CF6:CF8"/>
    <mergeCell ref="CG6:CH8"/>
    <mergeCell ref="AF6:AF8"/>
    <mergeCell ref="AG6:BH7"/>
    <mergeCell ref="BI6:BJ8"/>
    <mergeCell ref="BK6:BY6"/>
    <mergeCell ref="BZ6:BZ8"/>
    <mergeCell ref="CA6:CA8"/>
    <mergeCell ref="BT7:BT9"/>
    <mergeCell ref="BU7:BW7"/>
    <mergeCell ref="BX7:BX9"/>
    <mergeCell ref="BY7:BY9"/>
    <mergeCell ref="N6:Q6"/>
    <mergeCell ref="R6:U6"/>
    <mergeCell ref="V6:W6"/>
    <mergeCell ref="X6:AA6"/>
    <mergeCell ref="AB6:AC8"/>
    <mergeCell ref="AD6:AE8"/>
    <mergeCell ref="P7:Q7"/>
    <mergeCell ref="R7:R8"/>
    <mergeCell ref="S7:S8"/>
    <mergeCell ref="T7:T8"/>
    <mergeCell ref="A1:B1"/>
    <mergeCell ref="A6:A9"/>
    <mergeCell ref="B6:B9"/>
    <mergeCell ref="C6:E6"/>
    <mergeCell ref="F6:I6"/>
    <mergeCell ref="J6:M6"/>
  </mergeCells>
  <conditionalFormatting sqref="CD17 DN17:DO17 EI17 FQ17:FR17 GL17 BJ17">
    <cfRule type="expression" dxfId="291" priority="289">
      <formula>BJ17&lt;-2</formula>
    </cfRule>
  </conditionalFormatting>
  <conditionalFormatting sqref="AJ52:AJ57 AN52:AN57 AR52:AR57 AV52:AV57 AZ52:AZ57 BD52:BD57 BH52:BH57 BH104:BH107 AZ104:AZ107 AV104:AV107 AR104:AR107 AN104:AN107 AJ104:AJ107 BD104:BD107 FP17 FL17 FH17 FD17 EZ17 EV17 ER17 DM17 DI17 DE17 DA17 CW17 CS17 CO17 BH17 BD17 AZ17 AV17 AR17 AN17 AJ17 AN80:AN81 AV80:AV81 BD80:BD81 CO80:CO81 CS80:CS81 AJ80:AJ81 AJ89 CS89 CO89 BD89 AV89 AN89 CO92:CO96 CS92:CS96 AJ92:AJ95 AJ83:AJ87 CS83:CS87 CO83:CO87 BD83:BD87 AV83:AV87 AN83:AN87 AN63:AN65 AV63:AV65 BD63:BD65 CS63:CS65 AJ63:AJ65 AJ72 CS72 CO72 BD72 AV72 AN72 AJ74:AJ78 CS74:CS78 CO74:CO78 BD74:BD78 AV74:AV78 AN74:AN78 AR74:AR75 AZ74:AZ75 CW74:CW75 DA74:DA75 DE74:DE75 DI74:DI75 DM74:DM75 BH74:BH75 CO63:CO65 CO67:CO68 CS67:CS68 AJ67:AJ68 BD67:BD68 AV67:AV68 AN67:AN68 CS104:CS107 CO104:CO107 CW104:CW107 DA104:DA107 DE104:DE107 DI104:DI107">
    <cfRule type="expression" dxfId="290" priority="290">
      <formula>AND(AJ17&lt;=1.2,AJ17&gt;=0.8)</formula>
    </cfRule>
    <cfRule type="expression" dxfId="289" priority="291">
      <formula>IF(AND(AG17=0,AH17=0),FALSE,OR(AJ17&lt;0.8,AJ17&gt;1.2,AND(AG17=0,AH17&gt;0)))</formula>
    </cfRule>
  </conditionalFormatting>
  <conditionalFormatting sqref="BI17">
    <cfRule type="expression" dxfId="288" priority="288">
      <formula>BI17&lt;-2</formula>
    </cfRule>
  </conditionalFormatting>
  <conditionalFormatting sqref="DO3">
    <cfRule type="expression" dxfId="287" priority="285">
      <formula>DO3&lt;-2</formula>
    </cfRule>
  </conditionalFormatting>
  <conditionalFormatting sqref="DN3">
    <cfRule type="expression" dxfId="286" priority="284">
      <formula>DN3&lt;-2</formula>
    </cfRule>
  </conditionalFormatting>
  <conditionalFormatting sqref="CO3 CW3 DA3 DE3 DI3 DM3 CS3">
    <cfRule type="expression" dxfId="285" priority="286">
      <formula>AND(CO3&lt;=1.2,CO3&gt;=0.8)</formula>
    </cfRule>
    <cfRule type="expression" dxfId="284" priority="287">
      <formula>IF(AND(CL3=0,CM3=0),FALSE,OR(CO3&lt;0.8,CO3&gt;1.2,AND(CL3=0,CM3&gt;0)))</formula>
    </cfRule>
  </conditionalFormatting>
  <conditionalFormatting sqref="AN92:AN95">
    <cfRule type="expression" dxfId="283" priority="282">
      <formula>AND(AN92&lt;=1.2,AN92&gt;=0.8)</formula>
    </cfRule>
    <cfRule type="expression" dxfId="282" priority="283">
      <formula>IF(AND(AK92=0,AL92=0),FALSE,OR(AN92&lt;0.8,AN92&gt;1.2,AND(AK92=0,AL92&gt;0)))</formula>
    </cfRule>
  </conditionalFormatting>
  <conditionalFormatting sqref="AN96">
    <cfRule type="expression" dxfId="281" priority="280">
      <formula>AND(AN96&lt;=1.2,AN96&gt;=0.8)</formula>
    </cfRule>
    <cfRule type="expression" dxfId="280" priority="281">
      <formula>IF(AND(AK96=0,AL96=0),FALSE,OR(AN96&lt;0.8,AN96&gt;1.2,AND(AK96=0,AL96&gt;0)))</formula>
    </cfRule>
  </conditionalFormatting>
  <conditionalFormatting sqref="AV92:AV96">
    <cfRule type="expression" dxfId="279" priority="278">
      <formula>AND(AV92&lt;=1.2,AV92&gt;=0.8)</formula>
    </cfRule>
    <cfRule type="expression" dxfId="278" priority="279">
      <formula>IF(AND(AS92=0,AT92=0),FALSE,OR(AV92&lt;0.8,AV92&gt;1.2,AND(AS92=0,AT92&gt;0)))</formula>
    </cfRule>
  </conditionalFormatting>
  <conditionalFormatting sqref="BD92:BD96">
    <cfRule type="expression" dxfId="277" priority="276">
      <formula>AND(BD92&lt;=1.2,BD92&gt;=0.8)</formula>
    </cfRule>
    <cfRule type="expression" dxfId="276" priority="277">
      <formula>IF(AND(BA92=0,BB92=0),FALSE,OR(BD92&lt;0.8,BD92&gt;1.2,AND(BA92=0,BB92&gt;0)))</formula>
    </cfRule>
  </conditionalFormatting>
  <conditionalFormatting sqref="DM104:DM107">
    <cfRule type="expression" dxfId="275" priority="274">
      <formula>AND(DM104&lt;=1.2,DM104&gt;=0.8)</formula>
    </cfRule>
    <cfRule type="expression" dxfId="274" priority="275">
      <formula>IF(AND(DJ104=0,DK104=0),FALSE,OR(DM104&lt;0.8,DM104&gt;1.2,AND(DJ104=0,DK104&gt;0)))</formula>
    </cfRule>
  </conditionalFormatting>
  <conditionalFormatting sqref="CS62">
    <cfRule type="expression" dxfId="273" priority="272">
      <formula>AND(CS62&lt;=1.2,CS62&gt;=0.8)</formula>
    </cfRule>
    <cfRule type="expression" dxfId="272" priority="273">
      <formula>IF(AND(CP62=0,CQ62=0),FALSE,OR(CS62&lt;0.8,CS62&gt;1.2,AND(CP62=0,CQ62&gt;0)))</formula>
    </cfRule>
  </conditionalFormatting>
  <conditionalFormatting sqref="CO62">
    <cfRule type="expression" dxfId="271" priority="270">
      <formula>AND(CO62&lt;=1.2,CO62&gt;=0.8)</formula>
    </cfRule>
    <cfRule type="expression" dxfId="270" priority="271">
      <formula>IF(AND(CL62=0,CM62=0),FALSE,OR(CO62&lt;0.8,CO62&gt;1.2,AND(CL62=0,CM62&gt;0)))</formula>
    </cfRule>
  </conditionalFormatting>
  <conditionalFormatting sqref="BD62">
    <cfRule type="expression" dxfId="269" priority="268">
      <formula>AND(BD62&lt;=1.2,BD62&gt;=0.8)</formula>
    </cfRule>
    <cfRule type="expression" dxfId="268" priority="269">
      <formula>IF(AND(BA62=0,BB62=0),FALSE,OR(BD62&lt;0.8,BD62&gt;1.2,AND(BA62=0,BB62&gt;0)))</formula>
    </cfRule>
  </conditionalFormatting>
  <conditionalFormatting sqref="AV62">
    <cfRule type="expression" dxfId="267" priority="266">
      <formula>AND(AV62&lt;=1.2,AV62&gt;=0.8)</formula>
    </cfRule>
    <cfRule type="expression" dxfId="266" priority="267">
      <formula>IF(AND(AS62=0,AT62=0),FALSE,OR(AV62&lt;0.8,AV62&gt;1.2,AND(AS62=0,AT62&gt;0)))</formula>
    </cfRule>
  </conditionalFormatting>
  <conditionalFormatting sqref="AN62">
    <cfRule type="expression" dxfId="265" priority="264">
      <formula>AND(AN62&lt;=1.2,AN62&gt;=0.8)</formula>
    </cfRule>
    <cfRule type="expression" dxfId="264" priority="265">
      <formula>IF(AND(AK62=0,AL62=0),FALSE,OR(AN62&lt;0.8,AN62&gt;1.2,AND(AK62=0,AL62&gt;0)))</formula>
    </cfRule>
  </conditionalFormatting>
  <conditionalFormatting sqref="AJ62">
    <cfRule type="expression" dxfId="263" priority="262">
      <formula>AND(AJ62&lt;=1.2,AJ62&gt;=0.8)</formula>
    </cfRule>
    <cfRule type="expression" dxfId="262" priority="263">
      <formula>IF(AND(AG62=0,AH62=0),FALSE,OR(AJ62&lt;0.8,AJ62&gt;1.2,AND(AG62=0,AH62&gt;0)))</formula>
    </cfRule>
  </conditionalFormatting>
  <conditionalFormatting sqref="AJ79 CS79 CO79 BD79 AV79 AN79">
    <cfRule type="expression" dxfId="261" priority="260">
      <formula>AND(AJ79&lt;=1.2,AJ79&gt;=0.8)</formula>
    </cfRule>
    <cfRule type="expression" dxfId="260" priority="261">
      <formula>IF(AND(AG79=0,AH79=0),FALSE,OR(AJ79&lt;0.8,AJ79&gt;1.2,AND(AG79=0,AH79&gt;0)))</formula>
    </cfRule>
  </conditionalFormatting>
  <conditionalFormatting sqref="AJ88 CS88 CO88 BD88 AV88 AN88">
    <cfRule type="expression" dxfId="259" priority="258">
      <formula>AND(AJ88&lt;=1.2,AJ88&gt;=0.8)</formula>
    </cfRule>
    <cfRule type="expression" dxfId="258" priority="259">
      <formula>IF(AND(AG88=0,AH88=0),FALSE,OR(AJ88&lt;0.8,AJ88&gt;1.2,AND(AG88=0,AH88&gt;0)))</formula>
    </cfRule>
  </conditionalFormatting>
  <conditionalFormatting sqref="AJ90 CS90 CO90 BD90 AV90 AN90">
    <cfRule type="expression" dxfId="257" priority="256">
      <formula>AND(AJ90&lt;=1.2,AJ90&gt;=0.8)</formula>
    </cfRule>
    <cfRule type="expression" dxfId="256" priority="257">
      <formula>IF(AND(AG90=0,AH90=0),FALSE,OR(AJ90&lt;0.8,AJ90&gt;1.2,AND(AG90=0,AH90&gt;0)))</formula>
    </cfRule>
  </conditionalFormatting>
  <conditionalFormatting sqref="AN82 AV82 BD82 CO82 CS82 AJ82">
    <cfRule type="expression" dxfId="255" priority="254">
      <formula>AND(AJ82&lt;=1.2,AJ82&gt;=0.8)</formula>
    </cfRule>
    <cfRule type="expression" dxfId="254" priority="255">
      <formula>IF(AND(AG82=0,AH82=0),FALSE,OR(AJ82&lt;0.8,AJ82&gt;1.2,AND(AG82=0,AH82&gt;0)))</formula>
    </cfRule>
  </conditionalFormatting>
  <conditionalFormatting sqref="AR80:AR81 AR89 AR83:AR87 AR63:AR65 AR72 AR76:AR78 AR67:AR68">
    <cfRule type="expression" dxfId="253" priority="252">
      <formula>AND(AR63&lt;=1.2,AR63&gt;=0.8)</formula>
    </cfRule>
    <cfRule type="expression" dxfId="252" priority="253">
      <formula>IF(AND(AO63=0,AP63=0),FALSE,OR(AR63&lt;0.8,AR63&gt;1.2,AND(AO63=0,AP63&gt;0)))</formula>
    </cfRule>
  </conditionalFormatting>
  <conditionalFormatting sqref="AR92:AR95">
    <cfRule type="expression" dxfId="251" priority="250">
      <formula>AND(AR92&lt;=1.2,AR92&gt;=0.8)</formula>
    </cfRule>
    <cfRule type="expression" dxfId="250" priority="251">
      <formula>IF(AND(AO92=0,AP92=0),FALSE,OR(AR92&lt;0.8,AR92&gt;1.2,AND(AO92=0,AP92&gt;0)))</formula>
    </cfRule>
  </conditionalFormatting>
  <conditionalFormatting sqref="AR96">
    <cfRule type="expression" dxfId="249" priority="248">
      <formula>AND(AR96&lt;=1.2,AR96&gt;=0.8)</formula>
    </cfRule>
    <cfRule type="expression" dxfId="248" priority="249">
      <formula>IF(AND(AO96=0,AP96=0),FALSE,OR(AR96&lt;0.8,AR96&gt;1.2,AND(AO96=0,AP96&gt;0)))</formula>
    </cfRule>
  </conditionalFormatting>
  <conditionalFormatting sqref="AR62">
    <cfRule type="expression" dxfId="247" priority="246">
      <formula>AND(AR62&lt;=1.2,AR62&gt;=0.8)</formula>
    </cfRule>
    <cfRule type="expression" dxfId="246" priority="247">
      <formula>IF(AND(AO62=0,AP62=0),FALSE,OR(AR62&lt;0.8,AR62&gt;1.2,AND(AO62=0,AP62&gt;0)))</formula>
    </cfRule>
  </conditionalFormatting>
  <conditionalFormatting sqref="AR79">
    <cfRule type="expression" dxfId="245" priority="244">
      <formula>AND(AR79&lt;=1.2,AR79&gt;=0.8)</formula>
    </cfRule>
    <cfRule type="expression" dxfId="244" priority="245">
      <formula>IF(AND(AO79=0,AP79=0),FALSE,OR(AR79&lt;0.8,AR79&gt;1.2,AND(AO79=0,AP79&gt;0)))</formula>
    </cfRule>
  </conditionalFormatting>
  <conditionalFormatting sqref="AR88">
    <cfRule type="expression" dxfId="243" priority="242">
      <formula>AND(AR88&lt;=1.2,AR88&gt;=0.8)</formula>
    </cfRule>
    <cfRule type="expression" dxfId="242" priority="243">
      <formula>IF(AND(AO88=0,AP88=0),FALSE,OR(AR88&lt;0.8,AR88&gt;1.2,AND(AO88=0,AP88&gt;0)))</formula>
    </cfRule>
  </conditionalFormatting>
  <conditionalFormatting sqref="AR90">
    <cfRule type="expression" dxfId="241" priority="240">
      <formula>AND(AR90&lt;=1.2,AR90&gt;=0.8)</formula>
    </cfRule>
    <cfRule type="expression" dxfId="240" priority="241">
      <formula>IF(AND(AO90=0,AP90=0),FALSE,OR(AR90&lt;0.8,AR90&gt;1.2,AND(AO90=0,AP90&gt;0)))</formula>
    </cfRule>
  </conditionalFormatting>
  <conditionalFormatting sqref="AR82">
    <cfRule type="expression" dxfId="239" priority="238">
      <formula>AND(AR82&lt;=1.2,AR82&gt;=0.8)</formula>
    </cfRule>
    <cfRule type="expression" dxfId="238" priority="239">
      <formula>IF(AND(AO82=0,AP82=0),FALSE,OR(AR82&lt;0.8,AR82&gt;1.2,AND(AO82=0,AP82&gt;0)))</formula>
    </cfRule>
  </conditionalFormatting>
  <conditionalFormatting sqref="AZ80:AZ81 AZ89 AZ83:AZ87 AZ63:AZ65 AZ72 AZ76:AZ78 AZ67:AZ68">
    <cfRule type="expression" dxfId="237" priority="236">
      <formula>AND(AZ63&lt;=1.2,AZ63&gt;=0.8)</formula>
    </cfRule>
    <cfRule type="expression" dxfId="236" priority="237">
      <formula>IF(AND(AW63=0,AX63=0),FALSE,OR(AZ63&lt;0.8,AZ63&gt;1.2,AND(AW63=0,AX63&gt;0)))</formula>
    </cfRule>
  </conditionalFormatting>
  <conditionalFormatting sqref="AZ92:AZ95">
    <cfRule type="expression" dxfId="235" priority="234">
      <formula>AND(AZ92&lt;=1.2,AZ92&gt;=0.8)</formula>
    </cfRule>
    <cfRule type="expression" dxfId="234" priority="235">
      <formula>IF(AND(AW92=0,AX92=0),FALSE,OR(AZ92&lt;0.8,AZ92&gt;1.2,AND(AW92=0,AX92&gt;0)))</formula>
    </cfRule>
  </conditionalFormatting>
  <conditionalFormatting sqref="AZ96">
    <cfRule type="expression" dxfId="233" priority="232">
      <formula>AND(AZ96&lt;=1.2,AZ96&gt;=0.8)</formula>
    </cfRule>
    <cfRule type="expression" dxfId="232" priority="233">
      <formula>IF(AND(AW96=0,AX96=0),FALSE,OR(AZ96&lt;0.8,AZ96&gt;1.2,AND(AW96=0,AX96&gt;0)))</formula>
    </cfRule>
  </conditionalFormatting>
  <conditionalFormatting sqref="AZ62">
    <cfRule type="expression" dxfId="231" priority="230">
      <formula>AND(AZ62&lt;=1.2,AZ62&gt;=0.8)</formula>
    </cfRule>
    <cfRule type="expression" dxfId="230" priority="231">
      <formula>IF(AND(AW62=0,AX62=0),FALSE,OR(AZ62&lt;0.8,AZ62&gt;1.2,AND(AW62=0,AX62&gt;0)))</formula>
    </cfRule>
  </conditionalFormatting>
  <conditionalFormatting sqref="AZ79">
    <cfRule type="expression" dxfId="229" priority="228">
      <formula>AND(AZ79&lt;=1.2,AZ79&gt;=0.8)</formula>
    </cfRule>
    <cfRule type="expression" dxfId="228" priority="229">
      <formula>IF(AND(AW79=0,AX79=0),FALSE,OR(AZ79&lt;0.8,AZ79&gt;1.2,AND(AW79=0,AX79&gt;0)))</formula>
    </cfRule>
  </conditionalFormatting>
  <conditionalFormatting sqref="AZ88">
    <cfRule type="expression" dxfId="227" priority="226">
      <formula>AND(AZ88&lt;=1.2,AZ88&gt;=0.8)</formula>
    </cfRule>
    <cfRule type="expression" dxfId="226" priority="227">
      <formula>IF(AND(AW88=0,AX88=0),FALSE,OR(AZ88&lt;0.8,AZ88&gt;1.2,AND(AW88=0,AX88&gt;0)))</formula>
    </cfRule>
  </conditionalFormatting>
  <conditionalFormatting sqref="AZ90">
    <cfRule type="expression" dxfId="225" priority="224">
      <formula>AND(AZ90&lt;=1.2,AZ90&gt;=0.8)</formula>
    </cfRule>
    <cfRule type="expression" dxfId="224" priority="225">
      <formula>IF(AND(AW90=0,AX90=0),FALSE,OR(AZ90&lt;0.8,AZ90&gt;1.2,AND(AW90=0,AX90&gt;0)))</formula>
    </cfRule>
  </conditionalFormatting>
  <conditionalFormatting sqref="AZ82">
    <cfRule type="expression" dxfId="223" priority="222">
      <formula>AND(AZ82&lt;=1.2,AZ82&gt;=0.8)</formula>
    </cfRule>
    <cfRule type="expression" dxfId="222" priority="223">
      <formula>IF(AND(AW82=0,AX82=0),FALSE,OR(AZ82&lt;0.8,AZ82&gt;1.2,AND(AW82=0,AX82&gt;0)))</formula>
    </cfRule>
  </conditionalFormatting>
  <conditionalFormatting sqref="CW80:CW81 CW89 CW92:CW96 CW83:CW87 CW63:CW65 CW72 CW76:CW78 CW67:CW68">
    <cfRule type="expression" dxfId="221" priority="220">
      <formula>AND(CW63&lt;=1.2,CW63&gt;=0.8)</formula>
    </cfRule>
    <cfRule type="expression" dxfId="220" priority="221">
      <formula>IF(AND(CT63=0,CU63=0),FALSE,OR(CW63&lt;0.8,CW63&gt;1.2,AND(CT63=0,CU63&gt;0)))</formula>
    </cfRule>
  </conditionalFormatting>
  <conditionalFormatting sqref="CW62">
    <cfRule type="expression" dxfId="219" priority="218">
      <formula>AND(CW62&lt;=1.2,CW62&gt;=0.8)</formula>
    </cfRule>
    <cfRule type="expression" dxfId="218" priority="219">
      <formula>IF(AND(CT62=0,CU62=0),FALSE,OR(CW62&lt;0.8,CW62&gt;1.2,AND(CT62=0,CU62&gt;0)))</formula>
    </cfRule>
  </conditionalFormatting>
  <conditionalFormatting sqref="CW79">
    <cfRule type="expression" dxfId="217" priority="216">
      <formula>AND(CW79&lt;=1.2,CW79&gt;=0.8)</formula>
    </cfRule>
    <cfRule type="expression" dxfId="216" priority="217">
      <formula>IF(AND(CT79=0,CU79=0),FALSE,OR(CW79&lt;0.8,CW79&gt;1.2,AND(CT79=0,CU79&gt;0)))</formula>
    </cfRule>
  </conditionalFormatting>
  <conditionalFormatting sqref="CW88">
    <cfRule type="expression" dxfId="215" priority="214">
      <formula>AND(CW88&lt;=1.2,CW88&gt;=0.8)</formula>
    </cfRule>
    <cfRule type="expression" dxfId="214" priority="215">
      <formula>IF(AND(CT88=0,CU88=0),FALSE,OR(CW88&lt;0.8,CW88&gt;1.2,AND(CT88=0,CU88&gt;0)))</formula>
    </cfRule>
  </conditionalFormatting>
  <conditionalFormatting sqref="CW90">
    <cfRule type="expression" dxfId="213" priority="212">
      <formula>AND(CW90&lt;=1.2,CW90&gt;=0.8)</formula>
    </cfRule>
    <cfRule type="expression" dxfId="212" priority="213">
      <formula>IF(AND(CT90=0,CU90=0),FALSE,OR(CW90&lt;0.8,CW90&gt;1.2,AND(CT90=0,CU90&gt;0)))</formula>
    </cfRule>
  </conditionalFormatting>
  <conditionalFormatting sqref="CW82">
    <cfRule type="expression" dxfId="211" priority="210">
      <formula>AND(CW82&lt;=1.2,CW82&gt;=0.8)</formula>
    </cfRule>
    <cfRule type="expression" dxfId="210" priority="211">
      <formula>IF(AND(CT82=0,CU82=0),FALSE,OR(CW82&lt;0.8,CW82&gt;1.2,AND(CT82=0,CU82&gt;0)))</formula>
    </cfRule>
  </conditionalFormatting>
  <conditionalFormatting sqref="DA80:DA81 DA89 DA92:DA96 DA83:DA87 DA63:DA65 DA72 DA76:DA78 DA67:DA68">
    <cfRule type="expression" dxfId="209" priority="208">
      <formula>AND(DA63&lt;=1.2,DA63&gt;=0.8)</formula>
    </cfRule>
    <cfRule type="expression" dxfId="208" priority="209">
      <formula>IF(AND(CX63=0,CY63=0),FALSE,OR(DA63&lt;0.8,DA63&gt;1.2,AND(CX63=0,CY63&gt;0)))</formula>
    </cfRule>
  </conditionalFormatting>
  <conditionalFormatting sqref="DA62">
    <cfRule type="expression" dxfId="207" priority="206">
      <formula>AND(DA62&lt;=1.2,DA62&gt;=0.8)</formula>
    </cfRule>
    <cfRule type="expression" dxfId="206" priority="207">
      <formula>IF(AND(CX62=0,CY62=0),FALSE,OR(DA62&lt;0.8,DA62&gt;1.2,AND(CX62=0,CY62&gt;0)))</formula>
    </cfRule>
  </conditionalFormatting>
  <conditionalFormatting sqref="DA79">
    <cfRule type="expression" dxfId="205" priority="204">
      <formula>AND(DA79&lt;=1.2,DA79&gt;=0.8)</formula>
    </cfRule>
    <cfRule type="expression" dxfId="204" priority="205">
      <formula>IF(AND(CX79=0,CY79=0),FALSE,OR(DA79&lt;0.8,DA79&gt;1.2,AND(CX79=0,CY79&gt;0)))</formula>
    </cfRule>
  </conditionalFormatting>
  <conditionalFormatting sqref="DA88">
    <cfRule type="expression" dxfId="203" priority="202">
      <formula>AND(DA88&lt;=1.2,DA88&gt;=0.8)</formula>
    </cfRule>
    <cfRule type="expression" dxfId="202" priority="203">
      <formula>IF(AND(CX88=0,CY88=0),FALSE,OR(DA88&lt;0.8,DA88&gt;1.2,AND(CX88=0,CY88&gt;0)))</formula>
    </cfRule>
  </conditionalFormatting>
  <conditionalFormatting sqref="DA90">
    <cfRule type="expression" dxfId="201" priority="200">
      <formula>AND(DA90&lt;=1.2,DA90&gt;=0.8)</formula>
    </cfRule>
    <cfRule type="expression" dxfId="200" priority="201">
      <formula>IF(AND(CX90=0,CY90=0),FALSE,OR(DA90&lt;0.8,DA90&gt;1.2,AND(CX90=0,CY90&gt;0)))</formula>
    </cfRule>
  </conditionalFormatting>
  <conditionalFormatting sqref="DA82">
    <cfRule type="expression" dxfId="199" priority="198">
      <formula>AND(DA82&lt;=1.2,DA82&gt;=0.8)</formula>
    </cfRule>
    <cfRule type="expression" dxfId="198" priority="199">
      <formula>IF(AND(CX82=0,CY82=0),FALSE,OR(DA82&lt;0.8,DA82&gt;1.2,AND(CX82=0,CY82&gt;0)))</formula>
    </cfRule>
  </conditionalFormatting>
  <conditionalFormatting sqref="DE80:DE81 DE89 DE92:DE96 DE83:DE87 DE63:DE65 DE72 DE76:DE78 DE67:DE68">
    <cfRule type="expression" dxfId="197" priority="196">
      <formula>AND(DE63&lt;=1.2,DE63&gt;=0.8)</formula>
    </cfRule>
    <cfRule type="expression" dxfId="196" priority="197">
      <formula>IF(AND(DB63=0,DC63=0),FALSE,OR(DE63&lt;0.8,DE63&gt;1.2,AND(DB63=0,DC63&gt;0)))</formula>
    </cfRule>
  </conditionalFormatting>
  <conditionalFormatting sqref="DE62">
    <cfRule type="expression" dxfId="195" priority="194">
      <formula>AND(DE62&lt;=1.2,DE62&gt;=0.8)</formula>
    </cfRule>
    <cfRule type="expression" dxfId="194" priority="195">
      <formula>IF(AND(DB62=0,DC62=0),FALSE,OR(DE62&lt;0.8,DE62&gt;1.2,AND(DB62=0,DC62&gt;0)))</formula>
    </cfRule>
  </conditionalFormatting>
  <conditionalFormatting sqref="DE79">
    <cfRule type="expression" dxfId="193" priority="192">
      <formula>AND(DE79&lt;=1.2,DE79&gt;=0.8)</formula>
    </cfRule>
    <cfRule type="expression" dxfId="192" priority="193">
      <formula>IF(AND(DB79=0,DC79=0),FALSE,OR(DE79&lt;0.8,DE79&gt;1.2,AND(DB79=0,DC79&gt;0)))</formula>
    </cfRule>
  </conditionalFormatting>
  <conditionalFormatting sqref="DE88">
    <cfRule type="expression" dxfId="191" priority="190">
      <formula>AND(DE88&lt;=1.2,DE88&gt;=0.8)</formula>
    </cfRule>
    <cfRule type="expression" dxfId="190" priority="191">
      <formula>IF(AND(DB88=0,DC88=0),FALSE,OR(DE88&lt;0.8,DE88&gt;1.2,AND(DB88=0,DC88&gt;0)))</formula>
    </cfRule>
  </conditionalFormatting>
  <conditionalFormatting sqref="DE90">
    <cfRule type="expression" dxfId="189" priority="188">
      <formula>AND(DE90&lt;=1.2,DE90&gt;=0.8)</formula>
    </cfRule>
    <cfRule type="expression" dxfId="188" priority="189">
      <formula>IF(AND(DB90=0,DC90=0),FALSE,OR(DE90&lt;0.8,DE90&gt;1.2,AND(DB90=0,DC90&gt;0)))</formula>
    </cfRule>
  </conditionalFormatting>
  <conditionalFormatting sqref="DE82">
    <cfRule type="expression" dxfId="187" priority="186">
      <formula>AND(DE82&lt;=1.2,DE82&gt;=0.8)</formula>
    </cfRule>
    <cfRule type="expression" dxfId="186" priority="187">
      <formula>IF(AND(DB82=0,DC82=0),FALSE,OR(DE82&lt;0.8,DE82&gt;1.2,AND(DB82=0,DC82&gt;0)))</formula>
    </cfRule>
  </conditionalFormatting>
  <conditionalFormatting sqref="DI80:DI81 DI89 DI92:DI96 DI83:DI87 DI63:DI65 DI72 DI76:DI78 DI67:DI68">
    <cfRule type="expression" dxfId="185" priority="184">
      <formula>AND(DI63&lt;=1.2,DI63&gt;=0.8)</formula>
    </cfRule>
    <cfRule type="expression" dxfId="184" priority="185">
      <formula>IF(AND(DF63=0,DG63=0),FALSE,OR(DI63&lt;0.8,DI63&gt;1.2,AND(DF63=0,DG63&gt;0)))</formula>
    </cfRule>
  </conditionalFormatting>
  <conditionalFormatting sqref="DI62">
    <cfRule type="expression" dxfId="183" priority="182">
      <formula>AND(DI62&lt;=1.2,DI62&gt;=0.8)</formula>
    </cfRule>
    <cfRule type="expression" dxfId="182" priority="183">
      <formula>IF(AND(DF62=0,DG62=0),FALSE,OR(DI62&lt;0.8,DI62&gt;1.2,AND(DF62=0,DG62&gt;0)))</formula>
    </cfRule>
  </conditionalFormatting>
  <conditionalFormatting sqref="DI79">
    <cfRule type="expression" dxfId="181" priority="180">
      <formula>AND(DI79&lt;=1.2,DI79&gt;=0.8)</formula>
    </cfRule>
    <cfRule type="expression" dxfId="180" priority="181">
      <formula>IF(AND(DF79=0,DG79=0),FALSE,OR(DI79&lt;0.8,DI79&gt;1.2,AND(DF79=0,DG79&gt;0)))</formula>
    </cfRule>
  </conditionalFormatting>
  <conditionalFormatting sqref="DI88">
    <cfRule type="expression" dxfId="179" priority="178">
      <formula>AND(DI88&lt;=1.2,DI88&gt;=0.8)</formula>
    </cfRule>
    <cfRule type="expression" dxfId="178" priority="179">
      <formula>IF(AND(DF88=0,DG88=0),FALSE,OR(DI88&lt;0.8,DI88&gt;1.2,AND(DF88=0,DG88&gt;0)))</formula>
    </cfRule>
  </conditionalFormatting>
  <conditionalFormatting sqref="DI90">
    <cfRule type="expression" dxfId="177" priority="176">
      <formula>AND(DI90&lt;=1.2,DI90&gt;=0.8)</formula>
    </cfRule>
    <cfRule type="expression" dxfId="176" priority="177">
      <formula>IF(AND(DF90=0,DG90=0),FALSE,OR(DI90&lt;0.8,DI90&gt;1.2,AND(DF90=0,DG90&gt;0)))</formula>
    </cfRule>
  </conditionalFormatting>
  <conditionalFormatting sqref="DI82">
    <cfRule type="expression" dxfId="175" priority="174">
      <formula>AND(DI82&lt;=1.2,DI82&gt;=0.8)</formula>
    </cfRule>
    <cfRule type="expression" dxfId="174" priority="175">
      <formula>IF(AND(DF82=0,DG82=0),FALSE,OR(DI82&lt;0.8,DI82&gt;1.2,AND(DF82=0,DG82&gt;0)))</formula>
    </cfRule>
  </conditionalFormatting>
  <conditionalFormatting sqref="DM80:DM81 DM89 DM92:DM96 DM83:DM87 DM63:DM65 DM72 DM76:DM78 DM67:DM68">
    <cfRule type="expression" dxfId="173" priority="172">
      <formula>AND(DM63&lt;=1.2,DM63&gt;=0.8)</formula>
    </cfRule>
    <cfRule type="expression" dxfId="172" priority="173">
      <formula>IF(AND(DJ63=0,DK63=0),FALSE,OR(DM63&lt;0.8,DM63&gt;1.2,AND(DJ63=0,DK63&gt;0)))</formula>
    </cfRule>
  </conditionalFormatting>
  <conditionalFormatting sqref="DM62">
    <cfRule type="expression" dxfId="171" priority="170">
      <formula>AND(DM62&lt;=1.2,DM62&gt;=0.8)</formula>
    </cfRule>
    <cfRule type="expression" dxfId="170" priority="171">
      <formula>IF(AND(DJ62=0,DK62=0),FALSE,OR(DM62&lt;0.8,DM62&gt;1.2,AND(DJ62=0,DK62&gt;0)))</formula>
    </cfRule>
  </conditionalFormatting>
  <conditionalFormatting sqref="DM79">
    <cfRule type="expression" dxfId="169" priority="168">
      <formula>AND(DM79&lt;=1.2,DM79&gt;=0.8)</formula>
    </cfRule>
    <cfRule type="expression" dxfId="168" priority="169">
      <formula>IF(AND(DJ79=0,DK79=0),FALSE,OR(DM79&lt;0.8,DM79&gt;1.2,AND(DJ79=0,DK79&gt;0)))</formula>
    </cfRule>
  </conditionalFormatting>
  <conditionalFormatting sqref="DM88">
    <cfRule type="expression" dxfId="167" priority="166">
      <formula>AND(DM88&lt;=1.2,DM88&gt;=0.8)</formula>
    </cfRule>
    <cfRule type="expression" dxfId="166" priority="167">
      <formula>IF(AND(DJ88=0,DK88=0),FALSE,OR(DM88&lt;0.8,DM88&gt;1.2,AND(DJ88=0,DK88&gt;0)))</formula>
    </cfRule>
  </conditionalFormatting>
  <conditionalFormatting sqref="DM90">
    <cfRule type="expression" dxfId="165" priority="164">
      <formula>AND(DM90&lt;=1.2,DM90&gt;=0.8)</formula>
    </cfRule>
    <cfRule type="expression" dxfId="164" priority="165">
      <formula>IF(AND(DJ90=0,DK90=0),FALSE,OR(DM90&lt;0.8,DM90&gt;1.2,AND(DJ90=0,DK90&gt;0)))</formula>
    </cfRule>
  </conditionalFormatting>
  <conditionalFormatting sqref="DM82">
    <cfRule type="expression" dxfId="163" priority="162">
      <formula>AND(DM82&lt;=1.2,DM82&gt;=0.8)</formula>
    </cfRule>
    <cfRule type="expression" dxfId="162" priority="163">
      <formula>IF(AND(DJ82=0,DK82=0),FALSE,OR(DM82&lt;0.8,DM82&gt;1.2,AND(DJ82=0,DK82&gt;0)))</formula>
    </cfRule>
  </conditionalFormatting>
  <conditionalFormatting sqref="BH80:BH81 BH89 BH92:BH96 BH83:BH87 BH63:BH65 BH72 BH76:BH78 BH67:BH68">
    <cfRule type="expression" dxfId="161" priority="160">
      <formula>AND(BH63&lt;=1.2,BH63&gt;=0.8)</formula>
    </cfRule>
    <cfRule type="expression" dxfId="160" priority="161">
      <formula>IF(AND(BE63=0,BF63=0),FALSE,OR(BH63&lt;0.8,BH63&gt;1.2,AND(BE63=0,BF63&gt;0)))</formula>
    </cfRule>
  </conditionalFormatting>
  <conditionalFormatting sqref="BH62">
    <cfRule type="expression" dxfId="159" priority="158">
      <formula>AND(BH62&lt;=1.2,BH62&gt;=0.8)</formula>
    </cfRule>
    <cfRule type="expression" dxfId="158" priority="159">
      <formula>IF(AND(BE62=0,BF62=0),FALSE,OR(BH62&lt;0.8,BH62&gt;1.2,AND(BE62=0,BF62&gt;0)))</formula>
    </cfRule>
  </conditionalFormatting>
  <conditionalFormatting sqref="BH79">
    <cfRule type="expression" dxfId="157" priority="156">
      <formula>AND(BH79&lt;=1.2,BH79&gt;=0.8)</formula>
    </cfRule>
    <cfRule type="expression" dxfId="156" priority="157">
      <formula>IF(AND(BE79=0,BF79=0),FALSE,OR(BH79&lt;0.8,BH79&gt;1.2,AND(BE79=0,BF79&gt;0)))</formula>
    </cfRule>
  </conditionalFormatting>
  <conditionalFormatting sqref="BH88">
    <cfRule type="expression" dxfId="155" priority="154">
      <formula>AND(BH88&lt;=1.2,BH88&gt;=0.8)</formula>
    </cfRule>
    <cfRule type="expression" dxfId="154" priority="155">
      <formula>IF(AND(BE88=0,BF88=0),FALSE,OR(BH88&lt;0.8,BH88&gt;1.2,AND(BE88=0,BF88&gt;0)))</formula>
    </cfRule>
  </conditionalFormatting>
  <conditionalFormatting sqref="BH90">
    <cfRule type="expression" dxfId="153" priority="152">
      <formula>AND(BH90&lt;=1.2,BH90&gt;=0.8)</formula>
    </cfRule>
    <cfRule type="expression" dxfId="152" priority="153">
      <formula>IF(AND(BE90=0,BF90=0),FALSE,OR(BH90&lt;0.8,BH90&gt;1.2,AND(BE90=0,BF90&gt;0)))</formula>
    </cfRule>
  </conditionalFormatting>
  <conditionalFormatting sqref="BH82">
    <cfRule type="expression" dxfId="151" priority="150">
      <formula>AND(BH82&lt;=1.2,BH82&gt;=0.8)</formula>
    </cfRule>
    <cfRule type="expression" dxfId="150" priority="151">
      <formula>IF(AND(BE82=0,BF82=0),FALSE,OR(BH82&lt;0.8,BH82&gt;1.2,AND(BE82=0,BF82&gt;0)))</formula>
    </cfRule>
  </conditionalFormatting>
  <conditionalFormatting sqref="AJ69:AJ71 CS69:CS71 CO69:CO71 BD69:BD71 AV69:AV71 AN69:AN71">
    <cfRule type="expression" dxfId="149" priority="148">
      <formula>AND(AJ69&lt;=1.2,AJ69&gt;=0.8)</formula>
    </cfRule>
    <cfRule type="expression" dxfId="148" priority="149">
      <formula>IF(AND(AG69=0,AH69=0),FALSE,OR(AJ69&lt;0.8,AJ69&gt;1.2,AND(AG69=0,AH69&gt;0)))</formula>
    </cfRule>
  </conditionalFormatting>
  <conditionalFormatting sqref="AR69:AR71">
    <cfRule type="expression" dxfId="147" priority="146">
      <formula>AND(AR69&lt;=1.2,AR69&gt;=0.8)</formula>
    </cfRule>
    <cfRule type="expression" dxfId="146" priority="147">
      <formula>IF(AND(AO69=0,AP69=0),FALSE,OR(AR69&lt;0.8,AR69&gt;1.2,AND(AO69=0,AP69&gt;0)))</formula>
    </cfRule>
  </conditionalFormatting>
  <conditionalFormatting sqref="AZ69:AZ71">
    <cfRule type="expression" dxfId="145" priority="144">
      <formula>AND(AZ69&lt;=1.2,AZ69&gt;=0.8)</formula>
    </cfRule>
    <cfRule type="expression" dxfId="144" priority="145">
      <formula>IF(AND(AW69=0,AX69=0),FALSE,OR(AZ69&lt;0.8,AZ69&gt;1.2,AND(AW69=0,AX69&gt;0)))</formula>
    </cfRule>
  </conditionalFormatting>
  <conditionalFormatting sqref="CW69:CW71">
    <cfRule type="expression" dxfId="143" priority="142">
      <formula>AND(CW69&lt;=1.2,CW69&gt;=0.8)</formula>
    </cfRule>
    <cfRule type="expression" dxfId="142" priority="143">
      <formula>IF(AND(CT69=0,CU69=0),FALSE,OR(CW69&lt;0.8,CW69&gt;1.2,AND(CT69=0,CU69&gt;0)))</formula>
    </cfRule>
  </conditionalFormatting>
  <conditionalFormatting sqref="DA69:DA71">
    <cfRule type="expression" dxfId="141" priority="140">
      <formula>AND(DA69&lt;=1.2,DA69&gt;=0.8)</formula>
    </cfRule>
    <cfRule type="expression" dxfId="140" priority="141">
      <formula>IF(AND(CX69=0,CY69=0),FALSE,OR(DA69&lt;0.8,DA69&gt;1.2,AND(CX69=0,CY69&gt;0)))</formula>
    </cfRule>
  </conditionalFormatting>
  <conditionalFormatting sqref="DE69:DE71">
    <cfRule type="expression" dxfId="139" priority="138">
      <formula>AND(DE69&lt;=1.2,DE69&gt;=0.8)</formula>
    </cfRule>
    <cfRule type="expression" dxfId="138" priority="139">
      <formula>IF(AND(DB69=0,DC69=0),FALSE,OR(DE69&lt;0.8,DE69&gt;1.2,AND(DB69=0,DC69&gt;0)))</formula>
    </cfRule>
  </conditionalFormatting>
  <conditionalFormatting sqref="DI69:DI71">
    <cfRule type="expression" dxfId="137" priority="136">
      <formula>AND(DI69&lt;=1.2,DI69&gt;=0.8)</formula>
    </cfRule>
    <cfRule type="expression" dxfId="136" priority="137">
      <formula>IF(AND(DF69=0,DG69=0),FALSE,OR(DI69&lt;0.8,DI69&gt;1.2,AND(DF69=0,DG69&gt;0)))</formula>
    </cfRule>
  </conditionalFormatting>
  <conditionalFormatting sqref="DM69:DM71">
    <cfRule type="expression" dxfId="135" priority="134">
      <formula>AND(DM69&lt;=1.2,DM69&gt;=0.8)</formula>
    </cfRule>
    <cfRule type="expression" dxfId="134" priority="135">
      <formula>IF(AND(DJ69=0,DK69=0),FALSE,OR(DM69&lt;0.8,DM69&gt;1.2,AND(DJ69=0,DK69&gt;0)))</formula>
    </cfRule>
  </conditionalFormatting>
  <conditionalFormatting sqref="BH69:BH71">
    <cfRule type="expression" dxfId="133" priority="132">
      <formula>AND(BH69&lt;=1.2,BH69&gt;=0.8)</formula>
    </cfRule>
    <cfRule type="expression" dxfId="132" priority="133">
      <formula>IF(AND(BE69=0,BF69=0),FALSE,OR(BH69&lt;0.8,BH69&gt;1.2,AND(BE69=0,BF69&gt;0)))</formula>
    </cfRule>
  </conditionalFormatting>
  <conditionalFormatting sqref="AN73 AV73 BD73 CO73 CS73 AJ73">
    <cfRule type="expression" dxfId="131" priority="130">
      <formula>AND(AJ73&lt;=1.2,AJ73&gt;=0.8)</formula>
    </cfRule>
    <cfRule type="expression" dxfId="130" priority="131">
      <formula>IF(AND(AG73=0,AH73=0),FALSE,OR(AJ73&lt;0.8,AJ73&gt;1.2,AND(AG73=0,AH73&gt;0)))</formula>
    </cfRule>
  </conditionalFormatting>
  <conditionalFormatting sqref="AR73">
    <cfRule type="expression" dxfId="129" priority="128">
      <formula>AND(AR73&lt;=1.2,AR73&gt;=0.8)</formula>
    </cfRule>
    <cfRule type="expression" dxfId="128" priority="129">
      <formula>IF(AND(AO73=0,AP73=0),FALSE,OR(AR73&lt;0.8,AR73&gt;1.2,AND(AO73=0,AP73&gt;0)))</formula>
    </cfRule>
  </conditionalFormatting>
  <conditionalFormatting sqref="AZ73">
    <cfRule type="expression" dxfId="127" priority="126">
      <formula>AND(AZ73&lt;=1.2,AZ73&gt;=0.8)</formula>
    </cfRule>
    <cfRule type="expression" dxfId="126" priority="127">
      <formula>IF(AND(AW73=0,AX73=0),FALSE,OR(AZ73&lt;0.8,AZ73&gt;1.2,AND(AW73=0,AX73&gt;0)))</formula>
    </cfRule>
  </conditionalFormatting>
  <conditionalFormatting sqref="CW73">
    <cfRule type="expression" dxfId="125" priority="124">
      <formula>AND(CW73&lt;=1.2,CW73&gt;=0.8)</formula>
    </cfRule>
    <cfRule type="expression" dxfId="124" priority="125">
      <formula>IF(AND(CT73=0,CU73=0),FALSE,OR(CW73&lt;0.8,CW73&gt;1.2,AND(CT73=0,CU73&gt;0)))</formula>
    </cfRule>
  </conditionalFormatting>
  <conditionalFormatting sqref="DA73">
    <cfRule type="expression" dxfId="123" priority="122">
      <formula>AND(DA73&lt;=1.2,DA73&gt;=0.8)</formula>
    </cfRule>
    <cfRule type="expression" dxfId="122" priority="123">
      <formula>IF(AND(CX73=0,CY73=0),FALSE,OR(DA73&lt;0.8,DA73&gt;1.2,AND(CX73=0,CY73&gt;0)))</formula>
    </cfRule>
  </conditionalFormatting>
  <conditionalFormatting sqref="DE73">
    <cfRule type="expression" dxfId="121" priority="120">
      <formula>AND(DE73&lt;=1.2,DE73&gt;=0.8)</formula>
    </cfRule>
    <cfRule type="expression" dxfId="120" priority="121">
      <formula>IF(AND(DB73=0,DC73=0),FALSE,OR(DE73&lt;0.8,DE73&gt;1.2,AND(DB73=0,DC73&gt;0)))</formula>
    </cfRule>
  </conditionalFormatting>
  <conditionalFormatting sqref="DI73">
    <cfRule type="expression" dxfId="119" priority="118">
      <formula>AND(DI73&lt;=1.2,DI73&gt;=0.8)</formula>
    </cfRule>
    <cfRule type="expression" dxfId="118" priority="119">
      <formula>IF(AND(DF73=0,DG73=0),FALSE,OR(DI73&lt;0.8,DI73&gt;1.2,AND(DF73=0,DG73&gt;0)))</formula>
    </cfRule>
  </conditionalFormatting>
  <conditionalFormatting sqref="DM73">
    <cfRule type="expression" dxfId="117" priority="116">
      <formula>AND(DM73&lt;=1.2,DM73&gt;=0.8)</formula>
    </cfRule>
    <cfRule type="expression" dxfId="116" priority="117">
      <formula>IF(AND(DJ73=0,DK73=0),FALSE,OR(DM73&lt;0.8,DM73&gt;1.2,AND(DJ73=0,DK73&gt;0)))</formula>
    </cfRule>
  </conditionalFormatting>
  <conditionalFormatting sqref="BH73">
    <cfRule type="expression" dxfId="115" priority="114">
      <formula>AND(BH73&lt;=1.2,BH73&gt;=0.8)</formula>
    </cfRule>
    <cfRule type="expression" dxfId="114" priority="115">
      <formula>IF(AND(BE73=0,BF73=0),FALSE,OR(BH73&lt;0.8,BH73&gt;1.2,AND(BE73=0,BF73&gt;0)))</formula>
    </cfRule>
  </conditionalFormatting>
  <conditionalFormatting sqref="CD45 DN45:DO45 EI45 FQ45:FR45 GL45 BJ45">
    <cfRule type="expression" dxfId="113" priority="101">
      <formula>BJ45&lt;-2</formula>
    </cfRule>
  </conditionalFormatting>
  <conditionalFormatting sqref="FP45 FL45 FH45 FD45 EZ45 EV45 ER45 DM45 DI45 DE45 DA45 CW45 CS45 CO45 BH45 BD45 AZ45 AV45 AR45 AN45 AJ45">
    <cfRule type="expression" dxfId="112" priority="102">
      <formula>AND(AJ45&lt;=1.2,AJ45&gt;=0.8)</formula>
    </cfRule>
    <cfRule type="expression" dxfId="111" priority="103">
      <formula>IF(AND(AG45=0,AH45=0),FALSE,OR(AJ45&lt;0.8,AJ45&gt;1.2,AND(AG45=0,AH45&gt;0)))</formula>
    </cfRule>
  </conditionalFormatting>
  <conditionalFormatting sqref="BI45">
    <cfRule type="expression" dxfId="110" priority="100">
      <formula>BI45&lt;-2</formula>
    </cfRule>
  </conditionalFormatting>
  <conditionalFormatting sqref="CD42 DN42:DO42 EI42 FQ42:FR42 GL42 BJ42">
    <cfRule type="expression" dxfId="109" priority="111">
      <formula>BJ42&lt;-2</formula>
    </cfRule>
  </conditionalFormatting>
  <conditionalFormatting sqref="FP42 FL42 FH42 FD42 EZ42 EV42 ER42 DM42 DI42 DE42 DA42 CW42 CS42 CO42 BH42 BD42 AZ42 AV42 AR42 AN42 AJ42">
    <cfRule type="expression" dxfId="108" priority="112">
      <formula>AND(AJ42&lt;=1.2,AJ42&gt;=0.8)</formula>
    </cfRule>
    <cfRule type="expression" dxfId="107" priority="113">
      <formula>IF(AND(AG42=0,AH42=0),FALSE,OR(AJ42&lt;0.8,AJ42&gt;1.2,AND(AG42=0,AH42&gt;0)))</formula>
    </cfRule>
  </conditionalFormatting>
  <conditionalFormatting sqref="BI42">
    <cfRule type="expression" dxfId="106" priority="110">
      <formula>BI42&lt;-2</formula>
    </cfRule>
  </conditionalFormatting>
  <conditionalFormatting sqref="A42">
    <cfRule type="duplicateValues" dxfId="105" priority="109"/>
  </conditionalFormatting>
  <conditionalFormatting sqref="CD44 DN44:DO44 EI44 FQ44:FR44 GL44 BJ44">
    <cfRule type="expression" dxfId="104" priority="106">
      <formula>BJ44&lt;-2</formula>
    </cfRule>
  </conditionalFormatting>
  <conditionalFormatting sqref="FP44 FL44 FH44 FD44 EZ44 EV44 ER44 DM44 DI44 DE44 DA44 CW44 CS44 CO44 BH44 BD44 AZ44 AV44 AR44 AN44 AJ44">
    <cfRule type="expression" dxfId="103" priority="107">
      <formula>AND(AJ44&lt;=1.2,AJ44&gt;=0.8)</formula>
    </cfRule>
    <cfRule type="expression" dxfId="102" priority="108">
      <formula>IF(AND(AG44=0,AH44=0),FALSE,OR(AJ44&lt;0.8,AJ44&gt;1.2,AND(AG44=0,AH44&gt;0)))</formula>
    </cfRule>
  </conditionalFormatting>
  <conditionalFormatting sqref="BI44">
    <cfRule type="expression" dxfId="101" priority="105">
      <formula>BI44&lt;-2</formula>
    </cfRule>
  </conditionalFormatting>
  <conditionalFormatting sqref="A44">
    <cfRule type="duplicateValues" dxfId="100" priority="104"/>
  </conditionalFormatting>
  <conditionalFormatting sqref="A45">
    <cfRule type="duplicateValues" dxfId="99" priority="99"/>
  </conditionalFormatting>
  <conditionalFormatting sqref="CD46 DN46:DO46 EI46 FQ46:FR46 GL46 BJ46">
    <cfRule type="expression" dxfId="98" priority="96">
      <formula>BJ46&lt;-2</formula>
    </cfRule>
  </conditionalFormatting>
  <conditionalFormatting sqref="FP46 FL46 FH46 FD46 EZ46 EV46 ER46 DM46 DI46 DE46 DA46 CW46 CS46 CO46 BH46 BD46 AZ46 AV46 AR46 AN46 AJ46">
    <cfRule type="expression" dxfId="97" priority="97">
      <formula>AND(AJ46&lt;=1.2,AJ46&gt;=0.8)</formula>
    </cfRule>
    <cfRule type="expression" dxfId="96" priority="98">
      <formula>IF(AND(AG46=0,AH46=0),FALSE,OR(AJ46&lt;0.8,AJ46&gt;1.2,AND(AG46=0,AH46&gt;0)))</formula>
    </cfRule>
  </conditionalFormatting>
  <conditionalFormatting sqref="BI46">
    <cfRule type="expression" dxfId="95" priority="95">
      <formula>BI46&lt;-2</formula>
    </cfRule>
  </conditionalFormatting>
  <conditionalFormatting sqref="A46">
    <cfRule type="duplicateValues" dxfId="94" priority="94"/>
  </conditionalFormatting>
  <conditionalFormatting sqref="A39">
    <cfRule type="duplicateValues" dxfId="93" priority="93"/>
  </conditionalFormatting>
  <conditionalFormatting sqref="CD39 DN39:DO39 EI39 FQ39:FR39 GL39 BJ39">
    <cfRule type="expression" dxfId="92" priority="90">
      <formula>BJ39&lt;-2</formula>
    </cfRule>
  </conditionalFormatting>
  <conditionalFormatting sqref="FP39 FL39 FH39 FD39 EZ39 EV39 ER39 DM39 DI39 DE39 DA39 CW39 CS39 CO39 BH39 BD39 AZ39 AV39 AR39 AN39 AJ39">
    <cfRule type="expression" dxfId="91" priority="91">
      <formula>AND(AJ39&lt;=1.2,AJ39&gt;=0.8)</formula>
    </cfRule>
    <cfRule type="expression" dxfId="90" priority="92">
      <formula>IF(AND(AG39=0,AH39=0),FALSE,OR(AJ39&lt;0.8,AJ39&gt;1.2,AND(AG39=0,AH39&gt;0)))</formula>
    </cfRule>
  </conditionalFormatting>
  <conditionalFormatting sqref="BI39">
    <cfRule type="expression" dxfId="89" priority="89">
      <formula>BI39&lt;-2</formula>
    </cfRule>
  </conditionalFormatting>
  <conditionalFormatting sqref="CW66">
    <cfRule type="expression" dxfId="88" priority="85">
      <formula>AND(CW66&lt;=1.2,CW66&gt;=0.8)</formula>
    </cfRule>
    <cfRule type="expression" dxfId="87" priority="86">
      <formula>IF(AND(CT66=0,CU66=0),FALSE,OR(CW66&lt;0.8,CW66&gt;1.2,AND(CT66=0,CU66&gt;0)))</formula>
    </cfRule>
  </conditionalFormatting>
  <conditionalFormatting sqref="DE66">
    <cfRule type="expression" dxfId="86" priority="81">
      <formula>AND(DE66&lt;=1.2,DE66&gt;=0.8)</formula>
    </cfRule>
    <cfRule type="expression" dxfId="85" priority="82">
      <formula>IF(AND(DB66=0,DC66=0),FALSE,OR(DE66&lt;0.8,DE66&gt;1.2,AND(DB66=0,DC66&gt;0)))</formula>
    </cfRule>
  </conditionalFormatting>
  <conditionalFormatting sqref="DI66">
    <cfRule type="expression" dxfId="84" priority="79">
      <formula>AND(DI66&lt;=1.2,DI66&gt;=0.8)</formula>
    </cfRule>
    <cfRule type="expression" dxfId="83" priority="80">
      <formula>IF(AND(DF66=0,DG66=0),FALSE,OR(DI66&lt;0.8,DI66&gt;1.2,AND(DF66=0,DG66&gt;0)))</formula>
    </cfRule>
  </conditionalFormatting>
  <conditionalFormatting sqref="CS66 CO66">
    <cfRule type="expression" dxfId="82" priority="87">
      <formula>AND(CO66&lt;=1.2,CO66&gt;=0.8)</formula>
    </cfRule>
    <cfRule type="expression" dxfId="81" priority="88">
      <formula>IF(AND(CL66=0,CM66=0),FALSE,OR(CO66&lt;0.8,CO66&gt;1.2,AND(CL66=0,CM66&gt;0)))</formula>
    </cfRule>
  </conditionalFormatting>
  <conditionalFormatting sqref="DA66">
    <cfRule type="expression" dxfId="80" priority="83">
      <formula>AND(DA66&lt;=1.2,DA66&gt;=0.8)</formula>
    </cfRule>
    <cfRule type="expression" dxfId="79" priority="84">
      <formula>IF(AND(CX66=0,CY66=0),FALSE,OR(DA66&lt;0.8,DA66&gt;1.2,AND(CX66=0,CY66&gt;0)))</formula>
    </cfRule>
  </conditionalFormatting>
  <conditionalFormatting sqref="DM66">
    <cfRule type="expression" dxfId="78" priority="77">
      <formula>AND(DM66&lt;=1.2,DM66&gt;=0.8)</formula>
    </cfRule>
    <cfRule type="expression" dxfId="77" priority="78">
      <formula>IF(AND(DJ66=0,DK66=0),FALSE,OR(DM66&lt;0.8,DM66&gt;1.2,AND(DJ66=0,DK66&gt;0)))</formula>
    </cfRule>
  </conditionalFormatting>
  <conditionalFormatting sqref="AJ66 BD66 AV66 AN66">
    <cfRule type="expression" dxfId="76" priority="75">
      <formula>AND(AJ66&lt;=1.2,AJ66&gt;=0.8)</formula>
    </cfRule>
    <cfRule type="expression" dxfId="75" priority="76">
      <formula>IF(AND(AG66=0,AH66=0),FALSE,OR(AJ66&lt;0.8,AJ66&gt;1.2,AND(AG66=0,AH66&gt;0)))</formula>
    </cfRule>
  </conditionalFormatting>
  <conditionalFormatting sqref="AR66">
    <cfRule type="expression" dxfId="74" priority="73">
      <formula>AND(AR66&lt;=1.2,AR66&gt;=0.8)</formula>
    </cfRule>
    <cfRule type="expression" dxfId="73" priority="74">
      <formula>IF(AND(AO66=0,AP66=0),FALSE,OR(AR66&lt;0.8,AR66&gt;1.2,AND(AO66=0,AP66&gt;0)))</formula>
    </cfRule>
  </conditionalFormatting>
  <conditionalFormatting sqref="AZ66">
    <cfRule type="expression" dxfId="72" priority="71">
      <formula>AND(AZ66&lt;=1.2,AZ66&gt;=0.8)</formula>
    </cfRule>
    <cfRule type="expression" dxfId="71" priority="72">
      <formula>IF(AND(AW66=0,AX66=0),FALSE,OR(AZ66&lt;0.8,AZ66&gt;1.2,AND(AW66=0,AX66&gt;0)))</formula>
    </cfRule>
  </conditionalFormatting>
  <conditionalFormatting sqref="BH66">
    <cfRule type="expression" dxfId="70" priority="69">
      <formula>AND(BH66&lt;=1.2,BH66&gt;=0.8)</formula>
    </cfRule>
    <cfRule type="expression" dxfId="69" priority="70">
      <formula>IF(AND(BE66=0,BF66=0),FALSE,OR(BH66&lt;0.8,BH66&gt;1.2,AND(BE66=0,BF66&gt;0)))</formula>
    </cfRule>
  </conditionalFormatting>
  <conditionalFormatting sqref="CO91 CS91 AJ91">
    <cfRule type="expression" dxfId="68" priority="67">
      <formula>AND(AJ91&lt;=1.2,AJ91&gt;=0.8)</formula>
    </cfRule>
    <cfRule type="expression" dxfId="67" priority="68">
      <formula>IF(AND(AG91=0,AH91=0),FALSE,OR(AJ91&lt;0.8,AJ91&gt;1.2,AND(AG91=0,AH91&gt;0)))</formula>
    </cfRule>
  </conditionalFormatting>
  <conditionalFormatting sqref="AN91">
    <cfRule type="expression" dxfId="66" priority="65">
      <formula>AND(AN91&lt;=1.2,AN91&gt;=0.8)</formula>
    </cfRule>
    <cfRule type="expression" dxfId="65" priority="66">
      <formula>IF(AND(AK91=0,AL91=0),FALSE,OR(AN91&lt;0.8,AN91&gt;1.2,AND(AK91=0,AL91&gt;0)))</formula>
    </cfRule>
  </conditionalFormatting>
  <conditionalFormatting sqref="AV91">
    <cfRule type="expression" dxfId="64" priority="63">
      <formula>AND(AV91&lt;=1.2,AV91&gt;=0.8)</formula>
    </cfRule>
    <cfRule type="expression" dxfId="63" priority="64">
      <formula>IF(AND(AS91=0,AT91=0),FALSE,OR(AV91&lt;0.8,AV91&gt;1.2,AND(AS91=0,AT91&gt;0)))</formula>
    </cfRule>
  </conditionalFormatting>
  <conditionalFormatting sqref="BD91">
    <cfRule type="expression" dxfId="62" priority="61">
      <formula>AND(BD91&lt;=1.2,BD91&gt;=0.8)</formula>
    </cfRule>
    <cfRule type="expression" dxfId="61" priority="62">
      <formula>IF(AND(BA91=0,BB91=0),FALSE,OR(BD91&lt;0.8,BD91&gt;1.2,AND(BA91=0,BB91&gt;0)))</formula>
    </cfRule>
  </conditionalFormatting>
  <conditionalFormatting sqref="AR91">
    <cfRule type="expression" dxfId="60" priority="59">
      <formula>AND(AR91&lt;=1.2,AR91&gt;=0.8)</formula>
    </cfRule>
    <cfRule type="expression" dxfId="59" priority="60">
      <formula>IF(AND(AO91=0,AP91=0),FALSE,OR(AR91&lt;0.8,AR91&gt;1.2,AND(AO91=0,AP91&gt;0)))</formula>
    </cfRule>
  </conditionalFormatting>
  <conditionalFormatting sqref="AZ91">
    <cfRule type="expression" dxfId="58" priority="57">
      <formula>AND(AZ91&lt;=1.2,AZ91&gt;=0.8)</formula>
    </cfRule>
    <cfRule type="expression" dxfId="57" priority="58">
      <formula>IF(AND(AW91=0,AX91=0),FALSE,OR(AZ91&lt;0.8,AZ91&gt;1.2,AND(AW91=0,AX91&gt;0)))</formula>
    </cfRule>
  </conditionalFormatting>
  <conditionalFormatting sqref="CW91">
    <cfRule type="expression" dxfId="56" priority="55">
      <formula>AND(CW91&lt;=1.2,CW91&gt;=0.8)</formula>
    </cfRule>
    <cfRule type="expression" dxfId="55" priority="56">
      <formula>IF(AND(CT91=0,CU91=0),FALSE,OR(CW91&lt;0.8,CW91&gt;1.2,AND(CT91=0,CU91&gt;0)))</formula>
    </cfRule>
  </conditionalFormatting>
  <conditionalFormatting sqref="DA91">
    <cfRule type="expression" dxfId="54" priority="53">
      <formula>AND(DA91&lt;=1.2,DA91&gt;=0.8)</formula>
    </cfRule>
    <cfRule type="expression" dxfId="53" priority="54">
      <formula>IF(AND(CX91=0,CY91=0),FALSE,OR(DA91&lt;0.8,DA91&gt;1.2,AND(CX91=0,CY91&gt;0)))</formula>
    </cfRule>
  </conditionalFormatting>
  <conditionalFormatting sqref="DE91">
    <cfRule type="expression" dxfId="52" priority="51">
      <formula>AND(DE91&lt;=1.2,DE91&gt;=0.8)</formula>
    </cfRule>
    <cfRule type="expression" dxfId="51" priority="52">
      <formula>IF(AND(DB91=0,DC91=0),FALSE,OR(DE91&lt;0.8,DE91&gt;1.2,AND(DB91=0,DC91&gt;0)))</formula>
    </cfRule>
  </conditionalFormatting>
  <conditionalFormatting sqref="DI91">
    <cfRule type="expression" dxfId="50" priority="49">
      <formula>AND(DI91&lt;=1.2,DI91&gt;=0.8)</formula>
    </cfRule>
    <cfRule type="expression" dxfId="49" priority="50">
      <formula>IF(AND(DF91=0,DG91=0),FALSE,OR(DI91&lt;0.8,DI91&gt;1.2,AND(DF91=0,DG91&gt;0)))</formula>
    </cfRule>
  </conditionalFormatting>
  <conditionalFormatting sqref="DM91">
    <cfRule type="expression" dxfId="48" priority="47">
      <formula>AND(DM91&lt;=1.2,DM91&gt;=0.8)</formula>
    </cfRule>
    <cfRule type="expression" dxfId="47" priority="48">
      <formula>IF(AND(DJ91=0,DK91=0),FALSE,OR(DM91&lt;0.8,DM91&gt;1.2,AND(DJ91=0,DK91&gt;0)))</formula>
    </cfRule>
  </conditionalFormatting>
  <conditionalFormatting sqref="BH91">
    <cfRule type="expression" dxfId="46" priority="45">
      <formula>AND(BH91&lt;=1.2,BH91&gt;=0.8)</formula>
    </cfRule>
    <cfRule type="expression" dxfId="45" priority="46">
      <formula>IF(AND(BE91=0,BF91=0),FALSE,OR(BH91&lt;0.8,BH91&gt;1.2,AND(BE91=0,BF91&gt;0)))</formula>
    </cfRule>
  </conditionalFormatting>
  <conditionalFormatting sqref="CD15 DN15:DO15 EI15 FQ15:FR15 GL15 BI15:BJ15">
    <cfRule type="expression" dxfId="44" priority="42">
      <formula>BI15&lt;-2</formula>
    </cfRule>
  </conditionalFormatting>
  <conditionalFormatting sqref="AJ15 AN15 AR15 AV15 AZ15 BD15 BH15 CO15 CS15 CW15 DA15 DE15 DI15 DM15 ER15 EV15 EZ15 FD15 FH15 FL15 FP15">
    <cfRule type="expression" dxfId="43" priority="43">
      <formula>AND(AJ15&lt;=1.2,AJ15&gt;=0.8)</formula>
    </cfRule>
    <cfRule type="expression" dxfId="42" priority="44">
      <formula>IF(AND(AG15=0,AH15=0),FALSE,OR(AJ15&lt;0.8,AJ15&gt;1.2,AND(AG15=0,AH15&gt;0)))</formula>
    </cfRule>
  </conditionalFormatting>
  <conditionalFormatting sqref="A15">
    <cfRule type="duplicateValues" dxfId="41" priority="41"/>
  </conditionalFormatting>
  <conditionalFormatting sqref="CD19:CD35 BI19:BJ35 DN19:DO35 EI19:EI35 FQ19:FR35 GL19:GL35">
    <cfRule type="expression" dxfId="40" priority="37">
      <formula>BI19&lt;-2</formula>
    </cfRule>
  </conditionalFormatting>
  <conditionalFormatting sqref="CI35 CW19:CW35 DE19:DE35 DI19:DI35 DA19:DA35 DM19:DM35 AJ19:AJ35 AN19:AN35 AR19:AR35 AV19:AV35 BD19:BD35 AZ19:AZ35 BH19:BH35 EV19:EV35 EZ19:EZ35 FD19:FD35 FL19:FL35 FH19:FH35 FP19:FP35 ER19:ER35 CO19:CO35 CS19:CS35">
    <cfRule type="expression" dxfId="39" priority="38">
      <formula>AND(AJ19&lt;=1.2,AJ19&gt;=0.8)</formula>
    </cfRule>
    <cfRule type="expression" dxfId="38" priority="39">
      <formula>IF(AND(AG19=0,AH19=0),FALSE,OR(AJ19&lt;0.8,AJ19&gt;1.2,AND(AG19=0,AH19&gt;0)))</formula>
    </cfRule>
  </conditionalFormatting>
  <conditionalFormatting sqref="EI18 GL18 BI18:BJ18 CD18 DN18:DO18 FQ18:FR18">
    <cfRule type="expression" dxfId="37" priority="34">
      <formula>BI18&lt;-2</formula>
    </cfRule>
  </conditionalFormatting>
  <conditionalFormatting sqref="AN18 BH18 AJ18 CO18 DM18 ER18 CS18 CW18 DA18 DI18 DE18 EV18 EZ18 FD18 FH18 FL18 FP18 AR18 AV18 AZ18 BD18">
    <cfRule type="expression" dxfId="36" priority="35">
      <formula>AND(AJ18&lt;=1.2,AJ18&gt;=0.8)</formula>
    </cfRule>
    <cfRule type="expression" dxfId="35" priority="36">
      <formula>IF(AND(AG18=0,AH18=0),FALSE,OR(AJ18&lt;0.8,AJ18&gt;1.2,AND(AG18=0,AH18&gt;0)))</formula>
    </cfRule>
  </conditionalFormatting>
  <conditionalFormatting sqref="A18 A21:A23">
    <cfRule type="duplicateValues" dxfId="34" priority="33"/>
  </conditionalFormatting>
  <conditionalFormatting sqref="A24:A34 A19:A20">
    <cfRule type="duplicateValues" dxfId="33" priority="40"/>
  </conditionalFormatting>
  <conditionalFormatting sqref="CD41 BI41:BJ41 DN41:DO41 EI41 FQ41:FR41 GL41">
    <cfRule type="expression" dxfId="32" priority="30">
      <formula>BI41&lt;-2</formula>
    </cfRule>
  </conditionalFormatting>
  <conditionalFormatting sqref="CW41 DE41 DI41 DA41 DM41 AJ41 AN41 AR41 AV41 BD41 AZ41 BH41 EV41 EZ41 FD41 FL41 FH41 FP41 CS41 ER41 CO41">
    <cfRule type="expression" dxfId="31" priority="31">
      <formula>AND(AJ41&lt;=1.2,AJ41&gt;=0.8)</formula>
    </cfRule>
    <cfRule type="expression" dxfId="30" priority="32">
      <formula>IF(AND(AG41=0,AH41=0),FALSE,OR(AJ41&lt;0.8,AJ41&gt;1.2,AND(AG41=0,AH41&gt;0)))</formula>
    </cfRule>
  </conditionalFormatting>
  <conditionalFormatting sqref="CI41">
    <cfRule type="expression" dxfId="29" priority="28">
      <formula>AND(CI41&lt;=1.2,CI41&gt;=0.8)</formula>
    </cfRule>
    <cfRule type="expression" dxfId="28" priority="29">
      <formula>IF(AND(CF41=0,CG41=0),FALSE,OR(CI41&lt;0.8,CI41&gt;1.2,AND(CF41=0,CG41&gt;0)))</formula>
    </cfRule>
  </conditionalFormatting>
  <conditionalFormatting sqref="CD40 BI40:BJ40 DN40:DO40 EI40 FQ40:FR40 GL40">
    <cfRule type="expression" dxfId="27" priority="25">
      <formula>BI40&lt;-2</formula>
    </cfRule>
  </conditionalFormatting>
  <conditionalFormatting sqref="CW40 DE40 DI40 DA40 DM40 AJ40 AN40 AR40 AV40 BD40 AZ40 BH40 EV40 EZ40 FD40 FL40 FH40 FP40 ER40 CO40 CS40">
    <cfRule type="expression" dxfId="26" priority="26">
      <formula>AND(AJ40&lt;=1.2,AJ40&gt;=0.8)</formula>
    </cfRule>
    <cfRule type="expression" dxfId="25" priority="27">
      <formula>IF(AND(AG40=0,AH40=0),FALSE,OR(AJ40&lt;0.8,AJ40&gt;1.2,AND(AG40=0,AH40&gt;0)))</formula>
    </cfRule>
  </conditionalFormatting>
  <conditionalFormatting sqref="CD49 DN49:DO49 EI49 FQ49:FR49 GL49 BI49:BJ49">
    <cfRule type="expression" dxfId="24" priority="22">
      <formula>BI49&lt;-2</formula>
    </cfRule>
  </conditionalFormatting>
  <conditionalFormatting sqref="FP49 FL49 FH49 FD49 EZ49 EV49 ER49 DM49 DI49 DE49 DA49 CW49 CS49 CO49 BH49 BD49 AZ49 AV49 AR49 AN49 AJ49">
    <cfRule type="expression" dxfId="23" priority="23">
      <formula>AND(AJ49&lt;=1.2,AJ49&gt;=0.8)</formula>
    </cfRule>
    <cfRule type="expression" dxfId="22" priority="24">
      <formula>IF(AND(AG49=0,AH49=0),FALSE,OR(AJ49&lt;0.8,AJ49&gt;1.2,AND(AG49=0,AH49&gt;0)))</formula>
    </cfRule>
  </conditionalFormatting>
  <conditionalFormatting sqref="A49">
    <cfRule type="duplicateValues" dxfId="21" priority="21"/>
  </conditionalFormatting>
  <conditionalFormatting sqref="A50 A43 A13:A14 A11 A16:A17">
    <cfRule type="duplicateValues" dxfId="20" priority="292"/>
  </conditionalFormatting>
  <conditionalFormatting sqref="CO103">
    <cfRule type="expression" dxfId="19" priority="19">
      <formula>AND(CO103&lt;=1.2,CO103&gt;=0.8)</formula>
    </cfRule>
    <cfRule type="expression" dxfId="18" priority="20">
      <formula>IF(AND(CL103=0,CM103=0),FALSE,OR(CO103&lt;0.8,CO103&gt;1.2,AND(CL103=0,CM103&gt;0)))</formula>
    </cfRule>
  </conditionalFormatting>
  <conditionalFormatting sqref="DM103">
    <cfRule type="expression" dxfId="17" priority="17">
      <formula>AND(DM103&lt;=1.2,DM103&gt;=0.8)</formula>
    </cfRule>
    <cfRule type="expression" dxfId="16" priority="18">
      <formula>IF(AND(DJ103=0,DK103=0),FALSE,OR(DM103&lt;0.8,DM103&gt;1.2,AND(DJ103=0,DK103&gt;0)))</formula>
    </cfRule>
  </conditionalFormatting>
  <conditionalFormatting sqref="AJ103">
    <cfRule type="expression" dxfId="15" priority="15">
      <formula>AND(AJ103&lt;=1.2,AJ103&gt;=0.8)</formula>
    </cfRule>
    <cfRule type="expression" dxfId="14" priority="16">
      <formula>IF(AND(AG103=0,AH103=0),FALSE,OR(AJ103&lt;0.8,AJ103&gt;1.2,AND(AG103=0,AH103&gt;0)))</formula>
    </cfRule>
  </conditionalFormatting>
  <conditionalFormatting sqref="BH103">
    <cfRule type="expression" dxfId="13" priority="13">
      <formula>AND(BH103&lt;=1.2,BH103&gt;=0.8)</formula>
    </cfRule>
    <cfRule type="expression" dxfId="12" priority="14">
      <formula>IF(AND(BE103=0,BF103=0),FALSE,OR(BH103&lt;0.8,BH103&gt;1.2,AND(BE103=0,BF103&gt;0)))</formula>
    </cfRule>
  </conditionalFormatting>
  <conditionalFormatting sqref="CD36:CD37 BI36:BJ37 DN36:DO37 EI36:EI37 FQ36:FR37 GL36:GL37">
    <cfRule type="expression" dxfId="11" priority="10">
      <formula>BI36&lt;-2</formula>
    </cfRule>
  </conditionalFormatting>
  <conditionalFormatting sqref="CI36:CI37 CW36:CW37 DE36:DE37 DI36:DI37 DA36:DA37 DM36:DM37 AJ36:AJ37 AN36:AN37 AR36:AR37 AV36:AV37 BD36:BD37 AZ36:AZ37 BH36:BH37 EV36:EV37 EZ36:EZ37 FD36:FD37 FL36:FL37 FH36:FH37 FP36:FP37 ER36:ER37 CO36:CO37 CS36:CS37">
    <cfRule type="expression" dxfId="10" priority="11">
      <formula>AND(AJ36&lt;=1.2,AJ36&gt;=0.8)</formula>
    </cfRule>
    <cfRule type="expression" dxfId="9" priority="12">
      <formula>IF(AND(AG36=0,AH36=0),FALSE,OR(AJ36&lt;0.8,AJ36&gt;1.2,AND(AG36=0,AH36&gt;0)))</formula>
    </cfRule>
  </conditionalFormatting>
  <conditionalFormatting sqref="GL38 FQ38:FR38 EI38 DN38:DO38 BI38:BJ38 CD38">
    <cfRule type="expression" dxfId="8" priority="7">
      <formula>BI38&lt;-2</formula>
    </cfRule>
  </conditionalFormatting>
  <conditionalFormatting sqref="CI38 CS38 CO38 ER38 FP38 FH38 FL38 FD38 EZ38 EV38 BH38 AZ38 BD38 AV38 AR38 AN38 AJ38 DM38 DA38 DI38 DE38 CW38">
    <cfRule type="expression" dxfId="7" priority="8">
      <formula>AND(AJ38&lt;=1.2,AJ38&gt;=0.8)</formula>
    </cfRule>
    <cfRule type="expression" dxfId="6" priority="9">
      <formula>IF(AND(AG38=0,AH38=0),FALSE,OR(AJ38&lt;0.8,AJ38&gt;1.2,AND(AG38=0,AH38&gt;0)))</formula>
    </cfRule>
  </conditionalFormatting>
  <conditionalFormatting sqref="CD48 BI48:BJ48 DN48:DO48 EI48 FQ48:FR48 GL48">
    <cfRule type="expression" dxfId="5" priority="4">
      <formula>BI48&lt;-2</formula>
    </cfRule>
  </conditionalFormatting>
  <conditionalFormatting sqref="CW48 DE48 DI48 DA48 DM48 AJ48 AN48 AR48 AV48 BD48 AZ48 BH48 EV48 EZ48 FD48 FL48 FH48 FP48 CS48 ER48 CO48">
    <cfRule type="expression" dxfId="4" priority="5">
      <formula>AND(AJ48&lt;=1.2,AJ48&gt;=0.8)</formula>
    </cfRule>
    <cfRule type="expression" dxfId="3" priority="6">
      <formula>IF(AND(AG48=0,AH48=0),FALSE,OR(AJ48&lt;0.8,AJ48&gt;1.2,AND(AG48=0,AH48&gt;0)))</formula>
    </cfRule>
  </conditionalFormatting>
  <conditionalFormatting sqref="CI48">
    <cfRule type="expression" dxfId="2" priority="2">
      <formula>AND(CI48&lt;=1.2,CI48&gt;=0.8)</formula>
    </cfRule>
    <cfRule type="expression" dxfId="1" priority="3">
      <formula>IF(AND(CF48=0,CG48=0),FALSE,OR(CI48&lt;0.8,CI48&gt;1.2,AND(CF48=0,CG48&gt;0)))</formula>
    </cfRule>
  </conditionalFormatting>
  <conditionalFormatting sqref="A47">
    <cfRule type="duplicateValues" dxfId="0" priority="1"/>
  </conditionalFormatting>
  <dataValidations count="22">
    <dataValidation type="list" allowBlank="1" showInputMessage="1" showErrorMessage="1" sqref="BX104:BY107">
      <formula1>$B$87:$B$107</formula1>
    </dataValidation>
    <dataValidation type="list" allowBlank="1" showInputMessage="1" showErrorMessage="1" sqref="KN42 KN17 KN39 KN44:KN46">
      <formula1>$B$106:$B$107</formula1>
    </dataValidation>
    <dataValidation type="list" allowBlank="1" showInputMessage="1" showErrorMessage="1" sqref="B84">
      <formula1>$B$86:$B$107</formula1>
    </dataValidation>
    <dataValidation type="list" allowBlank="1" showInputMessage="1" showErrorMessage="1" sqref="KN49">
      <formula1>$B$84:$B$85</formula1>
    </dataValidation>
    <dataValidation type="list" allowBlank="1" showInputMessage="1" showErrorMessage="1" sqref="KN40:KN41 KN18:KN35">
      <formula1>$B$82:$B$83</formula1>
    </dataValidation>
    <dataValidation type="list" allowBlank="1" showInputMessage="1" showErrorMessage="1" sqref="KN15">
      <formula1>$B$95:$B$96</formula1>
    </dataValidation>
    <dataValidation type="whole" allowBlank="1" showInputMessage="1" showErrorMessage="1" sqref="P42:Q42 P17:Q17 P39:Q39 P44:Q46">
      <formula1>11950</formula1>
      <formula2>42100</formula2>
    </dataValidation>
    <dataValidation allowBlank="1" showInputMessage="1" showErrorMessage="1" promptTitle="Классификатор Целевые программы" prompt="ЦЭП - Целевая экологическая программа Группы «Интер РАО» _x000a_ПЭПЭ - Программа энергосбережения и повышения энергоэффективности_x000a_ЕБРР - План социального и экологического развития ОАО «Интер РАО» утвержденный в рамках взаимодействия с ЕБРР" sqref="D10"/>
    <dataValidation allowBlank="1" showInputMessage="1" showErrorMessage="1" promptTitle="Классификатор Минэнерго" prompt="ЭЭ - Энергосбережение и повыш энерг эффек-ти _x000a_УРН - Уст устройств регул-я напряжения и компенсации реактивной мощн. _x000a_СПРА - Создание систем противоаварийной и режимной автоматики _x000a_СТС - Создание систем телемеханики и связи _x000a_ПРО - Прочие проекты " sqref="C10"/>
    <dataValidation allowBlank="1" showInputMessage="1" showErrorMessage="1" promptTitle="Источники финансирования" prompt="АТП/АПП - амортизация текущего/прошедшего периода_x000a_ПТП/ППП - прибыль текущего/прошедшего периода_x000a_ЭА - эмиссия акций_x000a_ПС - прочие собственные_x000a_ЦФ - целевое финансирование_x000a_БК - банковские кредиты_x000a_ЗМ - займы_x000a_ПРПР - прочие привлечен_x000a_КИ - комбинированный источник" sqref="CI10 AD10:AE10"/>
    <dataValidation allowBlank="1" showInputMessage="1" showErrorMessage="1" promptTitle="Код проекта" sqref="A10"/>
    <dataValidation allowBlank="1" showInputMessage="1" showErrorMessage="1" promptTitle="Источинки финансирования" prompt="АТП/АПП - амортизация текущего/прошедшего периода_x000a_ПТП/ППП - прибыль текущего/прошедшего периода_x000a_ЭА - эмиссия акций_x000a_ПС - прочие собственные_x000a_ЦФ - целевое финансирование_x000a_БК - банковские кредиты_x000a_ЗМ - займы_x000a_ПРПР - прочие привлечен_x000a_КИ - комбинированный источник" sqref="CJ10"/>
    <dataValidation type="custom" allowBlank="1" showInputMessage="1" showErrorMessage="1" sqref="A104 A15 A44:A46 A48:A49 A17:A42">
      <formula1>OR(COUNTIF(A15,"**.**.****")=LEN(A15)/10,A15="-")</formula1>
    </dataValidation>
    <dataValidation type="list" allowBlank="1" showErrorMessage="1" sqref="D15 D44:D46 D17:D42 D48">
      <formula1>CP</formula1>
    </dataValidation>
    <dataValidation type="list" allowBlank="1" showErrorMessage="1" sqref="CI3:CJ3">
      <formula1>#REF!</formula1>
    </dataValidation>
    <dataValidation type="list" allowBlank="1" showInputMessage="1" showErrorMessage="1" sqref="CI15 AD49 CI44:CI46 AD104:AE107 CI42 AD42 AD15 AD17:AD34 CI17:CI34 CI39:CI40 AD39 CI49 AD44:AD46 CI104:CJ107">
      <formula1>Ist</formula1>
    </dataValidation>
    <dataValidation type="list" allowBlank="1" showInputMessage="1" showErrorMessage="1" prompt="ЭЭ - Энергосбережение и повыш энерг эффек-ти _x000a_УРН - Уст устройств регул-я напряжения и компенсации реактивной мощн. _x000a_СПРА - Создание систем противоаварийной и режимной автоматики _x000a_СТС - Создание систем телемеханики и связи _x000a_ПРО - Прочие проекты " sqref="C44:C46 C15 C48:C49 C17:C42">
      <formula1>ME</formula1>
    </dataValidation>
    <dataValidation allowBlank="1" showInputMessage="1" showErrorMessage="1" prompt="задается в формате AA.BB.CCCC_x000a__x000a_AА – номер ДЗО _x000a_BB - номер филиала. _x000a_СССС - уникальный номер проекта, реализуемого на станции." sqref="A6:A9"/>
    <dataValidation type="list" allowBlank="1" showInputMessage="1" showErrorMessage="1" sqref="B3">
      <formula1>year</formula1>
    </dataValidation>
    <dataValidation type="list" allowBlank="1" showInputMessage="1" showErrorMessage="1" sqref="B5">
      <formula1>Val</formula1>
    </dataValidation>
    <dataValidation type="list" allowBlank="1" showErrorMessage="1" sqref="AE48:AE49 AE15 CJ15 CJ44:CJ46 CJ48:CJ49 AE44:AE46 AE17:AE42 CJ17:CJ42">
      <formula1>Ist</formula1>
    </dataValidation>
    <dataValidation type="list" allowBlank="1" showInputMessage="1" showErrorMessage="1" sqref="B2">
      <formula1>Tip</formula1>
    </dataValidation>
  </dataValidations>
  <pageMargins left="0.23622047244094491" right="0.23622047244094491" top="0.19685039370078741" bottom="0.19685039370078741" header="0.31496062992125984" footer="0.31496062992125984"/>
  <pageSetup paperSize="9" scale="1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print="0" autoLine="0" autoPict="0" macro="[1]!Macros1">
                <anchor>
                  <from>
                    <xdr:col>0</xdr:col>
                    <xdr:colOff>0</xdr:colOff>
                    <xdr:row>0</xdr:row>
                    <xdr:rowOff>9525</xdr:rowOff>
                  </from>
                  <to>
                    <xdr:col>7</xdr:col>
                    <xdr:colOff>161925</xdr:colOff>
                    <xdr:row>0</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ErrorMessage="1">
          <x14:formula1>
            <xm:f>'C:\Users\spireg\AppData\Local\Microsoft\Windows\Temporary Internet Files\Content.Outlook\C2J78DGJ\[Формат_ОЭК_ИПР_2020-2024 версия 2 с ЕИАС (2).xlsb]spisok'!#REF!</xm:f>
          </x14:formula1>
          <xm:sqref>D49</xm:sqref>
        </x14:dataValidation>
        <x14:dataValidation type="list" allowBlank="1" showInputMessage="1" showErrorMessage="1">
          <x14:formula1>
            <xm:f>'[1)__ИПР_за_4_кв_2020_гр_ПСК__(12.02.2021).xlsb]spisok'!#REF!</xm:f>
          </x14:formula1>
          <xm:sqref>B4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ОЭК</vt:lpstr>
      <vt:lpstr>ОЭК!project</vt:lpstr>
      <vt:lpstr>ОЭК!project2</vt:lpstr>
      <vt:lpstr>ОЭК!project3</vt:lpstr>
    </vt:vector>
  </TitlesOfParts>
  <Company>ООО Омская энергосбытовая компания</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Шацких Татьяна Васильевна</dc:creator>
  <cp:lastModifiedBy>Шацких Татьяна Васильевна</cp:lastModifiedBy>
  <dcterms:created xsi:type="dcterms:W3CDTF">2022-03-15T11:01:00Z</dcterms:created>
  <dcterms:modified xsi:type="dcterms:W3CDTF">2022-03-15T11:03:24Z</dcterms:modified>
</cp:coreProperties>
</file>