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Works\Инвестпрограмма\Согласованные материалы ИПР2021-2025\Отчет за 4 квартал\Согласованный вариант отчета ИПР за 2021\"/>
    </mc:Choice>
  </mc:AlternateContent>
  <bookViews>
    <workbookView xWindow="0" yWindow="0" windowWidth="28215" windowHeight="6945"/>
  </bookViews>
  <sheets>
    <sheet name="ОЭ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ОЭК!$A$18:$LX$96</definedName>
    <definedName name="a">#REF!</definedName>
    <definedName name="b">#REF!</definedName>
    <definedName name="CG">[6]spisok!$B$108:$B$114</definedName>
    <definedName name="CP">[1]spisok!$B$109:$B$115</definedName>
    <definedName name="d">#REF!</definedName>
    <definedName name="e">#REF!</definedName>
    <definedName name="f">#REF!</definedName>
    <definedName name="g">#REF!</definedName>
    <definedName name="Ist">[1]spisok!$B$71:$B$88</definedName>
    <definedName name="ISz">[6]spisok!$B$71:$B$87</definedName>
    <definedName name="ME">[1]spisok!$B$101:$B$106</definedName>
    <definedName name="mee">[7]spisok!$B$100:$B$105</definedName>
    <definedName name="project" localSheetId="0">ОЭК!$A$11:$A$50</definedName>
    <definedName name="project">#REF!</definedName>
    <definedName name="project2" localSheetId="0">ОЭК!$B$11:$B$50</definedName>
    <definedName name="project2">#REF!</definedName>
    <definedName name="project3" localSheetId="0">ОЭК!$LZ$11:$LZ$50</definedName>
    <definedName name="project3">#REF!</definedName>
    <definedName name="prpp" localSheetId="0">OFFSET(ОЭК!WSE3,0,0,COUNTA(ОЭК!$A$11:$A$50),1)</definedName>
    <definedName name="prpp">OFFSET(#REF!,0,0,COUNTA(#REF!),1)</definedName>
    <definedName name="Tip">[1]spisok!$B$118:$B$122</definedName>
    <definedName name="Val">[1]spisok!$B$55:$B$65</definedName>
    <definedName name="year">[1]spisok!$O$2:$O$16</definedName>
    <definedName name="Z_1BB37952_CF31_4914_BE1D_283AE511D686_.wvu.Cols" localSheetId="0" hidden="1">ОЭК!$C:$E,ОЭК!$G:$G,ОЭК!$I:$I,ОЭК!$K:$K,ОЭК!$M:$AA,ОЭК!$AC:$AC,ОЭК!$AE:$AE,ОЭК!$AH:$BY,ОЭК!#REF!,ОЭК!$CF:$CF,ОЭК!$CH:$CH,ОЭК!$CJ:$CJ,ОЭК!$CM:$ED,ОЭК!#REF!,ОЭК!$EK:$EK,ОЭК!$EM:$EM,ОЭК!$EP:$GG,ОЭК!#REF!,ОЭК!$GN:$OH</definedName>
    <definedName name="Z_1BB37952_CF31_4914_BE1D_283AE511D686_.wvu.FilterData" localSheetId="0" hidden="1">ОЭК!$A$10:$LX$96</definedName>
    <definedName name="Z_1BB37952_CF31_4914_BE1D_283AE511D686_.wvu.PrintTitles" localSheetId="0" hidden="1">ОЭК!$6:$10</definedName>
    <definedName name="Z_1BB37952_CF31_4914_BE1D_283AE511D686_.wvu.Rows" localSheetId="0" hidden="1">ОЭК!$14868:$14868,ОЭК!$14870:$14871</definedName>
    <definedName name="Z_35883560_2B44_443C_9DFC_18D5C62CFB92_.wvu.FilterData" localSheetId="0" hidden="1">ОЭК!$A$10:$IE$96</definedName>
    <definedName name="Z_6E4F286C_03A9_4E24_A2DE_D5031859B95A_.wvu.FilterData" localSheetId="0" hidden="1">ОЭК!$A$10:$NU$96</definedName>
    <definedName name="Z_7B0CAB08_A1EA_4901_9D58_11D0434E4DEE_.wvu.FilterData" localSheetId="0" hidden="1">ОЭК!$A$10:$IE$96</definedName>
    <definedName name="Z_9316C143_B4F1_4D39_B4F4_2D0BB41AFD9E_.wvu.FilterData" localSheetId="0" hidden="1">ОЭК!$A$10:$LX$96</definedName>
    <definedName name="Z_9316C143_B4F1_4D39_B4F4_2D0BB41AFD9E_.wvu.Rows" localSheetId="0" hidden="1">ОЭК!$15005:$15006</definedName>
    <definedName name="а">#REF!</definedName>
    <definedName name="аа">#REF!</definedName>
    <definedName name="б">#REF!</definedName>
    <definedName name="в">#REF!</definedName>
    <definedName name="ва">#REF!</definedName>
    <definedName name="г">#REF!</definedName>
    <definedName name="Гнездо">[8]Общий!$B$455:$B$475</definedName>
    <definedName name="д">#REF!</definedName>
    <definedName name="ДопКлассиф10">[8]Списки!$B$453:$B$500</definedName>
    <definedName name="ДопКлассиф5">[8]Списки!$B$203:$B$250</definedName>
    <definedName name="ДопКлассиф6">[8]Списки!$B$253:$B$300</definedName>
    <definedName name="ДопКлассиф7">[8]Списки!$B$303:$B$350</definedName>
    <definedName name="ДопКлассиф8">[8]Списки!$B$353:$B$400</definedName>
    <definedName name="ДопКлассиф9">[8]Списки!$B$403:$B$450</definedName>
    <definedName name="ДопКлассифИПКВ">[8]Списки!$B$153:$B$200</definedName>
    <definedName name="ДопустимаяПогрешностьИтога">[8]t!$C$18</definedName>
    <definedName name="е">#REF!</definedName>
    <definedName name="ж">#REF!</definedName>
    <definedName name="и">#REF!</definedName>
    <definedName name="ИМЯ" localSheetId="0">OFFSET(ОЭК!$A$11,0,0,COUNTA(ОЭК!$A$11:$A$50)-COUNTBLANK(ОЭК!$A$11:$A$50))</definedName>
    <definedName name="ИМЯ">OFFSET(#REF!,0,0,COUNTA(#REF!)-COUNTBLANK(#REF!))</definedName>
    <definedName name="Июнь_Влажность">#REF!</definedName>
    <definedName name="июнь_темп">#REF!</definedName>
    <definedName name="й">#REF!</definedName>
    <definedName name="к">#REF!</definedName>
    <definedName name="Классификатор_ИПКВ">[8]Списки!$B$3:$B$50</definedName>
    <definedName name="Классификатор_МЭ">#REF!</definedName>
    <definedName name="Кураторы">[8]Общий!$B$370:$B$381</definedName>
    <definedName name="Кураторы_ИПКВ_УЭГ">[8]Списки!$B$53:$B$100</definedName>
    <definedName name="Кураторы_КПЭ">[8]Списки!$B$103:$B$150</definedName>
    <definedName name="л">#REF!</definedName>
    <definedName name="м">#REF!</definedName>
    <definedName name="н">#REF!</definedName>
    <definedName name="НС">#REF!</definedName>
    <definedName name="о">#REF!</definedName>
    <definedName name="Обособ">[8]Общий!$B$385:$B$398</definedName>
    <definedName name="Общества">[8]Общий!$B$73:$B$86</definedName>
    <definedName name="Отчетный_годN1">[8]Общий!$C$9</definedName>
    <definedName name="Отчетный_годN2">[8]Общий!$E$9</definedName>
    <definedName name="Отчетный_годN3">[8]Общий!$F$9</definedName>
    <definedName name="Отчетный_годN4">[8]Общий!$G$9</definedName>
    <definedName name="Отчетный_годN5">[8]Общий!$H$9</definedName>
    <definedName name="Отчетный_годN6">[8]Общий!$I$9</definedName>
    <definedName name="п">#REF!</definedName>
    <definedName name="Период">[9]список!$B$2:$B$16</definedName>
    <definedName name="проц">[8]t!$K$21</definedName>
    <definedName name="р">#REF!</definedName>
    <definedName name="с">#REF!</definedName>
    <definedName name="список_подразделений">#REF!</definedName>
    <definedName name="СписокКлассификаторовУИ">[8]Общий!$B$478:$B$487</definedName>
    <definedName name="Статус_договора">#REF!</definedName>
    <definedName name="т">#REF!</definedName>
    <definedName name="у">#REF!</definedName>
    <definedName name="ую">#REF!</definedName>
    <definedName name="ф">#REF!</definedName>
    <definedName name="Филиалы_ИРАО_ЭГ">[8]Общий!$B$103:$B$107</definedName>
    <definedName name="Филиалы_ОбъединенныеИРАОЭГ">[8]Общий!$B$89:$B$107</definedName>
    <definedName name="Филиалы_ОГК_1">[8]Общий!$B$89:$B$94</definedName>
    <definedName name="Филиалы_ОГК_3">[8]Общий!$B$95:$B$102</definedName>
    <definedName name="фы">#REF!</definedName>
    <definedName name="ц">#REF!</definedName>
    <definedName name="ч">#REF!</definedName>
    <definedName name="ш">#REF!</definedName>
    <definedName name="щ">#REF!</definedName>
    <definedName name="ы">#REF!</definedName>
    <definedName name="ь">#REF!</definedName>
    <definedName name="э">#REF!</definedName>
    <definedName name="ю">#REF!</definedName>
    <definedName name="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36" i="1" l="1"/>
  <c r="AE132" i="1"/>
  <c r="CC130" i="1"/>
  <c r="CB130" i="1"/>
  <c r="CA130" i="1"/>
  <c r="BZ130" i="1"/>
  <c r="AE128" i="1"/>
  <c r="CC126" i="1"/>
  <c r="CB126" i="1"/>
  <c r="CA126" i="1"/>
  <c r="BZ126" i="1"/>
  <c r="AE124" i="1"/>
  <c r="EH122" i="1"/>
  <c r="EG122" i="1"/>
  <c r="EF122" i="1"/>
  <c r="EE122" i="1"/>
  <c r="CC122" i="1"/>
  <c r="CB122" i="1"/>
  <c r="CA122" i="1"/>
  <c r="BZ122" i="1"/>
  <c r="BZ120" i="1"/>
  <c r="AE120" i="1"/>
  <c r="CC119" i="1"/>
  <c r="CB119" i="1"/>
  <c r="CA119" i="1"/>
  <c r="BZ119" i="1"/>
  <c r="EH118" i="1"/>
  <c r="EG118" i="1"/>
  <c r="EF118" i="1"/>
  <c r="EE118" i="1"/>
  <c r="CC118" i="1"/>
  <c r="CC120" i="1" s="1"/>
  <c r="CB118" i="1"/>
  <c r="CB120" i="1" s="1"/>
  <c r="CA118" i="1"/>
  <c r="BZ118" i="1"/>
  <c r="AE116" i="1"/>
  <c r="EH114" i="1"/>
  <c r="EG114" i="1"/>
  <c r="EF114" i="1"/>
  <c r="EE114" i="1"/>
  <c r="CC114" i="1"/>
  <c r="CB114" i="1"/>
  <c r="CA114" i="1"/>
  <c r="BZ114" i="1"/>
  <c r="DM106" i="1"/>
  <c r="DL106" i="1"/>
  <c r="DE106" i="1"/>
  <c r="DD106" i="1"/>
  <c r="CY106" i="1"/>
  <c r="DG106" i="1" s="1"/>
  <c r="CX106" i="1"/>
  <c r="CW106" i="1"/>
  <c r="CV106" i="1"/>
  <c r="CS106" i="1"/>
  <c r="CR106" i="1"/>
  <c r="CM106" i="1"/>
  <c r="CL106" i="1"/>
  <c r="BH106" i="1"/>
  <c r="BG106" i="1"/>
  <c r="BD106" i="1"/>
  <c r="BB106" i="1"/>
  <c r="BC106" i="1" s="1"/>
  <c r="BA106" i="1"/>
  <c r="AZ106" i="1"/>
  <c r="AW106" i="1"/>
  <c r="AY106" i="1" s="1"/>
  <c r="AV106" i="1"/>
  <c r="AU106" i="1"/>
  <c r="AT106" i="1"/>
  <c r="AS106" i="1"/>
  <c r="AR106" i="1"/>
  <c r="AQ106" i="1"/>
  <c r="AQ103" i="1" s="1"/>
  <c r="AO106" i="1"/>
  <c r="AN106" i="1"/>
  <c r="AM106" i="1"/>
  <c r="AJ106" i="1"/>
  <c r="AH106" i="1"/>
  <c r="AI106" i="1" s="1"/>
  <c r="AG106" i="1"/>
  <c r="AG130" i="1" s="1"/>
  <c r="AF106" i="1"/>
  <c r="AF130" i="1" s="1"/>
  <c r="DM105" i="1"/>
  <c r="DL105" i="1"/>
  <c r="DE105" i="1"/>
  <c r="DD105" i="1"/>
  <c r="DD103" i="1" s="1"/>
  <c r="CY105" i="1"/>
  <c r="DG105" i="1" s="1"/>
  <c r="CX105" i="1"/>
  <c r="CW105" i="1"/>
  <c r="CV105" i="1"/>
  <c r="CS105" i="1"/>
  <c r="CR105" i="1"/>
  <c r="CR103" i="1" s="1"/>
  <c r="CM105" i="1"/>
  <c r="CL105" i="1"/>
  <c r="BH105" i="1"/>
  <c r="BG105" i="1"/>
  <c r="BA105" i="1"/>
  <c r="AZ105" i="1"/>
  <c r="AY105" i="1"/>
  <c r="AT105" i="1"/>
  <c r="AS105" i="1"/>
  <c r="AR105" i="1"/>
  <c r="AQ105" i="1"/>
  <c r="AN105" i="1"/>
  <c r="AM105" i="1"/>
  <c r="AH105" i="1"/>
  <c r="AG105" i="1"/>
  <c r="AF105" i="1"/>
  <c r="DM104" i="1"/>
  <c r="DL104" i="1"/>
  <c r="DL103" i="1" s="1"/>
  <c r="DG104" i="1"/>
  <c r="DF104" i="1"/>
  <c r="DE104" i="1"/>
  <c r="DD104" i="1"/>
  <c r="DA104" i="1"/>
  <c r="CZ104" i="1"/>
  <c r="CY104" i="1"/>
  <c r="CX104" i="1"/>
  <c r="CX103" i="1" s="1"/>
  <c r="CW104" i="1"/>
  <c r="CV104" i="1"/>
  <c r="CV103" i="1" s="1"/>
  <c r="CT104" i="1"/>
  <c r="CS104" i="1"/>
  <c r="CR104" i="1"/>
  <c r="CO104" i="1"/>
  <c r="CM104" i="1"/>
  <c r="CN104" i="1" s="1"/>
  <c r="CL104" i="1"/>
  <c r="CK104" i="1"/>
  <c r="BH104" i="1"/>
  <c r="BG104" i="1"/>
  <c r="AZ104" i="1"/>
  <c r="AY104" i="1"/>
  <c r="AT104" i="1"/>
  <c r="BB104" i="1" s="1"/>
  <c r="AS104" i="1"/>
  <c r="AR104" i="1"/>
  <c r="AQ104" i="1"/>
  <c r="AN104" i="1"/>
  <c r="AM104" i="1"/>
  <c r="AH104" i="1"/>
  <c r="AG104" i="1"/>
  <c r="EH103" i="1"/>
  <c r="EG103" i="1"/>
  <c r="EF103" i="1"/>
  <c r="EE103" i="1"/>
  <c r="DM103" i="1"/>
  <c r="DK103" i="1"/>
  <c r="DJ103" i="1"/>
  <c r="DE103" i="1"/>
  <c r="DC103" i="1"/>
  <c r="DB103" i="1"/>
  <c r="CY103" i="1"/>
  <c r="CU103" i="1"/>
  <c r="CW103" i="1" s="1"/>
  <c r="CT103" i="1"/>
  <c r="CS103" i="1"/>
  <c r="CQ103" i="1"/>
  <c r="CP103" i="1"/>
  <c r="CM103" i="1"/>
  <c r="CC103" i="1"/>
  <c r="CB103" i="1"/>
  <c r="CA103" i="1"/>
  <c r="BZ103" i="1"/>
  <c r="BH103" i="1"/>
  <c r="BG103" i="1"/>
  <c r="BF103" i="1"/>
  <c r="BE103" i="1"/>
  <c r="AZ103" i="1"/>
  <c r="AY103" i="1"/>
  <c r="AX103" i="1"/>
  <c r="AW103" i="1"/>
  <c r="AR103" i="1"/>
  <c r="AP103" i="1"/>
  <c r="AO103" i="1"/>
  <c r="AN103" i="1"/>
  <c r="AM103" i="1"/>
  <c r="AL103" i="1"/>
  <c r="AK103" i="1"/>
  <c r="HG96" i="1"/>
  <c r="HE96" i="1"/>
  <c r="HC96" i="1"/>
  <c r="HA96" i="1"/>
  <c r="GR96" i="1"/>
  <c r="DL96" i="1"/>
  <c r="DK96" i="1"/>
  <c r="DJ96" i="1"/>
  <c r="DM96" i="1" s="1"/>
  <c r="DC96" i="1"/>
  <c r="DB96" i="1"/>
  <c r="DE96" i="1" s="1"/>
  <c r="CU96" i="1"/>
  <c r="CT96" i="1"/>
  <c r="CQ96" i="1"/>
  <c r="CY96" i="1" s="1"/>
  <c r="DG96" i="1" s="1"/>
  <c r="CP96" i="1"/>
  <c r="CS96" i="1" s="1"/>
  <c r="CM96" i="1"/>
  <c r="GW96" i="1" s="1"/>
  <c r="GY96" i="1" s="1"/>
  <c r="CC96" i="1"/>
  <c r="CC95" i="1" s="1"/>
  <c r="CB96" i="1"/>
  <c r="CA96" i="1"/>
  <c r="AF96" i="1" s="1"/>
  <c r="BZ96" i="1"/>
  <c r="BH96" i="1"/>
  <c r="BF96" i="1"/>
  <c r="BE96" i="1"/>
  <c r="AZ96" i="1"/>
  <c r="AX96" i="1"/>
  <c r="AY96" i="1" s="1"/>
  <c r="AW96" i="1"/>
  <c r="AV96" i="1"/>
  <c r="AT96" i="1"/>
  <c r="AR96" i="1"/>
  <c r="AP96" i="1"/>
  <c r="AQ96" i="1" s="1"/>
  <c r="AO96" i="1"/>
  <c r="AN96" i="1"/>
  <c r="AL96" i="1"/>
  <c r="AM96" i="1" s="1"/>
  <c r="AK96" i="1"/>
  <c r="AS96" i="1" s="1"/>
  <c r="BA96" i="1" s="1"/>
  <c r="BD96" i="1" s="1"/>
  <c r="AJ96" i="1"/>
  <c r="AH96" i="1"/>
  <c r="AI96" i="1" s="1"/>
  <c r="AG96" i="1"/>
  <c r="HG95" i="1"/>
  <c r="HE95" i="1"/>
  <c r="HC95" i="1"/>
  <c r="HA95" i="1"/>
  <c r="GR95" i="1"/>
  <c r="DM95" i="1"/>
  <c r="DK95" i="1"/>
  <c r="DL95" i="1" s="1"/>
  <c r="DJ95" i="1"/>
  <c r="DC95" i="1"/>
  <c r="DB95" i="1"/>
  <c r="DE95" i="1" s="1"/>
  <c r="CW95" i="1"/>
  <c r="CU95" i="1"/>
  <c r="CV95" i="1" s="1"/>
  <c r="CT95" i="1"/>
  <c r="CQ95" i="1"/>
  <c r="CP95" i="1"/>
  <c r="CB95" i="1"/>
  <c r="CB94" i="1" s="1"/>
  <c r="CB93" i="1" s="1"/>
  <c r="CB92" i="1" s="1"/>
  <c r="CB91" i="1" s="1"/>
  <c r="CB90" i="1" s="1"/>
  <c r="CB89" i="1" s="1"/>
  <c r="CA95" i="1"/>
  <c r="BZ95" i="1"/>
  <c r="BE95" i="1"/>
  <c r="BH95" i="1" s="1"/>
  <c r="AX95" i="1"/>
  <c r="AW95" i="1"/>
  <c r="AZ95" i="1" s="1"/>
  <c r="AS95" i="1"/>
  <c r="AV95" i="1" s="1"/>
  <c r="AQ95" i="1"/>
  <c r="AP95" i="1"/>
  <c r="AO95" i="1"/>
  <c r="AR95" i="1" s="1"/>
  <c r="AL95" i="1"/>
  <c r="AK95" i="1"/>
  <c r="AN95" i="1" s="1"/>
  <c r="HG94" i="1"/>
  <c r="HE94" i="1"/>
  <c r="HC94" i="1"/>
  <c r="HA94" i="1"/>
  <c r="GW94" i="1"/>
  <c r="GY94" i="1" s="1"/>
  <c r="GR94" i="1"/>
  <c r="DM94" i="1"/>
  <c r="DK94" i="1"/>
  <c r="DJ94" i="1"/>
  <c r="DL94" i="1" s="1"/>
  <c r="DE94" i="1"/>
  <c r="DC94" i="1"/>
  <c r="DB94" i="1"/>
  <c r="DD94" i="1" s="1"/>
  <c r="CW94" i="1"/>
  <c r="CU94" i="1"/>
  <c r="CT94" i="1"/>
  <c r="CV94" i="1" s="1"/>
  <c r="CS94" i="1"/>
  <c r="CQ94" i="1"/>
  <c r="CY94" i="1" s="1"/>
  <c r="CP94" i="1"/>
  <c r="CR94" i="1" s="1"/>
  <c r="CO94" i="1"/>
  <c r="CM94" i="1"/>
  <c r="CL94" i="1"/>
  <c r="CK94" i="1"/>
  <c r="CC94" i="1"/>
  <c r="CC93" i="1" s="1"/>
  <c r="CC92" i="1" s="1"/>
  <c r="CC91" i="1" s="1"/>
  <c r="CC90" i="1" s="1"/>
  <c r="CC89" i="1" s="1"/>
  <c r="CA94" i="1"/>
  <c r="CA93" i="1" s="1"/>
  <c r="CA92" i="1" s="1"/>
  <c r="CA91" i="1" s="1"/>
  <c r="CA90" i="1" s="1"/>
  <c r="BZ94" i="1"/>
  <c r="BZ93" i="1" s="1"/>
  <c r="BZ92" i="1" s="1"/>
  <c r="BE94" i="1"/>
  <c r="AX94" i="1"/>
  <c r="AW94" i="1"/>
  <c r="AP94" i="1"/>
  <c r="AO94" i="1"/>
  <c r="AL94" i="1"/>
  <c r="AT94" i="1" s="1"/>
  <c r="AK94" i="1"/>
  <c r="AG94" i="1"/>
  <c r="HG93" i="1"/>
  <c r="HE93" i="1"/>
  <c r="HC93" i="1"/>
  <c r="HA93" i="1"/>
  <c r="GR93" i="1"/>
  <c r="DK93" i="1"/>
  <c r="DL93" i="1" s="1"/>
  <c r="DJ93" i="1"/>
  <c r="DM93" i="1" s="1"/>
  <c r="DC93" i="1"/>
  <c r="DB93" i="1"/>
  <c r="DE93" i="1" s="1"/>
  <c r="CU93" i="1"/>
  <c r="CV93" i="1" s="1"/>
  <c r="CT93" i="1"/>
  <c r="CW93" i="1" s="1"/>
  <c r="CQ93" i="1"/>
  <c r="CP93" i="1"/>
  <c r="CS93" i="1" s="1"/>
  <c r="AX93" i="1"/>
  <c r="AX92" i="1" s="1"/>
  <c r="AX91" i="1" s="1"/>
  <c r="AP93" i="1"/>
  <c r="AP92" i="1" s="1"/>
  <c r="AP91" i="1" s="1"/>
  <c r="HG92" i="1"/>
  <c r="HE92" i="1"/>
  <c r="HC92" i="1"/>
  <c r="HA92" i="1"/>
  <c r="GV92" i="1"/>
  <c r="GR92" i="1"/>
  <c r="DK92" i="1"/>
  <c r="DL92" i="1" s="1"/>
  <c r="DJ92" i="1"/>
  <c r="DM92" i="1" s="1"/>
  <c r="DD92" i="1"/>
  <c r="DC92" i="1"/>
  <c r="DB92" i="1"/>
  <c r="DE92" i="1" s="1"/>
  <c r="CY92" i="1"/>
  <c r="CV92" i="1"/>
  <c r="CU92" i="1"/>
  <c r="CT92" i="1"/>
  <c r="CW92" i="1" s="1"/>
  <c r="CR92" i="1"/>
  <c r="CQ92" i="1"/>
  <c r="CP92" i="1"/>
  <c r="CX92" i="1" s="1"/>
  <c r="CM92" i="1"/>
  <c r="CL92" i="1"/>
  <c r="CO92" i="1" s="1"/>
  <c r="HG91" i="1"/>
  <c r="HE91" i="1"/>
  <c r="HC91" i="1"/>
  <c r="HA91" i="1"/>
  <c r="GV91" i="1"/>
  <c r="GR91" i="1"/>
  <c r="DM91" i="1"/>
  <c r="DL91" i="1"/>
  <c r="DK91" i="1"/>
  <c r="DJ91" i="1"/>
  <c r="DE91" i="1"/>
  <c r="DC91" i="1"/>
  <c r="DB91" i="1"/>
  <c r="CY91" i="1"/>
  <c r="CW91" i="1"/>
  <c r="CU91" i="1"/>
  <c r="CV91" i="1" s="1"/>
  <c r="CT91" i="1"/>
  <c r="CS91" i="1"/>
  <c r="CQ91" i="1"/>
  <c r="CR91" i="1" s="1"/>
  <c r="CP91" i="1"/>
  <c r="CX91" i="1" s="1"/>
  <c r="CO91" i="1"/>
  <c r="CL91" i="1"/>
  <c r="CK91" i="1"/>
  <c r="BZ91" i="1"/>
  <c r="HF90" i="1"/>
  <c r="HE90" i="1"/>
  <c r="HD90" i="1"/>
  <c r="HB90" i="1"/>
  <c r="HA90" i="1"/>
  <c r="GZ90" i="1"/>
  <c r="GW90" i="1"/>
  <c r="GU90" i="1"/>
  <c r="GT90" i="1"/>
  <c r="GR90" i="1" s="1"/>
  <c r="GQ90" i="1"/>
  <c r="GP90" i="1"/>
  <c r="EH90" i="1"/>
  <c r="HG90" i="1" s="1"/>
  <c r="EG90" i="1"/>
  <c r="EF90" i="1"/>
  <c r="HC90" i="1" s="1"/>
  <c r="EE90" i="1"/>
  <c r="DM90" i="1"/>
  <c r="DK90" i="1"/>
  <c r="DL90" i="1" s="1"/>
  <c r="DJ90" i="1"/>
  <c r="DE90" i="1"/>
  <c r="DC90" i="1"/>
  <c r="DD90" i="1" s="1"/>
  <c r="DB90" i="1"/>
  <c r="CW90" i="1"/>
  <c r="CU90" i="1"/>
  <c r="CV90" i="1" s="1"/>
  <c r="CT90" i="1"/>
  <c r="CS90" i="1"/>
  <c r="CQ90" i="1"/>
  <c r="CR90" i="1" s="1"/>
  <c r="CP90" i="1"/>
  <c r="CX90" i="1" s="1"/>
  <c r="DF90" i="1" s="1"/>
  <c r="DI90" i="1" s="1"/>
  <c r="CO90" i="1"/>
  <c r="CM90" i="1"/>
  <c r="CN90" i="1" s="1"/>
  <c r="CL90" i="1"/>
  <c r="GV90" i="1" s="1"/>
  <c r="GS90" i="1" s="1"/>
  <c r="BZ90" i="1"/>
  <c r="BZ89" i="1" s="1"/>
  <c r="BZ88" i="1" s="1"/>
  <c r="BZ87" i="1" s="1"/>
  <c r="BZ86" i="1" s="1"/>
  <c r="HG89" i="1"/>
  <c r="HE89" i="1"/>
  <c r="GR89" i="1"/>
  <c r="EH89" i="1"/>
  <c r="EG89" i="1"/>
  <c r="EF89" i="1"/>
  <c r="HC89" i="1" s="1"/>
  <c r="EE89" i="1"/>
  <c r="HA89" i="1" s="1"/>
  <c r="DK89" i="1"/>
  <c r="DL89" i="1" s="1"/>
  <c r="DJ89" i="1"/>
  <c r="DM89" i="1" s="1"/>
  <c r="DC89" i="1"/>
  <c r="DB89" i="1"/>
  <c r="CU89" i="1"/>
  <c r="CT89" i="1"/>
  <c r="CW89" i="1" s="1"/>
  <c r="CQ89" i="1"/>
  <c r="CR89" i="1" s="1"/>
  <c r="CP89" i="1"/>
  <c r="CS89" i="1" s="1"/>
  <c r="CM89" i="1"/>
  <c r="GW89" i="1" s="1"/>
  <c r="GY89" i="1" s="1"/>
  <c r="CA89" i="1"/>
  <c r="CA88" i="1" s="1"/>
  <c r="CA87" i="1" s="1"/>
  <c r="HG88" i="1"/>
  <c r="HA88" i="1"/>
  <c r="GV88" i="1"/>
  <c r="GX88" i="1" s="1"/>
  <c r="GR88" i="1"/>
  <c r="EH88" i="1"/>
  <c r="EG88" i="1"/>
  <c r="HE88" i="1" s="1"/>
  <c r="EF88" i="1"/>
  <c r="EE88" i="1"/>
  <c r="DM88" i="1"/>
  <c r="DK88" i="1"/>
  <c r="DL88" i="1" s="1"/>
  <c r="DJ88" i="1"/>
  <c r="DE88" i="1"/>
  <c r="DD88" i="1"/>
  <c r="DC88" i="1"/>
  <c r="DB88" i="1"/>
  <c r="CW88" i="1"/>
  <c r="CU88" i="1"/>
  <c r="CV88" i="1" s="1"/>
  <c r="CT88" i="1"/>
  <c r="CS88" i="1"/>
  <c r="CQ88" i="1"/>
  <c r="CP88" i="1"/>
  <c r="CX88" i="1" s="1"/>
  <c r="CO88" i="1"/>
  <c r="CL88" i="1"/>
  <c r="CC88" i="1"/>
  <c r="CB88" i="1"/>
  <c r="CB87" i="1" s="1"/>
  <c r="CB86" i="1" s="1"/>
  <c r="HC87" i="1"/>
  <c r="HA87" i="1"/>
  <c r="GW87" i="1"/>
  <c r="GY87" i="1" s="1"/>
  <c r="GV87" i="1"/>
  <c r="GR87" i="1"/>
  <c r="EH87" i="1"/>
  <c r="HG87" i="1" s="1"/>
  <c r="EG87" i="1"/>
  <c r="EF87" i="1"/>
  <c r="EE87" i="1"/>
  <c r="DM87" i="1"/>
  <c r="DL87" i="1"/>
  <c r="DK87" i="1"/>
  <c r="DJ87" i="1"/>
  <c r="DE87" i="1"/>
  <c r="DD87" i="1"/>
  <c r="DC87" i="1"/>
  <c r="DB87" i="1"/>
  <c r="CW87" i="1"/>
  <c r="CV87" i="1"/>
  <c r="CU87" i="1"/>
  <c r="CT87" i="1"/>
  <c r="CS87" i="1"/>
  <c r="CR87" i="1"/>
  <c r="CQ87" i="1"/>
  <c r="CY87" i="1" s="1"/>
  <c r="DG87" i="1" s="1"/>
  <c r="CP87" i="1"/>
  <c r="CX87" i="1" s="1"/>
  <c r="CO87" i="1"/>
  <c r="CN87" i="1"/>
  <c r="CM87" i="1"/>
  <c r="CL87" i="1"/>
  <c r="CK87" i="1"/>
  <c r="CC87" i="1"/>
  <c r="CC86" i="1" s="1"/>
  <c r="HF86" i="1"/>
  <c r="HE86" i="1"/>
  <c r="HD86" i="1"/>
  <c r="HB86" i="1"/>
  <c r="GZ86" i="1"/>
  <c r="GW86" i="1"/>
  <c r="GU86" i="1"/>
  <c r="GT86" i="1"/>
  <c r="GQ86" i="1"/>
  <c r="GY86" i="1" s="1"/>
  <c r="GP86" i="1"/>
  <c r="EH86" i="1"/>
  <c r="EG86" i="1"/>
  <c r="EF86" i="1"/>
  <c r="HC86" i="1" s="1"/>
  <c r="EE86" i="1"/>
  <c r="HA86" i="1" s="1"/>
  <c r="DM86" i="1"/>
  <c r="DK86" i="1"/>
  <c r="DJ86" i="1"/>
  <c r="DC86" i="1"/>
  <c r="DB86" i="1"/>
  <c r="DE86" i="1" s="1"/>
  <c r="CU86" i="1"/>
  <c r="CT86" i="1"/>
  <c r="CW86" i="1" s="1"/>
  <c r="CQ86" i="1"/>
  <c r="CP86" i="1"/>
  <c r="CM86" i="1"/>
  <c r="CA86" i="1"/>
  <c r="GR85" i="1"/>
  <c r="EF85" i="1"/>
  <c r="HC85" i="1" s="1"/>
  <c r="EE85" i="1"/>
  <c r="HA85" i="1" s="1"/>
  <c r="DK85" i="1"/>
  <c r="DL85" i="1" s="1"/>
  <c r="DJ85" i="1"/>
  <c r="DM85" i="1" s="1"/>
  <c r="DC85" i="1"/>
  <c r="CM85" i="1" s="1"/>
  <c r="DB85" i="1"/>
  <c r="DE85" i="1" s="1"/>
  <c r="CU85" i="1"/>
  <c r="CV85" i="1" s="1"/>
  <c r="CT85" i="1"/>
  <c r="CW85" i="1" s="1"/>
  <c r="CQ85" i="1"/>
  <c r="CP85" i="1"/>
  <c r="CS85" i="1" s="1"/>
  <c r="BH85" i="1"/>
  <c r="BG85" i="1"/>
  <c r="BD85" i="1"/>
  <c r="BA85" i="1"/>
  <c r="AZ85" i="1"/>
  <c r="AY85" i="1"/>
  <c r="AV85" i="1"/>
  <c r="AU85" i="1"/>
  <c r="AT85" i="1"/>
  <c r="BB85" i="1" s="1"/>
  <c r="AS85" i="1"/>
  <c r="AR85" i="1"/>
  <c r="AQ85" i="1"/>
  <c r="AN85" i="1"/>
  <c r="AM85" i="1"/>
  <c r="AJ85" i="1"/>
  <c r="AI85" i="1"/>
  <c r="AH85" i="1"/>
  <c r="AG85" i="1"/>
  <c r="AF85" i="1"/>
  <c r="HG84" i="1"/>
  <c r="HA84" i="1"/>
  <c r="GV84" i="1"/>
  <c r="GX84" i="1" s="1"/>
  <c r="GR84" i="1"/>
  <c r="EH84" i="1"/>
  <c r="EG84" i="1"/>
  <c r="HE84" i="1" s="1"/>
  <c r="EF84" i="1"/>
  <c r="EE84" i="1"/>
  <c r="DM84" i="1"/>
  <c r="DL84" i="1"/>
  <c r="DK84" i="1"/>
  <c r="DJ84" i="1"/>
  <c r="DI84" i="1"/>
  <c r="DE84" i="1"/>
  <c r="DD84" i="1"/>
  <c r="DC84" i="1"/>
  <c r="DB84" i="1"/>
  <c r="DA84" i="1"/>
  <c r="CW84" i="1"/>
  <c r="CU84" i="1"/>
  <c r="CV84" i="1" s="1"/>
  <c r="CT84" i="1"/>
  <c r="CS84" i="1"/>
  <c r="CQ84" i="1"/>
  <c r="CP84" i="1"/>
  <c r="CX84" i="1" s="1"/>
  <c r="DF84" i="1" s="1"/>
  <c r="CO84" i="1"/>
  <c r="CL84" i="1"/>
  <c r="BH84" i="1"/>
  <c r="BG84" i="1"/>
  <c r="BB84" i="1"/>
  <c r="BA84" i="1"/>
  <c r="BD84" i="1" s="1"/>
  <c r="AZ84" i="1"/>
  <c r="AY84" i="1"/>
  <c r="AU84" i="1"/>
  <c r="AT84" i="1"/>
  <c r="AS84" i="1"/>
  <c r="AV84" i="1" s="1"/>
  <c r="AR84" i="1"/>
  <c r="AQ84" i="1"/>
  <c r="AN84" i="1"/>
  <c r="AM84" i="1"/>
  <c r="AI84" i="1"/>
  <c r="AH84" i="1"/>
  <c r="AG84" i="1"/>
  <c r="AJ84" i="1" s="1"/>
  <c r="GW83" i="1"/>
  <c r="GY83" i="1" s="1"/>
  <c r="GR83" i="1"/>
  <c r="EE83" i="1"/>
  <c r="HA83" i="1" s="1"/>
  <c r="DK83" i="1"/>
  <c r="DJ83" i="1"/>
  <c r="DM83" i="1" s="1"/>
  <c r="DC83" i="1"/>
  <c r="DB83" i="1"/>
  <c r="CW83" i="1"/>
  <c r="CU83" i="1"/>
  <c r="CT83" i="1"/>
  <c r="CV83" i="1" s="1"/>
  <c r="CS83" i="1"/>
  <c r="CQ83" i="1"/>
  <c r="CY83" i="1" s="1"/>
  <c r="DG83" i="1" s="1"/>
  <c r="CP83" i="1"/>
  <c r="CR83" i="1" s="1"/>
  <c r="CM83" i="1"/>
  <c r="BH83" i="1"/>
  <c r="BG83" i="1"/>
  <c r="BD83" i="1"/>
  <c r="AZ83" i="1"/>
  <c r="AY83" i="1"/>
  <c r="AV83" i="1"/>
  <c r="AT83" i="1"/>
  <c r="AU83" i="1" s="1"/>
  <c r="AS83" i="1"/>
  <c r="BA83" i="1" s="1"/>
  <c r="AR83" i="1"/>
  <c r="AQ83" i="1"/>
  <c r="AN83" i="1"/>
  <c r="AM83" i="1"/>
  <c r="AJ83" i="1"/>
  <c r="AH83" i="1"/>
  <c r="AI83" i="1" s="1"/>
  <c r="AG83" i="1"/>
  <c r="AF83" i="1" s="1"/>
  <c r="HE82" i="1"/>
  <c r="GR82" i="1"/>
  <c r="EH82" i="1"/>
  <c r="HG82" i="1" s="1"/>
  <c r="EG82" i="1"/>
  <c r="EF82" i="1"/>
  <c r="HC82" i="1" s="1"/>
  <c r="EE82" i="1"/>
  <c r="HA82" i="1" s="1"/>
  <c r="DM82" i="1"/>
  <c r="DK82" i="1"/>
  <c r="DJ82" i="1"/>
  <c r="DC82" i="1"/>
  <c r="DB82" i="1"/>
  <c r="DE82" i="1" s="1"/>
  <c r="CW82" i="1"/>
  <c r="CU82" i="1"/>
  <c r="CT82" i="1"/>
  <c r="CQ82" i="1"/>
  <c r="CP82" i="1"/>
  <c r="BB82" i="1"/>
  <c r="AT82" i="1"/>
  <c r="AH82" i="1"/>
  <c r="HF81" i="1"/>
  <c r="HF79" i="1" s="1"/>
  <c r="HD81" i="1"/>
  <c r="HB81" i="1"/>
  <c r="HB79" i="1" s="1"/>
  <c r="GZ81" i="1"/>
  <c r="GU81" i="1"/>
  <c r="GT81" i="1"/>
  <c r="GR81" i="1"/>
  <c r="GQ81" i="1"/>
  <c r="GP81" i="1"/>
  <c r="GP79" i="1" s="1"/>
  <c r="DJ81" i="1"/>
  <c r="DC81" i="1"/>
  <c r="CT81" i="1"/>
  <c r="BH81" i="1"/>
  <c r="BG81" i="1"/>
  <c r="BA81" i="1"/>
  <c r="BD81" i="1" s="1"/>
  <c r="AZ81" i="1"/>
  <c r="AY81" i="1"/>
  <c r="AV81" i="1"/>
  <c r="AT81" i="1"/>
  <c r="AS81" i="1"/>
  <c r="AR81" i="1"/>
  <c r="AQ81" i="1"/>
  <c r="AN81" i="1"/>
  <c r="AM81" i="1"/>
  <c r="AJ81" i="1"/>
  <c r="AH81" i="1"/>
  <c r="AI81" i="1" s="1"/>
  <c r="AG81" i="1"/>
  <c r="AF81" i="1"/>
  <c r="HG80" i="1"/>
  <c r="HE80" i="1"/>
  <c r="HC80" i="1"/>
  <c r="HA80" i="1"/>
  <c r="GV80" i="1"/>
  <c r="GX80" i="1" s="1"/>
  <c r="GR80" i="1"/>
  <c r="DM80" i="1"/>
  <c r="DK80" i="1"/>
  <c r="CM80" i="1" s="1"/>
  <c r="DJ80" i="1"/>
  <c r="DI80" i="1"/>
  <c r="DE80" i="1"/>
  <c r="DD80" i="1"/>
  <c r="DC80" i="1"/>
  <c r="DB80" i="1"/>
  <c r="DA80" i="1"/>
  <c r="CW80" i="1"/>
  <c r="CV80" i="1"/>
  <c r="CU80" i="1"/>
  <c r="CT80" i="1"/>
  <c r="CS80" i="1"/>
  <c r="CR80" i="1"/>
  <c r="CQ80" i="1"/>
  <c r="CY80" i="1" s="1"/>
  <c r="CP80" i="1"/>
  <c r="CX80" i="1" s="1"/>
  <c r="DF80" i="1" s="1"/>
  <c r="CO80" i="1"/>
  <c r="CL80" i="1"/>
  <c r="CK80" i="1"/>
  <c r="BH80" i="1"/>
  <c r="BG80" i="1"/>
  <c r="BB80" i="1"/>
  <c r="BA80" i="1"/>
  <c r="BD80" i="1" s="1"/>
  <c r="AZ80" i="1"/>
  <c r="AY80" i="1"/>
  <c r="AV80" i="1"/>
  <c r="AU80" i="1"/>
  <c r="AT80" i="1"/>
  <c r="AS80" i="1"/>
  <c r="AR80" i="1"/>
  <c r="AQ80" i="1"/>
  <c r="AN80" i="1"/>
  <c r="AM80" i="1"/>
  <c r="AJ80" i="1"/>
  <c r="AI80" i="1"/>
  <c r="AH80" i="1"/>
  <c r="AG80" i="1"/>
  <c r="AF80" i="1"/>
  <c r="HD79" i="1"/>
  <c r="GZ79" i="1"/>
  <c r="GU79" i="1"/>
  <c r="BH79" i="1"/>
  <c r="BG79" i="1"/>
  <c r="BB79" i="1"/>
  <c r="AZ79" i="1"/>
  <c r="AY79" i="1"/>
  <c r="AV79" i="1"/>
  <c r="AT79" i="1"/>
  <c r="AS79" i="1"/>
  <c r="AR79" i="1"/>
  <c r="AQ79" i="1"/>
  <c r="AN79" i="1"/>
  <c r="AM79" i="1"/>
  <c r="AJ79" i="1"/>
  <c r="AH79" i="1"/>
  <c r="AG79" i="1"/>
  <c r="AI79" i="1" s="1"/>
  <c r="AF79" i="1"/>
  <c r="HG78" i="1"/>
  <c r="HE78" i="1"/>
  <c r="HC78" i="1"/>
  <c r="HA78" i="1"/>
  <c r="GW78" i="1"/>
  <c r="GY78" i="1" s="1"/>
  <c r="GR78" i="1"/>
  <c r="DK78" i="1"/>
  <c r="DJ78" i="1"/>
  <c r="DL78" i="1" s="1"/>
  <c r="DE78" i="1"/>
  <c r="DC78" i="1"/>
  <c r="DB78" i="1"/>
  <c r="DD78" i="1" s="1"/>
  <c r="CX78" i="1"/>
  <c r="CW78" i="1"/>
  <c r="CU78" i="1"/>
  <c r="CT78" i="1"/>
  <c r="CV78" i="1" s="1"/>
  <c r="CS78" i="1"/>
  <c r="CQ78" i="1"/>
  <c r="CY78" i="1" s="1"/>
  <c r="CP78" i="1"/>
  <c r="CR78" i="1" s="1"/>
  <c r="CM78" i="1"/>
  <c r="CL78" i="1"/>
  <c r="CK78" i="1" s="1"/>
  <c r="BH78" i="1"/>
  <c r="BG78" i="1"/>
  <c r="AZ78" i="1"/>
  <c r="AY78" i="1"/>
  <c r="AT78" i="1"/>
  <c r="AS78" i="1"/>
  <c r="AR78" i="1"/>
  <c r="AQ78" i="1"/>
  <c r="AN78" i="1"/>
  <c r="AM78" i="1"/>
  <c r="AH78" i="1"/>
  <c r="AG78" i="1"/>
  <c r="HG77" i="1"/>
  <c r="HE77" i="1"/>
  <c r="HE76" i="1" s="1"/>
  <c r="HC77" i="1"/>
  <c r="HA77" i="1"/>
  <c r="GR77" i="1"/>
  <c r="DM77" i="1"/>
  <c r="DL77" i="1"/>
  <c r="DE77" i="1"/>
  <c r="DD77" i="1"/>
  <c r="CY77" i="1"/>
  <c r="CX77" i="1"/>
  <c r="CW77" i="1"/>
  <c r="CV77" i="1"/>
  <c r="CS77" i="1"/>
  <c r="CR77" i="1"/>
  <c r="CM77" i="1"/>
  <c r="CL77" i="1"/>
  <c r="BH77" i="1"/>
  <c r="BG77" i="1"/>
  <c r="BD77" i="1"/>
  <c r="BA77" i="1"/>
  <c r="BA76" i="1" s="1"/>
  <c r="BD76" i="1" s="1"/>
  <c r="AZ77" i="1"/>
  <c r="AY77" i="1"/>
  <c r="AU77" i="1"/>
  <c r="AU76" i="1" s="1"/>
  <c r="AT77" i="1"/>
  <c r="BB77" i="1" s="1"/>
  <c r="BC77" i="1" s="1"/>
  <c r="AS77" i="1"/>
  <c r="AR77" i="1"/>
  <c r="AQ77" i="1"/>
  <c r="AQ76" i="1" s="1"/>
  <c r="AN77" i="1"/>
  <c r="AM77" i="1"/>
  <c r="AI77" i="1"/>
  <c r="AI76" i="1" s="1"/>
  <c r="AH77" i="1"/>
  <c r="AH76" i="1" s="1"/>
  <c r="AG77" i="1"/>
  <c r="HG76" i="1"/>
  <c r="HF76" i="1"/>
  <c r="HD76" i="1"/>
  <c r="HC76" i="1"/>
  <c r="HB76" i="1"/>
  <c r="HA76" i="1"/>
  <c r="GZ76" i="1"/>
  <c r="GU76" i="1"/>
  <c r="GT76" i="1"/>
  <c r="GQ76" i="1"/>
  <c r="GP76" i="1"/>
  <c r="EH76" i="1"/>
  <c r="EG76" i="1"/>
  <c r="EF76" i="1"/>
  <c r="EE76" i="1"/>
  <c r="DK76" i="1"/>
  <c r="DJ76" i="1"/>
  <c r="DD76" i="1"/>
  <c r="DC76" i="1"/>
  <c r="DB76" i="1"/>
  <c r="DE76" i="1" s="1"/>
  <c r="CY76" i="1"/>
  <c r="CU76" i="1"/>
  <c r="CT76" i="1"/>
  <c r="CR76" i="1"/>
  <c r="CQ76" i="1"/>
  <c r="CP76" i="1"/>
  <c r="CN76" i="1"/>
  <c r="CM76" i="1"/>
  <c r="CL76" i="1"/>
  <c r="CC76" i="1"/>
  <c r="CC127" i="1" s="1"/>
  <c r="CB76" i="1"/>
  <c r="CB127" i="1" s="1"/>
  <c r="CB128" i="1" s="1"/>
  <c r="CA76" i="1"/>
  <c r="CA127" i="1" s="1"/>
  <c r="BZ76" i="1"/>
  <c r="BZ127" i="1" s="1"/>
  <c r="BH76" i="1"/>
  <c r="BG76" i="1"/>
  <c r="BF76" i="1"/>
  <c r="BE76" i="1"/>
  <c r="BC76" i="1"/>
  <c r="BB76" i="1"/>
  <c r="AZ76" i="1"/>
  <c r="AY76" i="1"/>
  <c r="AX76" i="1"/>
  <c r="AW76" i="1"/>
  <c r="AT76" i="1"/>
  <c r="AR76" i="1"/>
  <c r="AP76" i="1"/>
  <c r="AO76" i="1"/>
  <c r="AN76" i="1"/>
  <c r="AM76" i="1"/>
  <c r="AL76" i="1"/>
  <c r="AK76" i="1"/>
  <c r="HA75" i="1"/>
  <c r="GR75" i="1"/>
  <c r="EH75" i="1"/>
  <c r="HG75" i="1" s="1"/>
  <c r="EG75" i="1"/>
  <c r="HE75" i="1" s="1"/>
  <c r="EF75" i="1"/>
  <c r="HC75" i="1" s="1"/>
  <c r="EE75" i="1"/>
  <c r="DM75" i="1"/>
  <c r="DK75" i="1"/>
  <c r="DJ75" i="1"/>
  <c r="DE75" i="1"/>
  <c r="DD75" i="1"/>
  <c r="DC75" i="1"/>
  <c r="DB75" i="1"/>
  <c r="CU75" i="1"/>
  <c r="CT75" i="1"/>
  <c r="CQ75" i="1"/>
  <c r="CY75" i="1" s="1"/>
  <c r="CP75" i="1"/>
  <c r="BH75" i="1"/>
  <c r="BG75" i="1"/>
  <c r="BD75" i="1"/>
  <c r="AZ75" i="1"/>
  <c r="AY75" i="1"/>
  <c r="AV75" i="1"/>
  <c r="AT75" i="1"/>
  <c r="AS75" i="1"/>
  <c r="BA75" i="1" s="1"/>
  <c r="AR75" i="1"/>
  <c r="AQ75" i="1"/>
  <c r="AN75" i="1"/>
  <c r="AM75" i="1"/>
  <c r="AJ75" i="1"/>
  <c r="AH75" i="1"/>
  <c r="AI75" i="1" s="1"/>
  <c r="AG75" i="1"/>
  <c r="AF75" i="1"/>
  <c r="HG74" i="1"/>
  <c r="GR74" i="1"/>
  <c r="EH74" i="1"/>
  <c r="EG74" i="1"/>
  <c r="HE74" i="1" s="1"/>
  <c r="EF74" i="1"/>
  <c r="EE74" i="1"/>
  <c r="HA74" i="1" s="1"/>
  <c r="DK74" i="1"/>
  <c r="DJ74" i="1"/>
  <c r="DM74" i="1" s="1"/>
  <c r="DC74" i="1"/>
  <c r="DB74" i="1"/>
  <c r="DE74" i="1" s="1"/>
  <c r="CU74" i="1"/>
  <c r="CT74" i="1"/>
  <c r="CW74" i="1" s="1"/>
  <c r="CQ74" i="1"/>
  <c r="CP74" i="1"/>
  <c r="CX74" i="1" s="1"/>
  <c r="CM74" i="1"/>
  <c r="CL74" i="1"/>
  <c r="CO74" i="1" s="1"/>
  <c r="BH74" i="1"/>
  <c r="BG74" i="1"/>
  <c r="BA74" i="1"/>
  <c r="BD74" i="1" s="1"/>
  <c r="AZ74" i="1"/>
  <c r="AY74" i="1"/>
  <c r="AU74" i="1"/>
  <c r="AT74" i="1"/>
  <c r="BB74" i="1" s="1"/>
  <c r="BC74" i="1" s="1"/>
  <c r="AS74" i="1"/>
  <c r="AV74" i="1" s="1"/>
  <c r="AR74" i="1"/>
  <c r="AQ74" i="1"/>
  <c r="AN74" i="1"/>
  <c r="AM74" i="1"/>
  <c r="AI74" i="1"/>
  <c r="AH74" i="1"/>
  <c r="AG74" i="1"/>
  <c r="AJ74" i="1" s="1"/>
  <c r="HG73" i="1"/>
  <c r="HF73" i="1"/>
  <c r="HD73" i="1"/>
  <c r="HB73" i="1"/>
  <c r="GZ73" i="1"/>
  <c r="GU73" i="1"/>
  <c r="GT73" i="1"/>
  <c r="GQ73" i="1"/>
  <c r="GP73" i="1"/>
  <c r="EH73" i="1"/>
  <c r="EG73" i="1"/>
  <c r="HE73" i="1" s="1"/>
  <c r="EE73" i="1"/>
  <c r="HA73" i="1" s="1"/>
  <c r="CC73" i="1"/>
  <c r="CB73" i="1"/>
  <c r="CA73" i="1"/>
  <c r="BZ73" i="1"/>
  <c r="BH73" i="1"/>
  <c r="BG73" i="1"/>
  <c r="BF73" i="1"/>
  <c r="BE73" i="1"/>
  <c r="AZ73" i="1"/>
  <c r="AY73" i="1"/>
  <c r="AX73" i="1"/>
  <c r="AW73" i="1"/>
  <c r="AR73" i="1"/>
  <c r="AQ73" i="1"/>
  <c r="AP73" i="1"/>
  <c r="AO73" i="1"/>
  <c r="AN73" i="1"/>
  <c r="AM73" i="1"/>
  <c r="AL73" i="1"/>
  <c r="AT73" i="1" s="1"/>
  <c r="AK73" i="1"/>
  <c r="AS73" i="1" s="1"/>
  <c r="BA73" i="1" s="1"/>
  <c r="BD73" i="1" s="1"/>
  <c r="AJ73" i="1"/>
  <c r="AI73" i="1"/>
  <c r="AH73" i="1"/>
  <c r="AG73" i="1"/>
  <c r="AF73" i="1"/>
  <c r="HC72" i="1"/>
  <c r="HA72" i="1"/>
  <c r="GW72" i="1"/>
  <c r="GY72" i="1" s="1"/>
  <c r="GR72" i="1"/>
  <c r="EH72" i="1"/>
  <c r="HG72" i="1" s="1"/>
  <c r="EG72" i="1"/>
  <c r="HE72" i="1" s="1"/>
  <c r="EF72" i="1"/>
  <c r="EE72" i="1"/>
  <c r="DM72" i="1"/>
  <c r="DL72" i="1"/>
  <c r="DK72" i="1"/>
  <c r="DJ72" i="1"/>
  <c r="DE72" i="1"/>
  <c r="DD72" i="1"/>
  <c r="DC72" i="1"/>
  <c r="DB72" i="1"/>
  <c r="CW72" i="1"/>
  <c r="CV72" i="1"/>
  <c r="CU72" i="1"/>
  <c r="CT72" i="1"/>
  <c r="CS72" i="1"/>
  <c r="CQ72" i="1"/>
  <c r="CY72" i="1" s="1"/>
  <c r="CP72" i="1"/>
  <c r="CR72" i="1" s="1"/>
  <c r="CO72" i="1"/>
  <c r="CM72" i="1"/>
  <c r="CL72" i="1"/>
  <c r="GV72" i="1" s="1"/>
  <c r="CK72" i="1"/>
  <c r="BH72" i="1"/>
  <c r="BG72" i="1"/>
  <c r="AZ72" i="1"/>
  <c r="AY72" i="1"/>
  <c r="AT72" i="1"/>
  <c r="BB72" i="1" s="1"/>
  <c r="AS72" i="1"/>
  <c r="AR72" i="1"/>
  <c r="AQ72" i="1"/>
  <c r="AN72" i="1"/>
  <c r="AM72" i="1"/>
  <c r="AH72" i="1"/>
  <c r="AI72" i="1" s="1"/>
  <c r="AG72" i="1"/>
  <c r="HE71" i="1"/>
  <c r="GR71" i="1"/>
  <c r="EH71" i="1"/>
  <c r="HG71" i="1" s="1"/>
  <c r="EG71" i="1"/>
  <c r="EF71" i="1"/>
  <c r="HC71" i="1" s="1"/>
  <c r="EE71" i="1"/>
  <c r="DK71" i="1"/>
  <c r="DJ71" i="1"/>
  <c r="DC71" i="1"/>
  <c r="DD71" i="1" s="1"/>
  <c r="DB71" i="1"/>
  <c r="CU71" i="1"/>
  <c r="CT71" i="1"/>
  <c r="CQ71" i="1"/>
  <c r="CP71" i="1"/>
  <c r="CM71" i="1"/>
  <c r="GW71" i="1" s="1"/>
  <c r="GY71" i="1" s="1"/>
  <c r="BH71" i="1"/>
  <c r="BG71" i="1"/>
  <c r="BD71" i="1"/>
  <c r="BA71" i="1"/>
  <c r="AZ71" i="1"/>
  <c r="AY71" i="1"/>
  <c r="AT71" i="1"/>
  <c r="AS71" i="1"/>
  <c r="AV71" i="1" s="1"/>
  <c r="AR71" i="1"/>
  <c r="AQ71" i="1"/>
  <c r="AN71" i="1"/>
  <c r="AM71" i="1"/>
  <c r="AH71" i="1"/>
  <c r="AI71" i="1" s="1"/>
  <c r="AG71" i="1"/>
  <c r="AJ71" i="1" s="1"/>
  <c r="HG70" i="1"/>
  <c r="HA70" i="1"/>
  <c r="GR70" i="1"/>
  <c r="EH70" i="1"/>
  <c r="EG70" i="1"/>
  <c r="HE70" i="1" s="1"/>
  <c r="EF70" i="1"/>
  <c r="HC70" i="1" s="1"/>
  <c r="EE70" i="1"/>
  <c r="DK70" i="1"/>
  <c r="DL70" i="1" s="1"/>
  <c r="DJ70" i="1"/>
  <c r="DM70" i="1" s="1"/>
  <c r="DC70" i="1"/>
  <c r="DD70" i="1" s="1"/>
  <c r="DB70" i="1"/>
  <c r="DE70" i="1" s="1"/>
  <c r="CU70" i="1"/>
  <c r="CV70" i="1" s="1"/>
  <c r="CT70" i="1"/>
  <c r="CW70" i="1" s="1"/>
  <c r="CQ70" i="1"/>
  <c r="CR70" i="1" s="1"/>
  <c r="CP70" i="1"/>
  <c r="CX70" i="1" s="1"/>
  <c r="CM70" i="1"/>
  <c r="CL70" i="1"/>
  <c r="CO70" i="1" s="1"/>
  <c r="BH70" i="1"/>
  <c r="BG70" i="1"/>
  <c r="BA70" i="1"/>
  <c r="BD70" i="1" s="1"/>
  <c r="AZ70" i="1"/>
  <c r="AY70" i="1"/>
  <c r="AV70" i="1"/>
  <c r="AU70" i="1"/>
  <c r="AT70" i="1"/>
  <c r="BB70" i="1" s="1"/>
  <c r="AS70" i="1"/>
  <c r="AR70" i="1"/>
  <c r="AQ70" i="1"/>
  <c r="AN70" i="1"/>
  <c r="AM70" i="1"/>
  <c r="AJ70" i="1"/>
  <c r="AI70" i="1"/>
  <c r="AH70" i="1"/>
  <c r="AG70" i="1"/>
  <c r="AF70" i="1"/>
  <c r="HG69" i="1"/>
  <c r="HA69" i="1"/>
  <c r="GV69" i="1"/>
  <c r="GR69" i="1"/>
  <c r="EH69" i="1"/>
  <c r="EG69" i="1"/>
  <c r="EF69" i="1"/>
  <c r="CA69" i="1" s="1"/>
  <c r="CA68" i="1" s="1"/>
  <c r="CA123" i="1" s="1"/>
  <c r="EE69" i="1"/>
  <c r="DL69" i="1"/>
  <c r="DK69" i="1"/>
  <c r="DK68" i="1" s="1"/>
  <c r="DJ69" i="1"/>
  <c r="DD69" i="1"/>
  <c r="DC69" i="1"/>
  <c r="DC68" i="1" s="1"/>
  <c r="DB69" i="1"/>
  <c r="CZ69" i="1"/>
  <c r="CV69" i="1"/>
  <c r="CU69" i="1"/>
  <c r="CT69" i="1"/>
  <c r="CR69" i="1"/>
  <c r="CQ69" i="1"/>
  <c r="CY69" i="1" s="1"/>
  <c r="DG69" i="1" s="1"/>
  <c r="CP69" i="1"/>
  <c r="CX69" i="1" s="1"/>
  <c r="CN69" i="1"/>
  <c r="CM69" i="1"/>
  <c r="GW69" i="1" s="1"/>
  <c r="GY69" i="1" s="1"/>
  <c r="CL69" i="1"/>
  <c r="CO69" i="1" s="1"/>
  <c r="CC69" i="1"/>
  <c r="CC68" i="1" s="1"/>
  <c r="CC123" i="1" s="1"/>
  <c r="CC124" i="1" s="1"/>
  <c r="BZ69" i="1"/>
  <c r="BH69" i="1"/>
  <c r="BG69" i="1"/>
  <c r="BE69" i="1"/>
  <c r="AY69" i="1"/>
  <c r="AW69" i="1"/>
  <c r="AZ69" i="1" s="1"/>
  <c r="AT69" i="1"/>
  <c r="AO69" i="1"/>
  <c r="AH69" i="1"/>
  <c r="HF68" i="1"/>
  <c r="HD68" i="1"/>
  <c r="HB68" i="1"/>
  <c r="GZ68" i="1"/>
  <c r="GU68" i="1"/>
  <c r="GT68" i="1"/>
  <c r="GR68" i="1"/>
  <c r="GQ68" i="1"/>
  <c r="GP68" i="1"/>
  <c r="EH68" i="1"/>
  <c r="BZ68" i="1"/>
  <c r="BZ123" i="1" s="1"/>
  <c r="BF68" i="1"/>
  <c r="BE68" i="1"/>
  <c r="AX68" i="1"/>
  <c r="AW68" i="1"/>
  <c r="AP68" i="1"/>
  <c r="AO68" i="1"/>
  <c r="AL68" i="1"/>
  <c r="AT68" i="1" s="1"/>
  <c r="AH68" i="1"/>
  <c r="HE67" i="1"/>
  <c r="HC67" i="1"/>
  <c r="GW67" i="1"/>
  <c r="GY67" i="1" s="1"/>
  <c r="GR67" i="1"/>
  <c r="EH67" i="1"/>
  <c r="EH119" i="1" s="1"/>
  <c r="EG67" i="1"/>
  <c r="EG119" i="1" s="1"/>
  <c r="EG120" i="1" s="1"/>
  <c r="EF67" i="1"/>
  <c r="EF119" i="1" s="1"/>
  <c r="EE67" i="1"/>
  <c r="DK67" i="1"/>
  <c r="DJ67" i="1"/>
  <c r="DC67" i="1"/>
  <c r="DD67" i="1" s="1"/>
  <c r="DB67" i="1"/>
  <c r="DE67" i="1" s="1"/>
  <c r="CU67" i="1"/>
  <c r="CT67" i="1"/>
  <c r="CW67" i="1" s="1"/>
  <c r="CQ67" i="1"/>
  <c r="CP67" i="1"/>
  <c r="CM67" i="1"/>
  <c r="BH67" i="1"/>
  <c r="BG67" i="1"/>
  <c r="AZ67" i="1"/>
  <c r="AY67" i="1"/>
  <c r="AT67" i="1"/>
  <c r="AN67" i="1"/>
  <c r="AM67" i="1"/>
  <c r="AH67" i="1"/>
  <c r="HG66" i="1"/>
  <c r="HE66" i="1"/>
  <c r="HC66" i="1"/>
  <c r="HA66" i="1"/>
  <c r="GV66" i="1"/>
  <c r="GR66" i="1"/>
  <c r="DM66" i="1"/>
  <c r="DL66" i="1"/>
  <c r="DF66" i="1"/>
  <c r="DE66" i="1"/>
  <c r="DD66" i="1"/>
  <c r="CZ66" i="1"/>
  <c r="CY66" i="1"/>
  <c r="DG66" i="1" s="1"/>
  <c r="DH66" i="1" s="1"/>
  <c r="CX66" i="1"/>
  <c r="CW66" i="1"/>
  <c r="CV66" i="1"/>
  <c r="CS66" i="1"/>
  <c r="CR66" i="1"/>
  <c r="CN66" i="1"/>
  <c r="CM66" i="1"/>
  <c r="GW66" i="1" s="1"/>
  <c r="GY66" i="1" s="1"/>
  <c r="CL66" i="1"/>
  <c r="CK66" i="1"/>
  <c r="BH66" i="1"/>
  <c r="BG66" i="1"/>
  <c r="BE66" i="1"/>
  <c r="AY66" i="1"/>
  <c r="AW66" i="1"/>
  <c r="AZ66" i="1" s="1"/>
  <c r="AT66" i="1"/>
  <c r="AO66" i="1"/>
  <c r="AN66" i="1"/>
  <c r="AK66" i="1"/>
  <c r="AM66" i="1" s="1"/>
  <c r="AH66" i="1"/>
  <c r="HC65" i="1"/>
  <c r="HA65" i="1"/>
  <c r="GW65" i="1"/>
  <c r="GY65" i="1" s="1"/>
  <c r="GR65" i="1"/>
  <c r="EH65" i="1"/>
  <c r="EG65" i="1"/>
  <c r="EG115" i="1" s="1"/>
  <c r="EF65" i="1"/>
  <c r="EF115" i="1" s="1"/>
  <c r="EE65" i="1"/>
  <c r="EE115" i="1" s="1"/>
  <c r="DM65" i="1"/>
  <c r="DL65" i="1"/>
  <c r="DK65" i="1"/>
  <c r="DJ65" i="1"/>
  <c r="DC65" i="1"/>
  <c r="DB65" i="1"/>
  <c r="DD65" i="1" s="1"/>
  <c r="CW65" i="1"/>
  <c r="CU65" i="1"/>
  <c r="CT65" i="1"/>
  <c r="CV65" i="1" s="1"/>
  <c r="CS65" i="1"/>
  <c r="CQ65" i="1"/>
  <c r="CY65" i="1" s="1"/>
  <c r="CP65" i="1"/>
  <c r="CR65" i="1" s="1"/>
  <c r="CM65" i="1"/>
  <c r="CA65" i="1"/>
  <c r="CA115" i="1" s="1"/>
  <c r="CA116" i="1" s="1"/>
  <c r="BZ65" i="1"/>
  <c r="BZ115" i="1" s="1"/>
  <c r="BH65" i="1"/>
  <c r="BE65" i="1"/>
  <c r="BG65" i="1" s="1"/>
  <c r="AZ65" i="1"/>
  <c r="AY65" i="1"/>
  <c r="AW65" i="1"/>
  <c r="AT65" i="1"/>
  <c r="AR65" i="1"/>
  <c r="AQ65" i="1"/>
  <c r="AO65" i="1"/>
  <c r="AM65" i="1"/>
  <c r="AK65" i="1"/>
  <c r="AJ65" i="1"/>
  <c r="AH65" i="1"/>
  <c r="AG65" i="1"/>
  <c r="HF64" i="1"/>
  <c r="HD64" i="1"/>
  <c r="HC64" i="1"/>
  <c r="HB64" i="1"/>
  <c r="GZ64" i="1"/>
  <c r="GW64" i="1"/>
  <c r="GU64" i="1"/>
  <c r="GT64" i="1"/>
  <c r="GT63" i="1" s="1"/>
  <c r="GQ64" i="1"/>
  <c r="GY64" i="1" s="1"/>
  <c r="GP64" i="1"/>
  <c r="EH64" i="1"/>
  <c r="EH63" i="1" s="1"/>
  <c r="EF64" i="1"/>
  <c r="EE64" i="1"/>
  <c r="DK64" i="1"/>
  <c r="DC64" i="1"/>
  <c r="CU64" i="1"/>
  <c r="CQ64" i="1"/>
  <c r="CP64" i="1"/>
  <c r="CS64" i="1" s="1"/>
  <c r="CM64" i="1"/>
  <c r="CA64" i="1"/>
  <c r="BZ64" i="1"/>
  <c r="BF64" i="1"/>
  <c r="BE64" i="1"/>
  <c r="AX64" i="1"/>
  <c r="AW64" i="1"/>
  <c r="AP64" i="1"/>
  <c r="AN64" i="1"/>
  <c r="AL64" i="1"/>
  <c r="AK64" i="1"/>
  <c r="AH64" i="1"/>
  <c r="HF63" i="1"/>
  <c r="HB63" i="1"/>
  <c r="GZ63" i="1"/>
  <c r="GU63" i="1"/>
  <c r="GU62" i="1" s="1"/>
  <c r="GQ63" i="1"/>
  <c r="GP63" i="1"/>
  <c r="BF63" i="1"/>
  <c r="AX63" i="1"/>
  <c r="HF62" i="1"/>
  <c r="HB62" i="1"/>
  <c r="GZ62" i="1"/>
  <c r="GP62" i="1"/>
  <c r="BF62" i="1"/>
  <c r="AX62" i="1"/>
  <c r="HB61" i="1"/>
  <c r="HC61" i="1" s="1"/>
  <c r="HD61" i="1" s="1"/>
  <c r="HE61" i="1" s="1"/>
  <c r="HF61" i="1" s="1"/>
  <c r="HG61" i="1" s="1"/>
  <c r="HH61" i="1" s="1"/>
  <c r="HI61" i="1" s="1"/>
  <c r="GT61" i="1"/>
  <c r="GU61" i="1" s="1"/>
  <c r="GV61" i="1" s="1"/>
  <c r="GW61" i="1" s="1"/>
  <c r="GX61" i="1" s="1"/>
  <c r="GY61" i="1" s="1"/>
  <c r="GZ61" i="1" s="1"/>
  <c r="HA61" i="1" s="1"/>
  <c r="GR61" i="1"/>
  <c r="GS61" i="1" s="1"/>
  <c r="GQ61" i="1"/>
  <c r="HH58" i="1"/>
  <c r="HD58" i="1"/>
  <c r="HF58" i="1" s="1"/>
  <c r="GZ58" i="1"/>
  <c r="HB58" i="1" s="1"/>
  <c r="GX58" i="1"/>
  <c r="GT58" i="1"/>
  <c r="GR58" i="1"/>
  <c r="GP58" i="1"/>
  <c r="BH57" i="1"/>
  <c r="BG57" i="1"/>
  <c r="BB57" i="1"/>
  <c r="AZ57" i="1"/>
  <c r="AY57" i="1"/>
  <c r="AU57" i="1"/>
  <c r="AT57" i="1"/>
  <c r="AS57" i="1"/>
  <c r="AV57" i="1" s="1"/>
  <c r="AR57" i="1"/>
  <c r="AQ57" i="1"/>
  <c r="AN57" i="1"/>
  <c r="AM57" i="1"/>
  <c r="AI57" i="1"/>
  <c r="AH57" i="1"/>
  <c r="AG57" i="1"/>
  <c r="BH56" i="1"/>
  <c r="BG56" i="1"/>
  <c r="BD56" i="1"/>
  <c r="BB56" i="1"/>
  <c r="BC56" i="1" s="1"/>
  <c r="BA56" i="1"/>
  <c r="AZ56" i="1"/>
  <c r="AY56" i="1"/>
  <c r="AV56" i="1"/>
  <c r="AT56" i="1"/>
  <c r="AU56" i="1" s="1"/>
  <c r="AS56" i="1"/>
  <c r="AR56" i="1"/>
  <c r="AQ56" i="1"/>
  <c r="AN56" i="1"/>
  <c r="AM56" i="1"/>
  <c r="AJ56" i="1"/>
  <c r="AH56" i="1"/>
  <c r="AI56" i="1" s="1"/>
  <c r="AG56" i="1"/>
  <c r="AF56" i="1"/>
  <c r="BH55" i="1"/>
  <c r="BG55" i="1"/>
  <c r="AZ55" i="1"/>
  <c r="AY55" i="1"/>
  <c r="AU55" i="1"/>
  <c r="AT55" i="1"/>
  <c r="BB55" i="1" s="1"/>
  <c r="AS55" i="1"/>
  <c r="AV55" i="1" s="1"/>
  <c r="AR55" i="1"/>
  <c r="AQ55" i="1"/>
  <c r="AN55" i="1"/>
  <c r="AM55" i="1"/>
  <c r="AI55" i="1"/>
  <c r="AH55" i="1"/>
  <c r="AG55" i="1"/>
  <c r="BH54" i="1"/>
  <c r="BG54" i="1"/>
  <c r="BD54" i="1"/>
  <c r="AZ54" i="1"/>
  <c r="AY54" i="1"/>
  <c r="AV54" i="1"/>
  <c r="AT54" i="1"/>
  <c r="AU54" i="1" s="1"/>
  <c r="AS54" i="1"/>
  <c r="BA54" i="1" s="1"/>
  <c r="AR54" i="1"/>
  <c r="AQ54" i="1"/>
  <c r="AN54" i="1"/>
  <c r="AM54" i="1"/>
  <c r="AJ54" i="1"/>
  <c r="AH54" i="1"/>
  <c r="AI54" i="1" s="1"/>
  <c r="AG54" i="1"/>
  <c r="AF54" i="1"/>
  <c r="CC53" i="1"/>
  <c r="CB53" i="1"/>
  <c r="CA53" i="1"/>
  <c r="BZ53" i="1"/>
  <c r="BF53" i="1"/>
  <c r="BE53" i="1"/>
  <c r="BH53" i="1" s="1"/>
  <c r="AY53" i="1"/>
  <c r="AX53" i="1"/>
  <c r="AW53" i="1"/>
  <c r="AZ53" i="1" s="1"/>
  <c r="AS53" i="1"/>
  <c r="AQ53" i="1"/>
  <c r="AP53" i="1"/>
  <c r="AO53" i="1"/>
  <c r="AR53" i="1" s="1"/>
  <c r="AM53" i="1"/>
  <c r="AL53" i="1"/>
  <c r="AT53" i="1" s="1"/>
  <c r="BB53" i="1" s="1"/>
  <c r="AK53" i="1"/>
  <c r="AN53" i="1" s="1"/>
  <c r="AH53" i="1"/>
  <c r="AG53" i="1"/>
  <c r="AI53" i="1" s="1"/>
  <c r="DR50" i="1"/>
  <c r="JF49" i="1"/>
  <c r="JF48" i="1" s="1"/>
  <c r="JE49" i="1"/>
  <c r="JE48" i="1" s="1"/>
  <c r="JD49" i="1"/>
  <c r="JC49" i="1"/>
  <c r="JB49" i="1"/>
  <c r="JB48" i="1" s="1"/>
  <c r="JA49" i="1"/>
  <c r="JA48" i="1" s="1"/>
  <c r="IZ49" i="1"/>
  <c r="IY49" i="1"/>
  <c r="HR49" i="1"/>
  <c r="HR48" i="1" s="1"/>
  <c r="HQ49" i="1"/>
  <c r="HP49" i="1"/>
  <c r="HO49" i="1"/>
  <c r="HN49" i="1"/>
  <c r="HN48" i="1" s="1"/>
  <c r="HM49" i="1"/>
  <c r="HL49" i="1"/>
  <c r="HK49" i="1"/>
  <c r="FP49" i="1"/>
  <c r="FO49" i="1"/>
  <c r="FO48" i="1" s="1"/>
  <c r="FJ49" i="1"/>
  <c r="FH49" i="1"/>
  <c r="FG49" i="1"/>
  <c r="FB49" i="1"/>
  <c r="FA49" i="1"/>
  <c r="FD49" i="1" s="1"/>
  <c r="EZ49" i="1"/>
  <c r="EY49" i="1"/>
  <c r="EV49" i="1"/>
  <c r="EU49" i="1"/>
  <c r="EU48" i="1" s="1"/>
  <c r="EP49" i="1"/>
  <c r="FR49" i="1" s="1"/>
  <c r="FR48" i="1" s="1"/>
  <c r="EO49" i="1"/>
  <c r="ER49" i="1" s="1"/>
  <c r="DO49" i="1"/>
  <c r="DO48" i="1" s="1"/>
  <c r="DM49" i="1"/>
  <c r="DL49" i="1"/>
  <c r="DI49" i="1"/>
  <c r="DE49" i="1"/>
  <c r="DD49" i="1"/>
  <c r="DD48" i="1" s="1"/>
  <c r="DA49" i="1"/>
  <c r="CY49" i="1"/>
  <c r="CX49" i="1"/>
  <c r="DF49" i="1" s="1"/>
  <c r="CW49" i="1"/>
  <c r="CV49" i="1"/>
  <c r="CS49" i="1"/>
  <c r="CR49" i="1"/>
  <c r="CO49" i="1"/>
  <c r="CM49" i="1"/>
  <c r="CN49" i="1" s="1"/>
  <c r="ED49" i="1" s="1"/>
  <c r="CL49" i="1"/>
  <c r="CK49" i="1"/>
  <c r="BY49" i="1"/>
  <c r="BY48" i="1" s="1"/>
  <c r="BJ49" i="1"/>
  <c r="BH49" i="1"/>
  <c r="BG49" i="1"/>
  <c r="BG48" i="1" s="1"/>
  <c r="BD49" i="1"/>
  <c r="BC49" i="1"/>
  <c r="BA49" i="1"/>
  <c r="AZ49" i="1"/>
  <c r="AV49" i="1"/>
  <c r="AU49" i="1"/>
  <c r="AT49" i="1"/>
  <c r="AR49" i="1"/>
  <c r="AQ49" i="1"/>
  <c r="AN49" i="1"/>
  <c r="AM49" i="1"/>
  <c r="AJ49" i="1"/>
  <c r="AI49" i="1"/>
  <c r="AH49" i="1"/>
  <c r="AG49" i="1"/>
  <c r="AF49" i="1"/>
  <c r="H49" i="1"/>
  <c r="DN49" i="1" s="1"/>
  <c r="DN48" i="1" s="1"/>
  <c r="LI48" i="1"/>
  <c r="LH48" i="1"/>
  <c r="LG48" i="1"/>
  <c r="LF48" i="1"/>
  <c r="LE48" i="1"/>
  <c r="LD48" i="1"/>
  <c r="LC48" i="1"/>
  <c r="LB48" i="1"/>
  <c r="LA48" i="1"/>
  <c r="KZ48" i="1"/>
  <c r="KY48" i="1"/>
  <c r="KX48" i="1"/>
  <c r="KW48" i="1"/>
  <c r="KV48" i="1"/>
  <c r="KU48" i="1"/>
  <c r="KT48" i="1"/>
  <c r="KS48" i="1"/>
  <c r="KR48" i="1"/>
  <c r="KL48" i="1"/>
  <c r="KK48" i="1"/>
  <c r="KJ48" i="1"/>
  <c r="KI48" i="1"/>
  <c r="KH48" i="1"/>
  <c r="KG48" i="1"/>
  <c r="KF48" i="1"/>
  <c r="KE48" i="1"/>
  <c r="KD48" i="1"/>
  <c r="KC48" i="1"/>
  <c r="KB48" i="1"/>
  <c r="KA48" i="1"/>
  <c r="JZ48" i="1"/>
  <c r="JY48" i="1"/>
  <c r="JX48" i="1"/>
  <c r="JW48" i="1"/>
  <c r="JV48" i="1"/>
  <c r="JU48" i="1"/>
  <c r="JT48" i="1"/>
  <c r="JS48" i="1"/>
  <c r="JR48" i="1"/>
  <c r="JQ48" i="1"/>
  <c r="JP48" i="1"/>
  <c r="JO48" i="1"/>
  <c r="JN48" i="1"/>
  <c r="JM48" i="1"/>
  <c r="JL48" i="1"/>
  <c r="JK48" i="1"/>
  <c r="JJ48" i="1"/>
  <c r="JI48" i="1"/>
  <c r="JH48" i="1"/>
  <c r="JG48" i="1"/>
  <c r="JD48" i="1"/>
  <c r="JC48" i="1"/>
  <c r="IZ48" i="1"/>
  <c r="IY48" i="1"/>
  <c r="IX48" i="1"/>
  <c r="IW48" i="1"/>
  <c r="IV48" i="1"/>
  <c r="IU48" i="1"/>
  <c r="IT48" i="1"/>
  <c r="IS48" i="1"/>
  <c r="IR48" i="1"/>
  <c r="IQ48" i="1"/>
  <c r="IP48" i="1"/>
  <c r="IO48" i="1"/>
  <c r="IN48" i="1"/>
  <c r="IM48" i="1"/>
  <c r="IL48" i="1"/>
  <c r="IK48" i="1"/>
  <c r="IJ48" i="1"/>
  <c r="II48" i="1"/>
  <c r="IH48" i="1"/>
  <c r="IG48" i="1"/>
  <c r="IF48" i="1"/>
  <c r="IE48" i="1"/>
  <c r="ID48" i="1"/>
  <c r="IC48" i="1"/>
  <c r="IB48" i="1"/>
  <c r="IA48" i="1"/>
  <c r="HZ48" i="1"/>
  <c r="HY48" i="1"/>
  <c r="HX48" i="1"/>
  <c r="HW48" i="1"/>
  <c r="HV48" i="1"/>
  <c r="HU48" i="1"/>
  <c r="HT48" i="1"/>
  <c r="HS48" i="1"/>
  <c r="HQ48" i="1"/>
  <c r="HP48" i="1"/>
  <c r="HO48" i="1"/>
  <c r="HM48" i="1"/>
  <c r="HL48" i="1"/>
  <c r="HK48" i="1"/>
  <c r="GK48" i="1"/>
  <c r="GJ48" i="1"/>
  <c r="GI48" i="1"/>
  <c r="GH48" i="1"/>
  <c r="GF48" i="1"/>
  <c r="GE48" i="1"/>
  <c r="GD48" i="1"/>
  <c r="GC48" i="1"/>
  <c r="GB48" i="1"/>
  <c r="GA48" i="1"/>
  <c r="FZ48" i="1"/>
  <c r="FY48" i="1"/>
  <c r="FX48" i="1"/>
  <c r="FW48" i="1"/>
  <c r="FV48" i="1"/>
  <c r="FU48" i="1"/>
  <c r="FT48" i="1"/>
  <c r="FS48" i="1"/>
  <c r="FN48" i="1"/>
  <c r="FM48" i="1"/>
  <c r="FJ48" i="1"/>
  <c r="FG48" i="1"/>
  <c r="FF48" i="1"/>
  <c r="FE48" i="1"/>
  <c r="FH48" i="1" s="1"/>
  <c r="FB48" i="1"/>
  <c r="EY48" i="1"/>
  <c r="EX48" i="1"/>
  <c r="EW48" i="1"/>
  <c r="EZ48" i="1" s="1"/>
  <c r="ET48" i="1"/>
  <c r="ES48" i="1"/>
  <c r="EV48" i="1" s="1"/>
  <c r="EP48" i="1"/>
  <c r="EO48" i="1"/>
  <c r="ER48" i="1" s="1"/>
  <c r="EM48" i="1"/>
  <c r="EL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L48" i="1"/>
  <c r="DK48" i="1"/>
  <c r="DJ48" i="1"/>
  <c r="DF48" i="1"/>
  <c r="DI48" i="1" s="1"/>
  <c r="DC48" i="1"/>
  <c r="DB48" i="1"/>
  <c r="DE48" i="1" s="1"/>
  <c r="CY48" i="1"/>
  <c r="CX48" i="1"/>
  <c r="DA48" i="1" s="1"/>
  <c r="CV48" i="1"/>
  <c r="CU48" i="1"/>
  <c r="CT48" i="1"/>
  <c r="CW48" i="1" s="1"/>
  <c r="CR48" i="1"/>
  <c r="CQ48" i="1"/>
  <c r="CP48" i="1"/>
  <c r="CS48" i="1" s="1"/>
  <c r="CM48" i="1"/>
  <c r="CL48" i="1"/>
  <c r="CK48" i="1"/>
  <c r="CH48" i="1"/>
  <c r="CG48" i="1"/>
  <c r="CC48" i="1"/>
  <c r="CB48" i="1"/>
  <c r="CA48" i="1"/>
  <c r="BZ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F48" i="1"/>
  <c r="BE48" i="1"/>
  <c r="BH48" i="1" s="1"/>
  <c r="BC48" i="1"/>
  <c r="BB48" i="1"/>
  <c r="BA48" i="1"/>
  <c r="BD48" i="1" s="1"/>
  <c r="AY48" i="1"/>
  <c r="AX48" i="1"/>
  <c r="AW48" i="1"/>
  <c r="AZ48" i="1" s="1"/>
  <c r="AU48" i="1"/>
  <c r="AT48" i="1"/>
  <c r="AS48" i="1"/>
  <c r="AV48" i="1" s="1"/>
  <c r="AQ48" i="1"/>
  <c r="AP48" i="1"/>
  <c r="AO48" i="1"/>
  <c r="AR48" i="1" s="1"/>
  <c r="AM48" i="1"/>
  <c r="AL48" i="1"/>
  <c r="AK48" i="1"/>
  <c r="AN48" i="1" s="1"/>
  <c r="AI48" i="1"/>
  <c r="AH48" i="1"/>
  <c r="AG48" i="1"/>
  <c r="AJ48" i="1" s="1"/>
  <c r="AC48" i="1"/>
  <c r="AB48" i="1"/>
  <c r="Y48" i="1"/>
  <c r="W48" i="1"/>
  <c r="V48" i="1"/>
  <c r="I48" i="1"/>
  <c r="G48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O44" i="1"/>
  <c r="FN44" i="1"/>
  <c r="FM44" i="1"/>
  <c r="FP44" i="1" s="1"/>
  <c r="FK44" i="1"/>
  <c r="FJ44" i="1"/>
  <c r="FI44" i="1"/>
  <c r="FL44" i="1" s="1"/>
  <c r="FG44" i="1"/>
  <c r="FF44" i="1"/>
  <c r="FE44" i="1"/>
  <c r="FH44" i="1" s="1"/>
  <c r="FC44" i="1"/>
  <c r="FB44" i="1"/>
  <c r="FA44" i="1"/>
  <c r="FD44" i="1" s="1"/>
  <c r="EY44" i="1"/>
  <c r="EX44" i="1"/>
  <c r="EW44" i="1"/>
  <c r="EZ44" i="1" s="1"/>
  <c r="EU44" i="1"/>
  <c r="ET44" i="1"/>
  <c r="ES44" i="1"/>
  <c r="EV44" i="1" s="1"/>
  <c r="EQ44" i="1"/>
  <c r="EP44" i="1"/>
  <c r="EO44" i="1"/>
  <c r="ER44" i="1" s="1"/>
  <c r="EN44" i="1"/>
  <c r="EM44" i="1"/>
  <c r="EL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H44" i="1"/>
  <c r="CG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G44" i="1"/>
  <c r="BF44" i="1"/>
  <c r="BE44" i="1"/>
  <c r="BH44" i="1" s="1"/>
  <c r="BC44" i="1"/>
  <c r="BB44" i="1"/>
  <c r="BA44" i="1"/>
  <c r="BD44" i="1" s="1"/>
  <c r="AY44" i="1"/>
  <c r="AX44" i="1"/>
  <c r="AW44" i="1"/>
  <c r="AZ44" i="1" s="1"/>
  <c r="AU44" i="1"/>
  <c r="AT44" i="1"/>
  <c r="AS44" i="1"/>
  <c r="AV44" i="1" s="1"/>
  <c r="AQ44" i="1"/>
  <c r="AP44" i="1"/>
  <c r="AO44" i="1"/>
  <c r="AR44" i="1" s="1"/>
  <c r="AM44" i="1"/>
  <c r="AL44" i="1"/>
  <c r="AK44" i="1"/>
  <c r="AN44" i="1" s="1"/>
  <c r="AI44" i="1"/>
  <c r="AH44" i="1"/>
  <c r="AG44" i="1"/>
  <c r="AJ44" i="1" s="1"/>
  <c r="AF44" i="1"/>
  <c r="AC44" i="1"/>
  <c r="AB44" i="1"/>
  <c r="Y44" i="1"/>
  <c r="W44" i="1"/>
  <c r="V44" i="1"/>
  <c r="I44" i="1"/>
  <c r="H44" i="1"/>
  <c r="G44" i="1"/>
  <c r="F44" i="1"/>
  <c r="CD44" i="1" s="1"/>
  <c r="JF43" i="1"/>
  <c r="JE43" i="1"/>
  <c r="JD43" i="1"/>
  <c r="JC43" i="1"/>
  <c r="JB43" i="1"/>
  <c r="JA43" i="1"/>
  <c r="IZ43" i="1"/>
  <c r="IY43" i="1"/>
  <c r="HR43" i="1"/>
  <c r="HQ43" i="1"/>
  <c r="HP43" i="1"/>
  <c r="HO43" i="1"/>
  <c r="HN43" i="1"/>
  <c r="HM43" i="1"/>
  <c r="HL43" i="1"/>
  <c r="HK43" i="1"/>
  <c r="GG43" i="1"/>
  <c r="FP43" i="1"/>
  <c r="FO43" i="1"/>
  <c r="FI43" i="1"/>
  <c r="FL43" i="1" s="1"/>
  <c r="FH43" i="1"/>
  <c r="FG43" i="1"/>
  <c r="FC43" i="1"/>
  <c r="FB43" i="1"/>
  <c r="FJ43" i="1" s="1"/>
  <c r="FK43" i="1" s="1"/>
  <c r="FA43" i="1"/>
  <c r="FD43" i="1" s="1"/>
  <c r="EZ43" i="1"/>
  <c r="EY43" i="1"/>
  <c r="EV43" i="1"/>
  <c r="EU43" i="1"/>
  <c r="EQ43" i="1"/>
  <c r="EP43" i="1"/>
  <c r="FR43" i="1" s="1"/>
  <c r="EO43" i="1"/>
  <c r="EN43" i="1"/>
  <c r="DM43" i="1"/>
  <c r="DL43" i="1"/>
  <c r="DG43" i="1"/>
  <c r="DH43" i="1" s="1"/>
  <c r="DF43" i="1"/>
  <c r="DI43" i="1" s="1"/>
  <c r="DE43" i="1"/>
  <c r="DD43" i="1"/>
  <c r="DA43" i="1"/>
  <c r="CZ43" i="1"/>
  <c r="CY43" i="1"/>
  <c r="CX43" i="1"/>
  <c r="CW43" i="1"/>
  <c r="CV43" i="1"/>
  <c r="CS43" i="1"/>
  <c r="CR43" i="1"/>
  <c r="CO43" i="1"/>
  <c r="CN43" i="1"/>
  <c r="ED43" i="1" s="1"/>
  <c r="CM43" i="1"/>
  <c r="DO43" i="1" s="1"/>
  <c r="CL43" i="1"/>
  <c r="CK43" i="1"/>
  <c r="H43" i="1" s="1"/>
  <c r="BH43" i="1"/>
  <c r="BG43" i="1"/>
  <c r="BB43" i="1"/>
  <c r="AZ43" i="1"/>
  <c r="AY43" i="1"/>
  <c r="AT43" i="1"/>
  <c r="AS43" i="1"/>
  <c r="AR43" i="1"/>
  <c r="AQ43" i="1"/>
  <c r="AN43" i="1"/>
  <c r="AM43" i="1"/>
  <c r="AH43" i="1"/>
  <c r="BJ43" i="1" s="1"/>
  <c r="AG43" i="1"/>
  <c r="JF41" i="1"/>
  <c r="JE41" i="1"/>
  <c r="JD41" i="1"/>
  <c r="JC41" i="1"/>
  <c r="JB41" i="1"/>
  <c r="JA41" i="1"/>
  <c r="IZ41" i="1"/>
  <c r="IY41" i="1"/>
  <c r="HR41" i="1"/>
  <c r="HQ41" i="1"/>
  <c r="HP41" i="1"/>
  <c r="HO41" i="1"/>
  <c r="HN41" i="1"/>
  <c r="HM41" i="1"/>
  <c r="HL41" i="1"/>
  <c r="HK41" i="1"/>
  <c r="FP41" i="1"/>
  <c r="FO41" i="1"/>
  <c r="FJ41" i="1"/>
  <c r="FK41" i="1" s="1"/>
  <c r="FI41" i="1"/>
  <c r="FL41" i="1" s="1"/>
  <c r="FH41" i="1"/>
  <c r="FG41" i="1"/>
  <c r="FD41" i="1"/>
  <c r="FC41" i="1"/>
  <c r="FB41" i="1"/>
  <c r="FA41" i="1"/>
  <c r="EZ41" i="1"/>
  <c r="EY41" i="1"/>
  <c r="EV41" i="1"/>
  <c r="EU41" i="1"/>
  <c r="ER41" i="1"/>
  <c r="EQ41" i="1"/>
  <c r="GG41" i="1" s="1"/>
  <c r="EP41" i="1"/>
  <c r="FR41" i="1" s="1"/>
  <c r="EO41" i="1"/>
  <c r="EN41" i="1"/>
  <c r="DM41" i="1"/>
  <c r="DL41" i="1"/>
  <c r="DG41" i="1"/>
  <c r="DE41" i="1"/>
  <c r="DD41" i="1"/>
  <c r="CY41" i="1"/>
  <c r="CX41" i="1"/>
  <c r="CW41" i="1"/>
  <c r="CV41" i="1"/>
  <c r="CS41" i="1"/>
  <c r="CR41" i="1"/>
  <c r="CM41" i="1"/>
  <c r="DO41" i="1" s="1"/>
  <c r="CL41" i="1"/>
  <c r="BH41" i="1"/>
  <c r="BG41" i="1"/>
  <c r="AZ41" i="1"/>
  <c r="AY41" i="1"/>
  <c r="AT41" i="1"/>
  <c r="AS41" i="1"/>
  <c r="AV41" i="1" s="1"/>
  <c r="AR41" i="1"/>
  <c r="AQ41" i="1"/>
  <c r="AN41" i="1"/>
  <c r="AM41" i="1"/>
  <c r="AH41" i="1"/>
  <c r="AI41" i="1" s="1"/>
  <c r="BY41" i="1" s="1"/>
  <c r="AG41" i="1"/>
  <c r="AJ41" i="1" s="1"/>
  <c r="JF40" i="1"/>
  <c r="JE40" i="1"/>
  <c r="JD40" i="1"/>
  <c r="JC40" i="1"/>
  <c r="JB40" i="1"/>
  <c r="JA40" i="1"/>
  <c r="IZ40" i="1"/>
  <c r="IY40" i="1"/>
  <c r="HR40" i="1"/>
  <c r="HQ40" i="1"/>
  <c r="HP40" i="1"/>
  <c r="HO40" i="1"/>
  <c r="HN40" i="1"/>
  <c r="HM40" i="1"/>
  <c r="HL40" i="1"/>
  <c r="HK40" i="1"/>
  <c r="FP40" i="1"/>
  <c r="FO40" i="1"/>
  <c r="FJ40" i="1"/>
  <c r="FH40" i="1"/>
  <c r="FG40" i="1"/>
  <c r="FB40" i="1"/>
  <c r="FA40" i="1"/>
  <c r="EZ40" i="1"/>
  <c r="EY40" i="1"/>
  <c r="EV40" i="1"/>
  <c r="EU40" i="1"/>
  <c r="EP40" i="1"/>
  <c r="FR40" i="1" s="1"/>
  <c r="EO40" i="1"/>
  <c r="DM40" i="1"/>
  <c r="DL40" i="1"/>
  <c r="DE40" i="1"/>
  <c r="DD40" i="1"/>
  <c r="CY40" i="1"/>
  <c r="CX40" i="1"/>
  <c r="DA40" i="1" s="1"/>
  <c r="CW40" i="1"/>
  <c r="CV40" i="1"/>
  <c r="CS40" i="1"/>
  <c r="CR40" i="1"/>
  <c r="CM40" i="1"/>
  <c r="CN40" i="1" s="1"/>
  <c r="ED40" i="1" s="1"/>
  <c r="CL40" i="1"/>
  <c r="DN40" i="1" s="1"/>
  <c r="BH40" i="1"/>
  <c r="BG40" i="1"/>
  <c r="BA40" i="1"/>
  <c r="BD40" i="1" s="1"/>
  <c r="AZ40" i="1"/>
  <c r="AY40" i="1"/>
  <c r="AU40" i="1"/>
  <c r="AT40" i="1"/>
  <c r="BB40" i="1" s="1"/>
  <c r="BC40" i="1" s="1"/>
  <c r="AS40" i="1"/>
  <c r="AV40" i="1" s="1"/>
  <c r="AR40" i="1"/>
  <c r="AQ40" i="1"/>
  <c r="AN40" i="1"/>
  <c r="AM40" i="1"/>
  <c r="AI40" i="1"/>
  <c r="BY40" i="1" s="1"/>
  <c r="AH40" i="1"/>
  <c r="BJ40" i="1" s="1"/>
  <c r="AG40" i="1"/>
  <c r="BI40" i="1" s="1"/>
  <c r="JF39" i="1"/>
  <c r="JE39" i="1"/>
  <c r="JD39" i="1"/>
  <c r="JC39" i="1"/>
  <c r="JB39" i="1"/>
  <c r="JA39" i="1"/>
  <c r="IZ39" i="1"/>
  <c r="IY39" i="1"/>
  <c r="HR39" i="1"/>
  <c r="HQ39" i="1"/>
  <c r="HP39" i="1"/>
  <c r="HO39" i="1"/>
  <c r="HN39" i="1"/>
  <c r="HM39" i="1"/>
  <c r="HL39" i="1"/>
  <c r="HK39" i="1"/>
  <c r="FP39" i="1"/>
  <c r="FO39" i="1"/>
  <c r="FJ39" i="1"/>
  <c r="FK39" i="1" s="1"/>
  <c r="FI39" i="1"/>
  <c r="FL39" i="1" s="1"/>
  <c r="FH39" i="1"/>
  <c r="FG39" i="1"/>
  <c r="FD39" i="1"/>
  <c r="FC39" i="1"/>
  <c r="FB39" i="1"/>
  <c r="FA39" i="1"/>
  <c r="EZ39" i="1"/>
  <c r="EY39" i="1"/>
  <c r="EV39" i="1"/>
  <c r="EU39" i="1"/>
  <c r="ER39" i="1"/>
  <c r="EQ39" i="1"/>
  <c r="GG39" i="1" s="1"/>
  <c r="EP39" i="1"/>
  <c r="FR39" i="1" s="1"/>
  <c r="EO39" i="1"/>
  <c r="EN39" i="1"/>
  <c r="DM39" i="1"/>
  <c r="DL39" i="1"/>
  <c r="DG39" i="1"/>
  <c r="DE39" i="1"/>
  <c r="DD39" i="1"/>
  <c r="CY39" i="1"/>
  <c r="CX39" i="1"/>
  <c r="CW39" i="1"/>
  <c r="CV39" i="1"/>
  <c r="CS39" i="1"/>
  <c r="CR39" i="1"/>
  <c r="CM39" i="1"/>
  <c r="DO39" i="1" s="1"/>
  <c r="CL39" i="1"/>
  <c r="BH39" i="1"/>
  <c r="BG39" i="1"/>
  <c r="AZ39" i="1"/>
  <c r="AY39" i="1"/>
  <c r="AT39" i="1"/>
  <c r="AS39" i="1"/>
  <c r="AR39" i="1"/>
  <c r="AQ39" i="1"/>
  <c r="AN39" i="1"/>
  <c r="AM39" i="1"/>
  <c r="AH39" i="1"/>
  <c r="AI39" i="1" s="1"/>
  <c r="BY39" i="1" s="1"/>
  <c r="AG39" i="1"/>
  <c r="JF37" i="1"/>
  <c r="JE37" i="1"/>
  <c r="JD37" i="1"/>
  <c r="JC37" i="1"/>
  <c r="JB37" i="1"/>
  <c r="JA37" i="1"/>
  <c r="IZ37" i="1"/>
  <c r="IY37" i="1"/>
  <c r="HR37" i="1"/>
  <c r="HQ37" i="1"/>
  <c r="HP37" i="1"/>
  <c r="HO37" i="1"/>
  <c r="HN37" i="1"/>
  <c r="HM37" i="1"/>
  <c r="HL37" i="1"/>
  <c r="HK37" i="1"/>
  <c r="FP37" i="1"/>
  <c r="FO37" i="1"/>
  <c r="FJ37" i="1"/>
  <c r="FH37" i="1"/>
  <c r="FG37" i="1"/>
  <c r="FB37" i="1"/>
  <c r="FA37" i="1"/>
  <c r="EZ37" i="1"/>
  <c r="EY37" i="1"/>
  <c r="EV37" i="1"/>
  <c r="EU37" i="1"/>
  <c r="EP37" i="1"/>
  <c r="FR37" i="1" s="1"/>
  <c r="EO37" i="1"/>
  <c r="DM37" i="1"/>
  <c r="DL37" i="1"/>
  <c r="DE37" i="1"/>
  <c r="DD37" i="1"/>
  <c r="CY37" i="1"/>
  <c r="CX37" i="1"/>
  <c r="DA37" i="1" s="1"/>
  <c r="CW37" i="1"/>
  <c r="CV37" i="1"/>
  <c r="CS37" i="1"/>
  <c r="CR37" i="1"/>
  <c r="CM37" i="1"/>
  <c r="CN37" i="1" s="1"/>
  <c r="ED37" i="1" s="1"/>
  <c r="CL37" i="1"/>
  <c r="CO37" i="1" s="1"/>
  <c r="BY37" i="1"/>
  <c r="BH37" i="1"/>
  <c r="BG37" i="1"/>
  <c r="BA37" i="1"/>
  <c r="BD37" i="1" s="1"/>
  <c r="AZ37" i="1"/>
  <c r="AY37" i="1"/>
  <c r="AV37" i="1"/>
  <c r="AU37" i="1"/>
  <c r="AT37" i="1"/>
  <c r="BB37" i="1" s="1"/>
  <c r="BC37" i="1" s="1"/>
  <c r="AS37" i="1"/>
  <c r="AR37" i="1"/>
  <c r="AQ37" i="1"/>
  <c r="AN37" i="1"/>
  <c r="AM37" i="1"/>
  <c r="AJ37" i="1"/>
  <c r="AI37" i="1"/>
  <c r="AH37" i="1"/>
  <c r="BJ37" i="1" s="1"/>
  <c r="AG37" i="1"/>
  <c r="AF37" i="1"/>
  <c r="F37" i="1"/>
  <c r="BI37" i="1" s="1"/>
  <c r="JF36" i="1"/>
  <c r="JE36" i="1"/>
  <c r="JD36" i="1"/>
  <c r="JC36" i="1"/>
  <c r="JB36" i="1"/>
  <c r="JA36" i="1"/>
  <c r="IZ36" i="1"/>
  <c r="IY36" i="1"/>
  <c r="HR36" i="1"/>
  <c r="HQ36" i="1"/>
  <c r="HP36" i="1"/>
  <c r="HO36" i="1"/>
  <c r="HN36" i="1"/>
  <c r="HM36" i="1"/>
  <c r="HL36" i="1"/>
  <c r="HK36" i="1"/>
  <c r="FP36" i="1"/>
  <c r="FO36" i="1"/>
  <c r="FH36" i="1"/>
  <c r="FG36" i="1"/>
  <c r="FB36" i="1"/>
  <c r="FA36" i="1"/>
  <c r="FD36" i="1" s="1"/>
  <c r="EZ36" i="1"/>
  <c r="EY36" i="1"/>
  <c r="EV36" i="1"/>
  <c r="EU36" i="1"/>
  <c r="EP36" i="1"/>
  <c r="EQ36" i="1" s="1"/>
  <c r="GG36" i="1" s="1"/>
  <c r="EO36" i="1"/>
  <c r="ER36" i="1" s="1"/>
  <c r="DM36" i="1"/>
  <c r="DL36" i="1"/>
  <c r="DF36" i="1"/>
  <c r="DI36" i="1" s="1"/>
  <c r="DE36" i="1"/>
  <c r="DD36" i="1"/>
  <c r="DA36" i="1"/>
  <c r="CZ36" i="1"/>
  <c r="CY36" i="1"/>
  <c r="DG36" i="1" s="1"/>
  <c r="CX36" i="1"/>
  <c r="CW36" i="1"/>
  <c r="CV36" i="1"/>
  <c r="CS36" i="1"/>
  <c r="CR36" i="1"/>
  <c r="CO36" i="1"/>
  <c r="CN36" i="1"/>
  <c r="ED36" i="1" s="1"/>
  <c r="CM36" i="1"/>
  <c r="DO36" i="1" s="1"/>
  <c r="CL36" i="1"/>
  <c r="CK36" i="1"/>
  <c r="CD36" i="1"/>
  <c r="BH36" i="1"/>
  <c r="BG36" i="1"/>
  <c r="BB36" i="1"/>
  <c r="BC36" i="1" s="1"/>
  <c r="BA36" i="1"/>
  <c r="BD36" i="1" s="1"/>
  <c r="AZ36" i="1"/>
  <c r="AY36" i="1"/>
  <c r="AV36" i="1"/>
  <c r="AU36" i="1"/>
  <c r="AT36" i="1"/>
  <c r="AS36" i="1"/>
  <c r="AR36" i="1"/>
  <c r="AQ36" i="1"/>
  <c r="AN36" i="1"/>
  <c r="AM36" i="1"/>
  <c r="AJ36" i="1"/>
  <c r="AI36" i="1"/>
  <c r="BY36" i="1" s="1"/>
  <c r="AH36" i="1"/>
  <c r="BJ36" i="1" s="1"/>
  <c r="AG36" i="1"/>
  <c r="AF36" i="1"/>
  <c r="F36" i="1" s="1"/>
  <c r="BI36" i="1" s="1"/>
  <c r="H36" i="1"/>
  <c r="FQ36" i="1" s="1"/>
  <c r="JF35" i="1"/>
  <c r="JE35" i="1"/>
  <c r="JD35" i="1"/>
  <c r="JC35" i="1"/>
  <c r="JB35" i="1"/>
  <c r="JA35" i="1"/>
  <c r="IZ35" i="1"/>
  <c r="IY35" i="1"/>
  <c r="HR35" i="1"/>
  <c r="HQ35" i="1"/>
  <c r="HP35" i="1"/>
  <c r="HO35" i="1"/>
  <c r="HN35" i="1"/>
  <c r="HM35" i="1"/>
  <c r="HL35" i="1"/>
  <c r="HK35" i="1"/>
  <c r="FP35" i="1"/>
  <c r="FO35" i="1"/>
  <c r="FI35" i="1"/>
  <c r="FL35" i="1" s="1"/>
  <c r="FH35" i="1"/>
  <c r="FG35" i="1"/>
  <c r="FD35" i="1"/>
  <c r="FC35" i="1"/>
  <c r="FB35" i="1"/>
  <c r="FJ35" i="1" s="1"/>
  <c r="FA35" i="1"/>
  <c r="EZ35" i="1"/>
  <c r="EY35" i="1"/>
  <c r="EV35" i="1"/>
  <c r="EU35" i="1"/>
  <c r="ER35" i="1"/>
  <c r="EQ35" i="1"/>
  <c r="GG35" i="1" s="1"/>
  <c r="EP35" i="1"/>
  <c r="FR35" i="1" s="1"/>
  <c r="EO35" i="1"/>
  <c r="EN35" i="1"/>
  <c r="EI35" i="1"/>
  <c r="DM35" i="1"/>
  <c r="DL35" i="1"/>
  <c r="DG35" i="1"/>
  <c r="DH35" i="1" s="1"/>
  <c r="DF35" i="1"/>
  <c r="DI35" i="1" s="1"/>
  <c r="DE35" i="1"/>
  <c r="DD35" i="1"/>
  <c r="DA35" i="1"/>
  <c r="CZ35" i="1"/>
  <c r="CY35" i="1"/>
  <c r="CX35" i="1"/>
  <c r="CW35" i="1"/>
  <c r="CV35" i="1"/>
  <c r="CS35" i="1"/>
  <c r="CR35" i="1"/>
  <c r="CO35" i="1"/>
  <c r="CN35" i="1"/>
  <c r="ED35" i="1" s="1"/>
  <c r="CM35" i="1"/>
  <c r="DO35" i="1" s="1"/>
  <c r="CL35" i="1"/>
  <c r="CK35" i="1"/>
  <c r="H35" i="1" s="1"/>
  <c r="BH35" i="1"/>
  <c r="BG35" i="1"/>
  <c r="AZ35" i="1"/>
  <c r="AY35" i="1"/>
  <c r="AT35" i="1"/>
  <c r="BB35" i="1" s="1"/>
  <c r="AS35" i="1"/>
  <c r="AR35" i="1"/>
  <c r="AQ35" i="1"/>
  <c r="AN35" i="1"/>
  <c r="AM35" i="1"/>
  <c r="AH35" i="1"/>
  <c r="AI35" i="1" s="1"/>
  <c r="BY35" i="1" s="1"/>
  <c r="AG35" i="1"/>
  <c r="JF34" i="1"/>
  <c r="JE34" i="1"/>
  <c r="JD34" i="1"/>
  <c r="JC34" i="1"/>
  <c r="JB34" i="1"/>
  <c r="JA34" i="1"/>
  <c r="IZ34" i="1"/>
  <c r="IY34" i="1"/>
  <c r="HR34" i="1"/>
  <c r="HQ34" i="1"/>
  <c r="HP34" i="1"/>
  <c r="HO34" i="1"/>
  <c r="HN34" i="1"/>
  <c r="HM34" i="1"/>
  <c r="HL34" i="1"/>
  <c r="HK34" i="1"/>
  <c r="FP34" i="1"/>
  <c r="FO34" i="1"/>
  <c r="FJ34" i="1"/>
  <c r="FK34" i="1" s="1"/>
  <c r="FH34" i="1"/>
  <c r="FG34" i="1"/>
  <c r="FD34" i="1"/>
  <c r="FB34" i="1"/>
  <c r="FA34" i="1"/>
  <c r="FI34" i="1" s="1"/>
  <c r="FL34" i="1" s="1"/>
  <c r="EZ34" i="1"/>
  <c r="EY34" i="1"/>
  <c r="EV34" i="1"/>
  <c r="EU34" i="1"/>
  <c r="ER34" i="1"/>
  <c r="EP34" i="1"/>
  <c r="FR34" i="1" s="1"/>
  <c r="EO34" i="1"/>
  <c r="EQ34" i="1" s="1"/>
  <c r="GG34" i="1" s="1"/>
  <c r="EN34" i="1"/>
  <c r="DM34" i="1"/>
  <c r="DL34" i="1"/>
  <c r="DE34" i="1"/>
  <c r="DD34" i="1"/>
  <c r="CY34" i="1"/>
  <c r="DG34" i="1" s="1"/>
  <c r="CX34" i="1"/>
  <c r="CW34" i="1"/>
  <c r="CV34" i="1"/>
  <c r="CS34" i="1"/>
  <c r="CR34" i="1"/>
  <c r="CM34" i="1"/>
  <c r="CL34" i="1"/>
  <c r="BJ34" i="1"/>
  <c r="BH34" i="1"/>
  <c r="BG34" i="1"/>
  <c r="BD34" i="1"/>
  <c r="BA34" i="1"/>
  <c r="AZ34" i="1"/>
  <c r="AY34" i="1"/>
  <c r="AT34" i="1"/>
  <c r="AS34" i="1"/>
  <c r="AV34" i="1" s="1"/>
  <c r="AR34" i="1"/>
  <c r="AQ34" i="1"/>
  <c r="AN34" i="1"/>
  <c r="AM34" i="1"/>
  <c r="AH34" i="1"/>
  <c r="AI34" i="1" s="1"/>
  <c r="BY34" i="1" s="1"/>
  <c r="AG34" i="1"/>
  <c r="AJ34" i="1" s="1"/>
  <c r="JF33" i="1"/>
  <c r="JE33" i="1"/>
  <c r="JD33" i="1"/>
  <c r="JC33" i="1"/>
  <c r="JB33" i="1"/>
  <c r="JA33" i="1"/>
  <c r="IZ33" i="1"/>
  <c r="IY33" i="1"/>
  <c r="HR33" i="1"/>
  <c r="HQ33" i="1"/>
  <c r="HP33" i="1"/>
  <c r="HO33" i="1"/>
  <c r="HN33" i="1"/>
  <c r="HM33" i="1"/>
  <c r="HL33" i="1"/>
  <c r="HK33" i="1"/>
  <c r="FP33" i="1"/>
  <c r="FO33" i="1"/>
  <c r="FH33" i="1"/>
  <c r="FG33" i="1"/>
  <c r="FB33" i="1"/>
  <c r="FJ33" i="1" s="1"/>
  <c r="FA33" i="1"/>
  <c r="EZ33" i="1"/>
  <c r="EY33" i="1"/>
  <c r="EV33" i="1"/>
  <c r="EU33" i="1"/>
  <c r="EP33" i="1"/>
  <c r="EO33" i="1"/>
  <c r="DM33" i="1"/>
  <c r="DL33" i="1"/>
  <c r="DI33" i="1"/>
  <c r="DF33" i="1"/>
  <c r="DE33" i="1"/>
  <c r="DD33" i="1"/>
  <c r="CY33" i="1"/>
  <c r="CX33" i="1"/>
  <c r="DA33" i="1" s="1"/>
  <c r="CW33" i="1"/>
  <c r="CV33" i="1"/>
  <c r="CS33" i="1"/>
  <c r="CR33" i="1"/>
  <c r="CM33" i="1"/>
  <c r="CN33" i="1" s="1"/>
  <c r="ED33" i="1" s="1"/>
  <c r="CL33" i="1"/>
  <c r="CO33" i="1" s="1"/>
  <c r="BH33" i="1"/>
  <c r="BG33" i="1"/>
  <c r="BB33" i="1"/>
  <c r="BA33" i="1"/>
  <c r="BD33" i="1" s="1"/>
  <c r="AZ33" i="1"/>
  <c r="AY33" i="1"/>
  <c r="AV33" i="1"/>
  <c r="AU33" i="1"/>
  <c r="AT33" i="1"/>
  <c r="AS33" i="1"/>
  <c r="AR33" i="1"/>
  <c r="AQ33" i="1"/>
  <c r="AN33" i="1"/>
  <c r="AM33" i="1"/>
  <c r="AJ33" i="1"/>
  <c r="AI33" i="1"/>
  <c r="BY33" i="1" s="1"/>
  <c r="AH33" i="1"/>
  <c r="BJ33" i="1" s="1"/>
  <c r="AG33" i="1"/>
  <c r="AF33" i="1"/>
  <c r="F33" i="1" s="1"/>
  <c r="JF32" i="1"/>
  <c r="JE32" i="1"/>
  <c r="JD32" i="1"/>
  <c r="JC32" i="1"/>
  <c r="JB32" i="1"/>
  <c r="JA32" i="1"/>
  <c r="IZ32" i="1"/>
  <c r="IY32" i="1"/>
  <c r="HR32" i="1"/>
  <c r="HQ32" i="1"/>
  <c r="HP32" i="1"/>
  <c r="HO32" i="1"/>
  <c r="HN32" i="1"/>
  <c r="HM32" i="1"/>
  <c r="HL32" i="1"/>
  <c r="HK32" i="1"/>
  <c r="FP32" i="1"/>
  <c r="FO32" i="1"/>
  <c r="FL32" i="1"/>
  <c r="FI32" i="1"/>
  <c r="FH32" i="1"/>
  <c r="FG32" i="1"/>
  <c r="FB32" i="1"/>
  <c r="FA32" i="1"/>
  <c r="FD32" i="1" s="1"/>
  <c r="EZ32" i="1"/>
  <c r="EY32" i="1"/>
  <c r="EV32" i="1"/>
  <c r="EU32" i="1"/>
  <c r="EP32" i="1"/>
  <c r="EQ32" i="1" s="1"/>
  <c r="GG32" i="1" s="1"/>
  <c r="EO32" i="1"/>
  <c r="DM32" i="1"/>
  <c r="DL32" i="1"/>
  <c r="DG32" i="1"/>
  <c r="DF32" i="1"/>
  <c r="DI32" i="1" s="1"/>
  <c r="DE32" i="1"/>
  <c r="DD32" i="1"/>
  <c r="DA32" i="1"/>
  <c r="CZ32" i="1"/>
  <c r="CY32" i="1"/>
  <c r="CX32" i="1"/>
  <c r="CW32" i="1"/>
  <c r="CV32" i="1"/>
  <c r="CS32" i="1"/>
  <c r="CR32" i="1"/>
  <c r="CO32" i="1"/>
  <c r="CN32" i="1"/>
  <c r="ED32" i="1" s="1"/>
  <c r="CM32" i="1"/>
  <c r="DO32" i="1" s="1"/>
  <c r="CL32" i="1"/>
  <c r="CK32" i="1"/>
  <c r="H32" i="1" s="1"/>
  <c r="BH32" i="1"/>
  <c r="BG32" i="1"/>
  <c r="BB32" i="1"/>
  <c r="AZ32" i="1"/>
  <c r="AY32" i="1"/>
  <c r="AV32" i="1"/>
  <c r="AT32" i="1"/>
  <c r="AS32" i="1"/>
  <c r="BA32" i="1" s="1"/>
  <c r="BD32" i="1" s="1"/>
  <c r="AR32" i="1"/>
  <c r="AQ32" i="1"/>
  <c r="AN32" i="1"/>
  <c r="AM32" i="1"/>
  <c r="AJ32" i="1"/>
  <c r="AH32" i="1"/>
  <c r="BJ32" i="1" s="1"/>
  <c r="AG32" i="1"/>
  <c r="AI32" i="1" s="1"/>
  <c r="BY32" i="1" s="1"/>
  <c r="AF32" i="1"/>
  <c r="F32" i="1" s="1"/>
  <c r="BI32" i="1" s="1"/>
  <c r="JF31" i="1"/>
  <c r="JE31" i="1"/>
  <c r="JD31" i="1"/>
  <c r="JC31" i="1"/>
  <c r="JB31" i="1"/>
  <c r="JA31" i="1"/>
  <c r="IZ31" i="1"/>
  <c r="IY31" i="1"/>
  <c r="HR31" i="1"/>
  <c r="HQ31" i="1"/>
  <c r="HP31" i="1"/>
  <c r="HO31" i="1"/>
  <c r="HN31" i="1"/>
  <c r="HM31" i="1"/>
  <c r="HL31" i="1"/>
  <c r="HK31" i="1"/>
  <c r="FP31" i="1"/>
  <c r="FO31" i="1"/>
  <c r="FJ31" i="1"/>
  <c r="FK31" i="1" s="1"/>
  <c r="FI31" i="1"/>
  <c r="FL31" i="1" s="1"/>
  <c r="FH31" i="1"/>
  <c r="FG31" i="1"/>
  <c r="FD31" i="1"/>
  <c r="FC31" i="1"/>
  <c r="FB31" i="1"/>
  <c r="FA31" i="1"/>
  <c r="EZ31" i="1"/>
  <c r="EY31" i="1"/>
  <c r="EV31" i="1"/>
  <c r="EU31" i="1"/>
  <c r="ER31" i="1"/>
  <c r="EQ31" i="1"/>
  <c r="GG31" i="1" s="1"/>
  <c r="EP31" i="1"/>
  <c r="FR31" i="1" s="1"/>
  <c r="EO31" i="1"/>
  <c r="FQ31" i="1" s="1"/>
  <c r="EN31" i="1"/>
  <c r="GL31" i="1" s="1"/>
  <c r="DM31" i="1"/>
  <c r="DL31" i="1"/>
  <c r="DG31" i="1"/>
  <c r="DE31" i="1"/>
  <c r="DD31" i="1"/>
  <c r="CY31" i="1"/>
  <c r="CX31" i="1"/>
  <c r="DA31" i="1" s="1"/>
  <c r="CW31" i="1"/>
  <c r="CV31" i="1"/>
  <c r="CS31" i="1"/>
  <c r="CR31" i="1"/>
  <c r="CM31" i="1"/>
  <c r="DO31" i="1" s="1"/>
  <c r="CL31" i="1"/>
  <c r="CN31" i="1" s="1"/>
  <c r="ED31" i="1" s="1"/>
  <c r="BH31" i="1"/>
  <c r="BG31" i="1"/>
  <c r="AZ31" i="1"/>
  <c r="AY31" i="1"/>
  <c r="AT31" i="1"/>
  <c r="AS31" i="1"/>
  <c r="AR31" i="1"/>
  <c r="AQ31" i="1"/>
  <c r="AN31" i="1"/>
  <c r="AM31" i="1"/>
  <c r="AH31" i="1"/>
  <c r="AI31" i="1" s="1"/>
  <c r="BY31" i="1" s="1"/>
  <c r="AG31" i="1"/>
  <c r="BI31" i="1" s="1"/>
  <c r="F31" i="1"/>
  <c r="JF30" i="1"/>
  <c r="JE30" i="1"/>
  <c r="JD30" i="1"/>
  <c r="JC30" i="1"/>
  <c r="JB30" i="1"/>
  <c r="JA30" i="1"/>
  <c r="IZ30" i="1"/>
  <c r="IY30" i="1"/>
  <c r="HR30" i="1"/>
  <c r="HQ30" i="1"/>
  <c r="HP30" i="1"/>
  <c r="HO30" i="1"/>
  <c r="HN30" i="1"/>
  <c r="HM30" i="1"/>
  <c r="HL30" i="1"/>
  <c r="HK30" i="1"/>
  <c r="FP30" i="1"/>
  <c r="FO30" i="1"/>
  <c r="FJ30" i="1"/>
  <c r="FI30" i="1"/>
  <c r="FL30" i="1" s="1"/>
  <c r="FH30" i="1"/>
  <c r="FG30" i="1"/>
  <c r="FD30" i="1"/>
  <c r="FC30" i="1"/>
  <c r="FB30" i="1"/>
  <c r="FA30" i="1"/>
  <c r="EZ30" i="1"/>
  <c r="EY30" i="1"/>
  <c r="EV30" i="1"/>
  <c r="EU30" i="1"/>
  <c r="ER30" i="1"/>
  <c r="EQ30" i="1"/>
  <c r="GG30" i="1" s="1"/>
  <c r="EP30" i="1"/>
  <c r="FR30" i="1" s="1"/>
  <c r="EO30" i="1"/>
  <c r="FQ30" i="1" s="1"/>
  <c r="EN30" i="1"/>
  <c r="GL30" i="1" s="1"/>
  <c r="EI30" i="1"/>
  <c r="DM30" i="1"/>
  <c r="DL30" i="1"/>
  <c r="DG30" i="1"/>
  <c r="DE30" i="1"/>
  <c r="DD30" i="1"/>
  <c r="DA30" i="1"/>
  <c r="CY30" i="1"/>
  <c r="CX30" i="1"/>
  <c r="CW30" i="1"/>
  <c r="CV30" i="1"/>
  <c r="CS30" i="1"/>
  <c r="CR30" i="1"/>
  <c r="CO30" i="1"/>
  <c r="CM30" i="1"/>
  <c r="DO30" i="1" s="1"/>
  <c r="CL30" i="1"/>
  <c r="CN30" i="1" s="1"/>
  <c r="ED30" i="1" s="1"/>
  <c r="CK30" i="1"/>
  <c r="BI30" i="1"/>
  <c r="BH30" i="1"/>
  <c r="BG30" i="1"/>
  <c r="AZ30" i="1"/>
  <c r="AY30" i="1"/>
  <c r="AT30" i="1"/>
  <c r="AS30" i="1"/>
  <c r="AR30" i="1"/>
  <c r="AQ30" i="1"/>
  <c r="AN30" i="1"/>
  <c r="AM30" i="1"/>
  <c r="AH30" i="1"/>
  <c r="BJ30" i="1" s="1"/>
  <c r="AG30" i="1"/>
  <c r="FP29" i="1"/>
  <c r="FO29" i="1"/>
  <c r="FJ29" i="1"/>
  <c r="FI29" i="1"/>
  <c r="FL29" i="1" s="1"/>
  <c r="FH29" i="1"/>
  <c r="FG29" i="1"/>
  <c r="FD29" i="1"/>
  <c r="FC29" i="1"/>
  <c r="FB29" i="1"/>
  <c r="FA29" i="1"/>
  <c r="EZ29" i="1"/>
  <c r="EY29" i="1"/>
  <c r="EV29" i="1"/>
  <c r="EU29" i="1"/>
  <c r="ER29" i="1"/>
  <c r="EQ29" i="1"/>
  <c r="GG29" i="1" s="1"/>
  <c r="EP29" i="1"/>
  <c r="FR29" i="1" s="1"/>
  <c r="EO29" i="1"/>
  <c r="FQ29" i="1" s="1"/>
  <c r="EN29" i="1"/>
  <c r="GL29" i="1" s="1"/>
  <c r="EJ29" i="1"/>
  <c r="GM29" i="1" s="1"/>
  <c r="DM29" i="1"/>
  <c r="DL29" i="1"/>
  <c r="DE29" i="1"/>
  <c r="DD29" i="1"/>
  <c r="CY29" i="1"/>
  <c r="CX29" i="1"/>
  <c r="CW29" i="1"/>
  <c r="CV29" i="1"/>
  <c r="CS29" i="1"/>
  <c r="CR29" i="1"/>
  <c r="CM29" i="1"/>
  <c r="CL29" i="1"/>
  <c r="BH29" i="1"/>
  <c r="BG29" i="1"/>
  <c r="BA29" i="1"/>
  <c r="AZ29" i="1"/>
  <c r="AY29" i="1"/>
  <c r="AV29" i="1"/>
  <c r="AT29" i="1"/>
  <c r="BB29" i="1" s="1"/>
  <c r="BC29" i="1" s="1"/>
  <c r="AS29" i="1"/>
  <c r="AR29" i="1"/>
  <c r="AQ29" i="1"/>
  <c r="AN29" i="1"/>
  <c r="AM29" i="1"/>
  <c r="AH29" i="1"/>
  <c r="AJ29" i="1" s="1"/>
  <c r="AG29" i="1"/>
  <c r="BI29" i="1" s="1"/>
  <c r="AF29" i="1"/>
  <c r="CD29" i="1" s="1"/>
  <c r="JF28" i="1"/>
  <c r="JE28" i="1"/>
  <c r="JD28" i="1"/>
  <c r="JC28" i="1"/>
  <c r="JB28" i="1"/>
  <c r="JA28" i="1"/>
  <c r="IZ28" i="1"/>
  <c r="IY28" i="1"/>
  <c r="HR28" i="1"/>
  <c r="HQ28" i="1"/>
  <c r="HP28" i="1"/>
  <c r="HO28" i="1"/>
  <c r="HN28" i="1"/>
  <c r="HM28" i="1"/>
  <c r="HL28" i="1"/>
  <c r="HK28" i="1"/>
  <c r="FP28" i="1"/>
  <c r="FO28" i="1"/>
  <c r="FJ28" i="1"/>
  <c r="FI28" i="1"/>
  <c r="FL28" i="1" s="1"/>
  <c r="FH28" i="1"/>
  <c r="FG28" i="1"/>
  <c r="FD28" i="1"/>
  <c r="FC28" i="1"/>
  <c r="FB28" i="1"/>
  <c r="FA28" i="1"/>
  <c r="EZ28" i="1"/>
  <c r="EY28" i="1"/>
  <c r="EV28" i="1"/>
  <c r="EU28" i="1"/>
  <c r="ER28" i="1"/>
  <c r="EQ28" i="1"/>
  <c r="GG28" i="1" s="1"/>
  <c r="EP28" i="1"/>
  <c r="FR28" i="1" s="1"/>
  <c r="EO28" i="1"/>
  <c r="FQ28" i="1" s="1"/>
  <c r="EN28" i="1"/>
  <c r="GL28" i="1" s="1"/>
  <c r="DM28" i="1"/>
  <c r="DL28" i="1"/>
  <c r="DG28" i="1"/>
  <c r="DH28" i="1" s="1"/>
  <c r="DE28" i="1"/>
  <c r="DD28" i="1"/>
  <c r="CY28" i="1"/>
  <c r="CX28" i="1"/>
  <c r="DF28" i="1" s="1"/>
  <c r="DI28" i="1" s="1"/>
  <c r="CW28" i="1"/>
  <c r="CV28" i="1"/>
  <c r="CS28" i="1"/>
  <c r="CR28" i="1"/>
  <c r="CM28" i="1"/>
  <c r="CL28" i="1"/>
  <c r="CO28" i="1" s="1"/>
  <c r="CK28" i="1"/>
  <c r="EI28" i="1" s="1"/>
  <c r="BH28" i="1"/>
  <c r="BG28" i="1"/>
  <c r="AZ28" i="1"/>
  <c r="AY28" i="1"/>
  <c r="AT28" i="1"/>
  <c r="AS28" i="1"/>
  <c r="AR28" i="1"/>
  <c r="AQ28" i="1"/>
  <c r="AN28" i="1"/>
  <c r="AM28" i="1"/>
  <c r="AH28" i="1"/>
  <c r="AG28" i="1"/>
  <c r="JF27" i="1"/>
  <c r="JE27" i="1"/>
  <c r="JD27" i="1"/>
  <c r="JC27" i="1"/>
  <c r="JB27" i="1"/>
  <c r="JA27" i="1"/>
  <c r="IZ27" i="1"/>
  <c r="IY27" i="1"/>
  <c r="HR27" i="1"/>
  <c r="HQ27" i="1"/>
  <c r="HP27" i="1"/>
  <c r="HO27" i="1"/>
  <c r="HN27" i="1"/>
  <c r="HM27" i="1"/>
  <c r="HL27" i="1"/>
  <c r="HK27" i="1"/>
  <c r="FP27" i="1"/>
  <c r="FO27" i="1"/>
  <c r="FI27" i="1"/>
  <c r="FL27" i="1" s="1"/>
  <c r="FH27" i="1"/>
  <c r="FG27" i="1"/>
  <c r="FD27" i="1"/>
  <c r="FB27" i="1"/>
  <c r="FJ27" i="1" s="1"/>
  <c r="FK27" i="1" s="1"/>
  <c r="FA27" i="1"/>
  <c r="EZ27" i="1"/>
  <c r="EY27" i="1"/>
  <c r="EV27" i="1"/>
  <c r="EU27" i="1"/>
  <c r="EP27" i="1"/>
  <c r="ER27" i="1" s="1"/>
  <c r="EO27" i="1"/>
  <c r="EN27" i="1"/>
  <c r="DM27" i="1"/>
  <c r="DL27" i="1"/>
  <c r="DL17" i="1" s="1"/>
  <c r="DG27" i="1"/>
  <c r="DF27" i="1"/>
  <c r="DI27" i="1" s="1"/>
  <c r="DE27" i="1"/>
  <c r="DD27" i="1"/>
  <c r="DA27" i="1"/>
  <c r="CZ27" i="1"/>
  <c r="CY27" i="1"/>
  <c r="CX27" i="1"/>
  <c r="CW27" i="1"/>
  <c r="CV27" i="1"/>
  <c r="CS27" i="1"/>
  <c r="CR27" i="1"/>
  <c r="CO27" i="1"/>
  <c r="CN27" i="1"/>
  <c r="ED27" i="1" s="1"/>
  <c r="CM27" i="1"/>
  <c r="DO27" i="1" s="1"/>
  <c r="CL27" i="1"/>
  <c r="CK27" i="1"/>
  <c r="H27" i="1" s="1"/>
  <c r="BH27" i="1"/>
  <c r="BG27" i="1"/>
  <c r="BB27" i="1"/>
  <c r="BC27" i="1" s="1"/>
  <c r="AZ27" i="1"/>
  <c r="AY27" i="1"/>
  <c r="AT27" i="1"/>
  <c r="AS27" i="1"/>
  <c r="BA27" i="1" s="1"/>
  <c r="BD27" i="1" s="1"/>
  <c r="AR27" i="1"/>
  <c r="AQ27" i="1"/>
  <c r="AN27" i="1"/>
  <c r="AM27" i="1"/>
  <c r="AH27" i="1"/>
  <c r="AG27" i="1"/>
  <c r="AJ27" i="1" s="1"/>
  <c r="AF27" i="1"/>
  <c r="F27" i="1" s="1"/>
  <c r="CD27" i="1" s="1"/>
  <c r="JF26" i="1"/>
  <c r="JE26" i="1"/>
  <c r="JD26" i="1"/>
  <c r="JC26" i="1"/>
  <c r="JB26" i="1"/>
  <c r="JA26" i="1"/>
  <c r="IZ26" i="1"/>
  <c r="IY26" i="1"/>
  <c r="HR26" i="1"/>
  <c r="HQ26" i="1"/>
  <c r="HP26" i="1"/>
  <c r="HO26" i="1"/>
  <c r="HN26" i="1"/>
  <c r="HM26" i="1"/>
  <c r="HL26" i="1"/>
  <c r="HK26" i="1"/>
  <c r="FP26" i="1"/>
  <c r="FO26" i="1"/>
  <c r="FJ26" i="1"/>
  <c r="FI26" i="1"/>
  <c r="FL26" i="1" s="1"/>
  <c r="FH26" i="1"/>
  <c r="FG26" i="1"/>
  <c r="FD26" i="1"/>
  <c r="FC26" i="1"/>
  <c r="FB26" i="1"/>
  <c r="FA26" i="1"/>
  <c r="EZ26" i="1"/>
  <c r="EY26" i="1"/>
  <c r="EV26" i="1"/>
  <c r="EU26" i="1"/>
  <c r="ER26" i="1"/>
  <c r="EQ26" i="1"/>
  <c r="GG26" i="1" s="1"/>
  <c r="EP26" i="1"/>
  <c r="FR26" i="1" s="1"/>
  <c r="EO26" i="1"/>
  <c r="EN26" i="1"/>
  <c r="DM26" i="1"/>
  <c r="DL26" i="1"/>
  <c r="DG26" i="1"/>
  <c r="DE26" i="1"/>
  <c r="DD26" i="1"/>
  <c r="CY26" i="1"/>
  <c r="CX26" i="1"/>
  <c r="CW26" i="1"/>
  <c r="CV26" i="1"/>
  <c r="CS26" i="1"/>
  <c r="CR26" i="1"/>
  <c r="CM26" i="1"/>
  <c r="DO26" i="1" s="1"/>
  <c r="CL26" i="1"/>
  <c r="CN26" i="1" s="1"/>
  <c r="ED26" i="1" s="1"/>
  <c r="CK26" i="1"/>
  <c r="H26" i="1" s="1"/>
  <c r="FQ26" i="1" s="1"/>
  <c r="BH26" i="1"/>
  <c r="BG26" i="1"/>
  <c r="AZ26" i="1"/>
  <c r="AY26" i="1"/>
  <c r="AY17" i="1" s="1"/>
  <c r="AT26" i="1"/>
  <c r="AS26" i="1"/>
  <c r="AR26" i="1"/>
  <c r="AQ26" i="1"/>
  <c r="AN26" i="1"/>
  <c r="AM26" i="1"/>
  <c r="AH26" i="1"/>
  <c r="AG26" i="1"/>
  <c r="JF25" i="1"/>
  <c r="JE25" i="1"/>
  <c r="JD25" i="1"/>
  <c r="JC25" i="1"/>
  <c r="JB25" i="1"/>
  <c r="JA25" i="1"/>
  <c r="IZ25" i="1"/>
  <c r="IY25" i="1"/>
  <c r="HR25" i="1"/>
  <c r="HQ25" i="1"/>
  <c r="HP25" i="1"/>
  <c r="HO25" i="1"/>
  <c r="HN25" i="1"/>
  <c r="HM25" i="1"/>
  <c r="HL25" i="1"/>
  <c r="HK25" i="1"/>
  <c r="FP25" i="1"/>
  <c r="FO25" i="1"/>
  <c r="FJ25" i="1"/>
  <c r="FH25" i="1"/>
  <c r="FG25" i="1"/>
  <c r="FB25" i="1"/>
  <c r="FA25" i="1"/>
  <c r="EZ25" i="1"/>
  <c r="EY25" i="1"/>
  <c r="EV25" i="1"/>
  <c r="EU25" i="1"/>
  <c r="EP25" i="1"/>
  <c r="EO25" i="1"/>
  <c r="ER25" i="1" s="1"/>
  <c r="EN25" i="1"/>
  <c r="DM25" i="1"/>
  <c r="DL25" i="1"/>
  <c r="DE25" i="1"/>
  <c r="DD25" i="1"/>
  <c r="CY25" i="1"/>
  <c r="CX25" i="1"/>
  <c r="CW25" i="1"/>
  <c r="CV25" i="1"/>
  <c r="CS25" i="1"/>
  <c r="CR25" i="1"/>
  <c r="CM25" i="1"/>
  <c r="CL25" i="1"/>
  <c r="CL17" i="1" s="1"/>
  <c r="BH25" i="1"/>
  <c r="BG25" i="1"/>
  <c r="BG17" i="1" s="1"/>
  <c r="BD25" i="1"/>
  <c r="BA25" i="1"/>
  <c r="AZ25" i="1"/>
  <c r="AY25" i="1"/>
  <c r="AV25" i="1"/>
  <c r="AT25" i="1"/>
  <c r="BB25" i="1" s="1"/>
  <c r="BC25" i="1" s="1"/>
  <c r="AS25" i="1"/>
  <c r="AR25" i="1"/>
  <c r="AQ25" i="1"/>
  <c r="AN25" i="1"/>
  <c r="AM25" i="1"/>
  <c r="AI25" i="1"/>
  <c r="BY25" i="1" s="1"/>
  <c r="AH25" i="1"/>
  <c r="AJ25" i="1" s="1"/>
  <c r="AG25" i="1"/>
  <c r="AF25" i="1"/>
  <c r="F25" i="1"/>
  <c r="JF24" i="1"/>
  <c r="JE24" i="1"/>
  <c r="JD24" i="1"/>
  <c r="JC24" i="1"/>
  <c r="JB24" i="1"/>
  <c r="JA24" i="1"/>
  <c r="IZ24" i="1"/>
  <c r="IY24" i="1"/>
  <c r="HR24" i="1"/>
  <c r="HQ24" i="1"/>
  <c r="HP24" i="1"/>
  <c r="HO24" i="1"/>
  <c r="HN24" i="1"/>
  <c r="HM24" i="1"/>
  <c r="HL24" i="1"/>
  <c r="HK24" i="1"/>
  <c r="FR24" i="1"/>
  <c r="FP24" i="1"/>
  <c r="FO24" i="1"/>
  <c r="FH24" i="1"/>
  <c r="FG24" i="1"/>
  <c r="FB24" i="1"/>
  <c r="FA24" i="1"/>
  <c r="EZ24" i="1"/>
  <c r="EY24" i="1"/>
  <c r="EV24" i="1"/>
  <c r="EU24" i="1"/>
  <c r="EP24" i="1"/>
  <c r="EQ24" i="1" s="1"/>
  <c r="GG24" i="1" s="1"/>
  <c r="EO24" i="1"/>
  <c r="DM24" i="1"/>
  <c r="DL24" i="1"/>
  <c r="DF24" i="1"/>
  <c r="DI24" i="1" s="1"/>
  <c r="DE24" i="1"/>
  <c r="DD24" i="1"/>
  <c r="DA24" i="1"/>
  <c r="CZ24" i="1"/>
  <c r="CY24" i="1"/>
  <c r="DG24" i="1" s="1"/>
  <c r="CX24" i="1"/>
  <c r="CW24" i="1"/>
  <c r="CV24" i="1"/>
  <c r="CS24" i="1"/>
  <c r="CR24" i="1"/>
  <c r="CM24" i="1"/>
  <c r="CO24" i="1" s="1"/>
  <c r="CL24" i="1"/>
  <c r="CK24" i="1"/>
  <c r="BH24" i="1"/>
  <c r="BG24" i="1"/>
  <c r="BB24" i="1"/>
  <c r="BA24" i="1"/>
  <c r="BD24" i="1" s="1"/>
  <c r="AZ24" i="1"/>
  <c r="AY24" i="1"/>
  <c r="AV24" i="1"/>
  <c r="AU24" i="1"/>
  <c r="AT24" i="1"/>
  <c r="AS24" i="1"/>
  <c r="AR24" i="1"/>
  <c r="AQ24" i="1"/>
  <c r="AN24" i="1"/>
  <c r="AM24" i="1"/>
  <c r="AJ24" i="1"/>
  <c r="AI24" i="1"/>
  <c r="BY24" i="1" s="1"/>
  <c r="AH24" i="1"/>
  <c r="BJ24" i="1" s="1"/>
  <c r="AG24" i="1"/>
  <c r="AF24" i="1"/>
  <c r="F24" i="1" s="1"/>
  <c r="BI24" i="1" s="1"/>
  <c r="H24" i="1"/>
  <c r="JF23" i="1"/>
  <c r="JE23" i="1"/>
  <c r="JD23" i="1"/>
  <c r="JC23" i="1"/>
  <c r="JB23" i="1"/>
  <c r="JA23" i="1"/>
  <c r="IZ23" i="1"/>
  <c r="IY23" i="1"/>
  <c r="HR23" i="1"/>
  <c r="HQ23" i="1"/>
  <c r="HP23" i="1"/>
  <c r="HO23" i="1"/>
  <c r="HN23" i="1"/>
  <c r="HM23" i="1"/>
  <c r="HL23" i="1"/>
  <c r="HK23" i="1"/>
  <c r="FP23" i="1"/>
  <c r="FO23" i="1"/>
  <c r="FJ23" i="1"/>
  <c r="FK23" i="1" s="1"/>
  <c r="FI23" i="1"/>
  <c r="FH23" i="1"/>
  <c r="FG23" i="1"/>
  <c r="FD23" i="1"/>
  <c r="FC23" i="1"/>
  <c r="FB23" i="1"/>
  <c r="FA23" i="1"/>
  <c r="EZ23" i="1"/>
  <c r="EY23" i="1"/>
  <c r="EV23" i="1"/>
  <c r="EU23" i="1"/>
  <c r="ER23" i="1"/>
  <c r="EQ23" i="1"/>
  <c r="GG23" i="1" s="1"/>
  <c r="EP23" i="1"/>
  <c r="FR23" i="1" s="1"/>
  <c r="EO23" i="1"/>
  <c r="FQ23" i="1" s="1"/>
  <c r="EN23" i="1"/>
  <c r="GL23" i="1" s="1"/>
  <c r="EJ23" i="1"/>
  <c r="GM23" i="1" s="1"/>
  <c r="DO23" i="1"/>
  <c r="DN23" i="1"/>
  <c r="DM23" i="1"/>
  <c r="DL23" i="1"/>
  <c r="DE23" i="1"/>
  <c r="DD23" i="1"/>
  <c r="CY23" i="1"/>
  <c r="CX23" i="1"/>
  <c r="CW23" i="1"/>
  <c r="CV23" i="1"/>
  <c r="CS23" i="1"/>
  <c r="CR23" i="1"/>
  <c r="CM23" i="1"/>
  <c r="CL23" i="1"/>
  <c r="BH23" i="1"/>
  <c r="BG23" i="1"/>
  <c r="BA23" i="1"/>
  <c r="BD23" i="1" s="1"/>
  <c r="AZ23" i="1"/>
  <c r="AY23" i="1"/>
  <c r="AV23" i="1"/>
  <c r="AU23" i="1"/>
  <c r="AT23" i="1"/>
  <c r="BB23" i="1" s="1"/>
  <c r="AS23" i="1"/>
  <c r="AR23" i="1"/>
  <c r="AQ23" i="1"/>
  <c r="AN23" i="1"/>
  <c r="AM23" i="1"/>
  <c r="AH23" i="1"/>
  <c r="AJ23" i="1" s="1"/>
  <c r="AG23" i="1"/>
  <c r="BI23" i="1" s="1"/>
  <c r="AF23" i="1"/>
  <c r="CD23" i="1" s="1"/>
  <c r="FP22" i="1"/>
  <c r="FO22" i="1"/>
  <c r="FJ22" i="1"/>
  <c r="FI22" i="1"/>
  <c r="FL22" i="1" s="1"/>
  <c r="FH22" i="1"/>
  <c r="FG22" i="1"/>
  <c r="FD22" i="1"/>
  <c r="FC22" i="1"/>
  <c r="GG22" i="1" s="1"/>
  <c r="FB22" i="1"/>
  <c r="FA22" i="1"/>
  <c r="EZ22" i="1"/>
  <c r="EY22" i="1"/>
  <c r="EV22" i="1"/>
  <c r="EU22" i="1"/>
  <c r="ER22" i="1"/>
  <c r="EQ22" i="1"/>
  <c r="EP22" i="1"/>
  <c r="FR22" i="1" s="1"/>
  <c r="EO22" i="1"/>
  <c r="FQ22" i="1" s="1"/>
  <c r="EN22" i="1"/>
  <c r="GL22" i="1" s="1"/>
  <c r="EI22" i="1"/>
  <c r="DM22" i="1"/>
  <c r="DL22" i="1"/>
  <c r="DH22" i="1"/>
  <c r="DG22" i="1"/>
  <c r="DE22" i="1"/>
  <c r="DD22" i="1"/>
  <c r="DD17" i="1" s="1"/>
  <c r="DA22" i="1"/>
  <c r="CY22" i="1"/>
  <c r="CX22" i="1"/>
  <c r="DF22" i="1" s="1"/>
  <c r="DI22" i="1" s="1"/>
  <c r="CW22" i="1"/>
  <c r="CV22" i="1"/>
  <c r="CS22" i="1"/>
  <c r="CR22" i="1"/>
  <c r="CO22" i="1"/>
  <c r="CM22" i="1"/>
  <c r="CN22" i="1" s="1"/>
  <c r="CL22" i="1"/>
  <c r="DN22" i="1" s="1"/>
  <c r="CK22" i="1"/>
  <c r="BJ22" i="1"/>
  <c r="BI22" i="1"/>
  <c r="BH22" i="1"/>
  <c r="BG22" i="1"/>
  <c r="AZ22" i="1"/>
  <c r="AY22" i="1"/>
  <c r="AT22" i="1"/>
  <c r="AS22" i="1"/>
  <c r="AR22" i="1"/>
  <c r="AQ22" i="1"/>
  <c r="AN22" i="1"/>
  <c r="AM22" i="1"/>
  <c r="AM17" i="1" s="1"/>
  <c r="AH22" i="1"/>
  <c r="AG22" i="1"/>
  <c r="JF21" i="1"/>
  <c r="JE21" i="1"/>
  <c r="JE17" i="1" s="1"/>
  <c r="JD21" i="1"/>
  <c r="JC21" i="1"/>
  <c r="JB21" i="1"/>
  <c r="JA21" i="1"/>
  <c r="JA17" i="1" s="1"/>
  <c r="IZ21" i="1"/>
  <c r="IY21" i="1"/>
  <c r="HR21" i="1"/>
  <c r="HQ21" i="1"/>
  <c r="HQ17" i="1" s="1"/>
  <c r="HP21" i="1"/>
  <c r="HO21" i="1"/>
  <c r="HN21" i="1"/>
  <c r="HM21" i="1"/>
  <c r="HM17" i="1" s="1"/>
  <c r="HL21" i="1"/>
  <c r="HK21" i="1"/>
  <c r="FR21" i="1"/>
  <c r="FP21" i="1"/>
  <c r="FO21" i="1"/>
  <c r="FI21" i="1"/>
  <c r="FH21" i="1"/>
  <c r="FG21" i="1"/>
  <c r="FB21" i="1"/>
  <c r="FC21" i="1" s="1"/>
  <c r="FA21" i="1"/>
  <c r="EZ21" i="1"/>
  <c r="EY21" i="1"/>
  <c r="EV21" i="1"/>
  <c r="EU21" i="1"/>
  <c r="EP21" i="1"/>
  <c r="ER21" i="1" s="1"/>
  <c r="EO21" i="1"/>
  <c r="FQ21" i="1" s="1"/>
  <c r="EN21" i="1"/>
  <c r="GL21" i="1" s="1"/>
  <c r="DM21" i="1"/>
  <c r="DL21" i="1"/>
  <c r="DG21" i="1"/>
  <c r="DF21" i="1"/>
  <c r="DI21" i="1" s="1"/>
  <c r="DE21" i="1"/>
  <c r="DD21" i="1"/>
  <c r="DA21" i="1"/>
  <c r="CZ21" i="1"/>
  <c r="CY21" i="1"/>
  <c r="CX21" i="1"/>
  <c r="CW21" i="1"/>
  <c r="CV21" i="1"/>
  <c r="CS21" i="1"/>
  <c r="CR21" i="1"/>
  <c r="CO21" i="1"/>
  <c r="CN21" i="1"/>
  <c r="ED21" i="1" s="1"/>
  <c r="CM21" i="1"/>
  <c r="DO21" i="1" s="1"/>
  <c r="CL21" i="1"/>
  <c r="DN21" i="1" s="1"/>
  <c r="CK21" i="1"/>
  <c r="EI21" i="1" s="1"/>
  <c r="BH21" i="1"/>
  <c r="BG21" i="1"/>
  <c r="BB21" i="1"/>
  <c r="AZ21" i="1"/>
  <c r="AY21" i="1"/>
  <c r="AV21" i="1"/>
  <c r="AT21" i="1"/>
  <c r="AS21" i="1"/>
  <c r="AR21" i="1"/>
  <c r="AQ21" i="1"/>
  <c r="AN21" i="1"/>
  <c r="AM21" i="1"/>
  <c r="AH21" i="1"/>
  <c r="BJ21" i="1" s="1"/>
  <c r="AG21" i="1"/>
  <c r="FQ20" i="1"/>
  <c r="FP20" i="1"/>
  <c r="FO20" i="1"/>
  <c r="FH20" i="1"/>
  <c r="FG20" i="1"/>
  <c r="FB20" i="1"/>
  <c r="FA20" i="1"/>
  <c r="EZ20" i="1"/>
  <c r="EY20" i="1"/>
  <c r="EV20" i="1"/>
  <c r="EU20" i="1"/>
  <c r="EP20" i="1"/>
  <c r="EQ20" i="1" s="1"/>
  <c r="GG20" i="1" s="1"/>
  <c r="EO20" i="1"/>
  <c r="DM20" i="1"/>
  <c r="DL20" i="1"/>
  <c r="DF20" i="1"/>
  <c r="DI20" i="1" s="1"/>
  <c r="DE20" i="1"/>
  <c r="DD20" i="1"/>
  <c r="DA20" i="1"/>
  <c r="CY20" i="1"/>
  <c r="DG20" i="1" s="1"/>
  <c r="DH20" i="1" s="1"/>
  <c r="CX20" i="1"/>
  <c r="CW20" i="1"/>
  <c r="CV20" i="1"/>
  <c r="CV17" i="1" s="1"/>
  <c r="CS20" i="1"/>
  <c r="CR20" i="1"/>
  <c r="CO20" i="1"/>
  <c r="CN20" i="1"/>
  <c r="CM20" i="1"/>
  <c r="CM17" i="1" s="1"/>
  <c r="CL20" i="1"/>
  <c r="DN20" i="1" s="1"/>
  <c r="CK20" i="1"/>
  <c r="EI20" i="1" s="1"/>
  <c r="BH20" i="1"/>
  <c r="BG20" i="1"/>
  <c r="BB20" i="1"/>
  <c r="BA20" i="1"/>
  <c r="BD20" i="1" s="1"/>
  <c r="AZ20" i="1"/>
  <c r="AY20" i="1"/>
  <c r="AV20" i="1"/>
  <c r="AU20" i="1"/>
  <c r="AT20" i="1"/>
  <c r="AS20" i="1"/>
  <c r="AR20" i="1"/>
  <c r="AQ20" i="1"/>
  <c r="AN20" i="1"/>
  <c r="AM20" i="1"/>
  <c r="AJ20" i="1"/>
  <c r="AI20" i="1"/>
  <c r="BY20" i="1" s="1"/>
  <c r="AH20" i="1"/>
  <c r="BJ20" i="1" s="1"/>
  <c r="AG20" i="1"/>
  <c r="BI20" i="1" s="1"/>
  <c r="AF20" i="1"/>
  <c r="JF19" i="1"/>
  <c r="JF17" i="1" s="1"/>
  <c r="JE19" i="1"/>
  <c r="JD19" i="1"/>
  <c r="JC19" i="1"/>
  <c r="JC17" i="1" s="1"/>
  <c r="JB19" i="1"/>
  <c r="JB17" i="1" s="1"/>
  <c r="JA19" i="1"/>
  <c r="IZ19" i="1"/>
  <c r="IY19" i="1"/>
  <c r="HR19" i="1"/>
  <c r="HR17" i="1" s="1"/>
  <c r="HQ19" i="1"/>
  <c r="HP19" i="1"/>
  <c r="HO19" i="1"/>
  <c r="HN19" i="1"/>
  <c r="HN17" i="1" s="1"/>
  <c r="HM19" i="1"/>
  <c r="HL19" i="1"/>
  <c r="HK19" i="1"/>
  <c r="FP19" i="1"/>
  <c r="FO19" i="1"/>
  <c r="FJ19" i="1"/>
  <c r="FH19" i="1"/>
  <c r="FG19" i="1"/>
  <c r="FD19" i="1"/>
  <c r="FB19" i="1"/>
  <c r="FA19" i="1"/>
  <c r="EZ19" i="1"/>
  <c r="EY19" i="1"/>
  <c r="EV19" i="1"/>
  <c r="EU19" i="1"/>
  <c r="ER19" i="1"/>
  <c r="EP19" i="1"/>
  <c r="FR19" i="1" s="1"/>
  <c r="EO19" i="1"/>
  <c r="EQ19" i="1" s="1"/>
  <c r="GG19" i="1" s="1"/>
  <c r="DO19" i="1"/>
  <c r="DN19" i="1"/>
  <c r="DM19" i="1"/>
  <c r="DL19" i="1"/>
  <c r="DE19" i="1"/>
  <c r="DD19" i="1"/>
  <c r="CY19" i="1"/>
  <c r="CX19" i="1"/>
  <c r="CX17" i="1" s="1"/>
  <c r="CW19" i="1"/>
  <c r="CV19" i="1"/>
  <c r="CS19" i="1"/>
  <c r="CR19" i="1"/>
  <c r="CR17" i="1" s="1"/>
  <c r="CM19" i="1"/>
  <c r="CN19" i="1" s="1"/>
  <c r="ED19" i="1" s="1"/>
  <c r="CL19" i="1"/>
  <c r="BJ19" i="1"/>
  <c r="BH19" i="1"/>
  <c r="BG19" i="1"/>
  <c r="BA19" i="1"/>
  <c r="AZ19" i="1"/>
  <c r="AY19" i="1"/>
  <c r="AT19" i="1"/>
  <c r="AU19" i="1" s="1"/>
  <c r="AS19" i="1"/>
  <c r="AR19" i="1"/>
  <c r="AQ19" i="1"/>
  <c r="AQ17" i="1" s="1"/>
  <c r="AN19" i="1"/>
  <c r="AM19" i="1"/>
  <c r="AH19" i="1"/>
  <c r="AJ19" i="1" s="1"/>
  <c r="AG19" i="1"/>
  <c r="BI19" i="1" s="1"/>
  <c r="AF19" i="1"/>
  <c r="CD19" i="1" s="1"/>
  <c r="LI17" i="1"/>
  <c r="LH17" i="1"/>
  <c r="LG17" i="1"/>
  <c r="LF17" i="1"/>
  <c r="LE17" i="1"/>
  <c r="LD17" i="1"/>
  <c r="LC17" i="1"/>
  <c r="LB17" i="1"/>
  <c r="LA17" i="1"/>
  <c r="KZ17" i="1"/>
  <c r="KY17" i="1"/>
  <c r="KX17" i="1"/>
  <c r="KW17" i="1"/>
  <c r="KV17" i="1"/>
  <c r="KU17" i="1"/>
  <c r="KT17" i="1"/>
  <c r="KS17" i="1"/>
  <c r="KR17" i="1"/>
  <c r="KL17" i="1"/>
  <c r="KK17" i="1"/>
  <c r="KJ17" i="1"/>
  <c r="KI17" i="1"/>
  <c r="KH17" i="1"/>
  <c r="KG17" i="1"/>
  <c r="KF17" i="1"/>
  <c r="KE17" i="1"/>
  <c r="KD17" i="1"/>
  <c r="KC17" i="1"/>
  <c r="KB17" i="1"/>
  <c r="KA17" i="1"/>
  <c r="JZ17" i="1"/>
  <c r="JY17" i="1"/>
  <c r="JX17" i="1"/>
  <c r="JW17" i="1"/>
  <c r="JV17" i="1"/>
  <c r="JU17" i="1"/>
  <c r="JT17" i="1"/>
  <c r="JS17" i="1"/>
  <c r="JR17" i="1"/>
  <c r="JQ17" i="1"/>
  <c r="JP17" i="1"/>
  <c r="JO17" i="1"/>
  <c r="JN17" i="1"/>
  <c r="JM17" i="1"/>
  <c r="JL17" i="1"/>
  <c r="JK17" i="1"/>
  <c r="JJ17" i="1"/>
  <c r="JI17" i="1"/>
  <c r="JH17" i="1"/>
  <c r="JG17" i="1"/>
  <c r="JD17" i="1"/>
  <c r="IZ17" i="1"/>
  <c r="IY17" i="1"/>
  <c r="IX17" i="1"/>
  <c r="IW17" i="1"/>
  <c r="IV17" i="1"/>
  <c r="IU17" i="1"/>
  <c r="IT17" i="1"/>
  <c r="IS17" i="1"/>
  <c r="IR17" i="1"/>
  <c r="IQ17" i="1"/>
  <c r="IP17" i="1"/>
  <c r="IO17" i="1"/>
  <c r="IN17" i="1"/>
  <c r="IM17" i="1"/>
  <c r="IL17" i="1"/>
  <c r="IK17" i="1"/>
  <c r="IJ17" i="1"/>
  <c r="II17" i="1"/>
  <c r="IH17" i="1"/>
  <c r="IG17" i="1"/>
  <c r="IF17" i="1"/>
  <c r="IE17" i="1"/>
  <c r="ID17" i="1"/>
  <c r="IC17" i="1"/>
  <c r="IB17" i="1"/>
  <c r="IA17" i="1"/>
  <c r="HZ17" i="1"/>
  <c r="HY17" i="1"/>
  <c r="HX17" i="1"/>
  <c r="HW17" i="1"/>
  <c r="HV17" i="1"/>
  <c r="HU17" i="1"/>
  <c r="HT17" i="1"/>
  <c r="HS17" i="1"/>
  <c r="HP17" i="1"/>
  <c r="HO17" i="1"/>
  <c r="HL17" i="1"/>
  <c r="HK17" i="1"/>
  <c r="GK17" i="1"/>
  <c r="GJ17" i="1"/>
  <c r="GI17" i="1"/>
  <c r="GH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P17" i="1"/>
  <c r="FO17" i="1"/>
  <c r="FN17" i="1"/>
  <c r="FM17" i="1"/>
  <c r="FH17" i="1"/>
  <c r="FG17" i="1"/>
  <c r="FF17" i="1"/>
  <c r="FE17" i="1"/>
  <c r="EZ17" i="1"/>
  <c r="EY17" i="1"/>
  <c r="EX17" i="1"/>
  <c r="EW17" i="1"/>
  <c r="EV17" i="1"/>
  <c r="EU17" i="1"/>
  <c r="ET17" i="1"/>
  <c r="ES17" i="1"/>
  <c r="EM17" i="1"/>
  <c r="EL17" i="1"/>
  <c r="EH17" i="1"/>
  <c r="EG17" i="1"/>
  <c r="EF17" i="1"/>
  <c r="EE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M17" i="1"/>
  <c r="DK17" i="1"/>
  <c r="DJ17" i="1"/>
  <c r="DE17" i="1"/>
  <c r="DC17" i="1"/>
  <c r="DB17" i="1"/>
  <c r="CW17" i="1"/>
  <c r="CU17" i="1"/>
  <c r="CT17" i="1"/>
  <c r="CS17" i="1"/>
  <c r="CQ17" i="1"/>
  <c r="CP17" i="1"/>
  <c r="CH17" i="1"/>
  <c r="CG17" i="1"/>
  <c r="CC17" i="1"/>
  <c r="CB17" i="1"/>
  <c r="CA17" i="1"/>
  <c r="BZ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F17" i="1"/>
  <c r="BE17" i="1"/>
  <c r="BH17" i="1" s="1"/>
  <c r="AX17" i="1"/>
  <c r="AW17" i="1"/>
  <c r="AZ17" i="1" s="1"/>
  <c r="AS17" i="1"/>
  <c r="AP17" i="1"/>
  <c r="AO17" i="1"/>
  <c r="AR17" i="1" s="1"/>
  <c r="AL17" i="1"/>
  <c r="AK17" i="1"/>
  <c r="AN17" i="1" s="1"/>
  <c r="AG17" i="1"/>
  <c r="AC17" i="1"/>
  <c r="AB17" i="1"/>
  <c r="Y17" i="1"/>
  <c r="W17" i="1"/>
  <c r="V17" i="1"/>
  <c r="I17" i="1"/>
  <c r="G17" i="1"/>
  <c r="JF14" i="1"/>
  <c r="JE14" i="1"/>
  <c r="JD14" i="1"/>
  <c r="JC14" i="1"/>
  <c r="JB14" i="1"/>
  <c r="JA14" i="1"/>
  <c r="IZ14" i="1"/>
  <c r="IY14" i="1"/>
  <c r="HR14" i="1"/>
  <c r="HQ14" i="1"/>
  <c r="HP14" i="1"/>
  <c r="HO14" i="1"/>
  <c r="HN14" i="1"/>
  <c r="HM14" i="1"/>
  <c r="HL14" i="1"/>
  <c r="HK14" i="1"/>
  <c r="GG14" i="1"/>
  <c r="FP14" i="1"/>
  <c r="FO14" i="1"/>
  <c r="FJ14" i="1"/>
  <c r="FK14" i="1" s="1"/>
  <c r="FI14" i="1"/>
  <c r="FL14" i="1" s="1"/>
  <c r="FH14" i="1"/>
  <c r="FG14" i="1"/>
  <c r="FD14" i="1"/>
  <c r="FC14" i="1"/>
  <c r="FB14" i="1"/>
  <c r="FA14" i="1"/>
  <c r="EZ14" i="1"/>
  <c r="EY14" i="1"/>
  <c r="EV14" i="1"/>
  <c r="EU14" i="1"/>
  <c r="ER14" i="1"/>
  <c r="EQ14" i="1"/>
  <c r="EP14" i="1"/>
  <c r="FR14" i="1" s="1"/>
  <c r="EO14" i="1"/>
  <c r="FQ14" i="1" s="1"/>
  <c r="EN14" i="1"/>
  <c r="GL14" i="1" s="1"/>
  <c r="DM14" i="1"/>
  <c r="DL14" i="1"/>
  <c r="DG14" i="1"/>
  <c r="DH14" i="1" s="1"/>
  <c r="DE14" i="1"/>
  <c r="DD14" i="1"/>
  <c r="DA14" i="1"/>
  <c r="CY14" i="1"/>
  <c r="CX14" i="1"/>
  <c r="DF14" i="1" s="1"/>
  <c r="DI14" i="1" s="1"/>
  <c r="CW14" i="1"/>
  <c r="CV14" i="1"/>
  <c r="CS14" i="1"/>
  <c r="CR14" i="1"/>
  <c r="CO14" i="1"/>
  <c r="CM14" i="1"/>
  <c r="DO14" i="1" s="1"/>
  <c r="CL14" i="1"/>
  <c r="CL122" i="1" s="1"/>
  <c r="CK14" i="1"/>
  <c r="CK122" i="1" s="1"/>
  <c r="BH14" i="1"/>
  <c r="BG14" i="1"/>
  <c r="AZ14" i="1"/>
  <c r="AY14" i="1"/>
  <c r="AT14" i="1"/>
  <c r="BB14" i="1" s="1"/>
  <c r="AS14" i="1"/>
  <c r="AV14" i="1" s="1"/>
  <c r="AR14" i="1"/>
  <c r="AQ14" i="1"/>
  <c r="AN14" i="1"/>
  <c r="AM14" i="1"/>
  <c r="AH14" i="1"/>
  <c r="AH12" i="1" s="1"/>
  <c r="AG14" i="1"/>
  <c r="AG122" i="1" s="1"/>
  <c r="JF13" i="1"/>
  <c r="JE13" i="1"/>
  <c r="JD13" i="1"/>
  <c r="JD12" i="1" s="1"/>
  <c r="JD50" i="1" s="1"/>
  <c r="JC13" i="1"/>
  <c r="JB13" i="1"/>
  <c r="JA13" i="1"/>
  <c r="IZ13" i="1"/>
  <c r="IZ12" i="1" s="1"/>
  <c r="IZ50" i="1" s="1"/>
  <c r="IY13" i="1"/>
  <c r="HR13" i="1"/>
  <c r="HQ13" i="1"/>
  <c r="HP13" i="1"/>
  <c r="HP12" i="1" s="1"/>
  <c r="HP50" i="1" s="1"/>
  <c r="HO13" i="1"/>
  <c r="HN13" i="1"/>
  <c r="HM13" i="1"/>
  <c r="HL13" i="1"/>
  <c r="HL12" i="1" s="1"/>
  <c r="HL50" i="1" s="1"/>
  <c r="HK13" i="1"/>
  <c r="FP13" i="1"/>
  <c r="FO13" i="1"/>
  <c r="FO12" i="1" s="1"/>
  <c r="FO50" i="1" s="1"/>
  <c r="FI13" i="1"/>
  <c r="FH13" i="1"/>
  <c r="FG13" i="1"/>
  <c r="FB13" i="1"/>
  <c r="FJ13" i="1" s="1"/>
  <c r="FA13" i="1"/>
  <c r="FD13" i="1" s="1"/>
  <c r="EZ13" i="1"/>
  <c r="EY13" i="1"/>
  <c r="EY12" i="1" s="1"/>
  <c r="EY50" i="1" s="1"/>
  <c r="EV13" i="1"/>
  <c r="EU13" i="1"/>
  <c r="EP13" i="1"/>
  <c r="EP12" i="1" s="1"/>
  <c r="EO13" i="1"/>
  <c r="FQ13" i="1" s="1"/>
  <c r="DM13" i="1"/>
  <c r="DL13" i="1"/>
  <c r="DL12" i="1" s="1"/>
  <c r="DL50" i="1" s="1"/>
  <c r="DG13" i="1"/>
  <c r="DH13" i="1" s="1"/>
  <c r="DF13" i="1"/>
  <c r="DI13" i="1" s="1"/>
  <c r="BD13" i="1" s="1"/>
  <c r="DE13" i="1"/>
  <c r="DD13" i="1"/>
  <c r="DA13" i="1"/>
  <c r="CZ13" i="1"/>
  <c r="AU13" i="1" s="1"/>
  <c r="CY13" i="1"/>
  <c r="CX13" i="1"/>
  <c r="CW13" i="1"/>
  <c r="CV13" i="1"/>
  <c r="AQ13" i="1" s="1"/>
  <c r="AQ12" i="1" s="1"/>
  <c r="AQ50" i="1" s="1"/>
  <c r="CS13" i="1"/>
  <c r="CR13" i="1"/>
  <c r="CO13" i="1"/>
  <c r="CN13" i="1"/>
  <c r="CM13" i="1"/>
  <c r="DO13" i="1" s="1"/>
  <c r="DO12" i="1" s="1"/>
  <c r="CL13" i="1"/>
  <c r="DN13" i="1" s="1"/>
  <c r="CK13" i="1"/>
  <c r="CK12" i="1" s="1"/>
  <c r="BH13" i="1"/>
  <c r="BG13" i="1"/>
  <c r="BB13" i="1"/>
  <c r="BB12" i="1" s="1"/>
  <c r="AZ13" i="1"/>
  <c r="AY13" i="1"/>
  <c r="AV13" i="1"/>
  <c r="AT13" i="1"/>
  <c r="AS13" i="1"/>
  <c r="AS12" i="1" s="1"/>
  <c r="AR13" i="1"/>
  <c r="AN13" i="1"/>
  <c r="AM13" i="1"/>
  <c r="AJ13" i="1"/>
  <c r="AH13" i="1"/>
  <c r="AI13" i="1" s="1"/>
  <c r="AG13" i="1"/>
  <c r="AG12" i="1" s="1"/>
  <c r="AF13" i="1"/>
  <c r="LI12" i="1"/>
  <c r="LI50" i="1" s="1"/>
  <c r="LH12" i="1"/>
  <c r="LG12" i="1"/>
  <c r="LG50" i="1" s="1"/>
  <c r="LF12" i="1"/>
  <c r="LF50" i="1" s="1"/>
  <c r="LE12" i="1"/>
  <c r="LE50" i="1" s="1"/>
  <c r="LD12" i="1"/>
  <c r="LC12" i="1"/>
  <c r="LC50" i="1" s="1"/>
  <c r="LB12" i="1"/>
  <c r="LB50" i="1" s="1"/>
  <c r="LA12" i="1"/>
  <c r="LA50" i="1" s="1"/>
  <c r="KZ12" i="1"/>
  <c r="KY12" i="1"/>
  <c r="KY50" i="1" s="1"/>
  <c r="KX12" i="1"/>
  <c r="KX50" i="1" s="1"/>
  <c r="KW12" i="1"/>
  <c r="KW50" i="1" s="1"/>
  <c r="KV12" i="1"/>
  <c r="KU12" i="1"/>
  <c r="KU50" i="1" s="1"/>
  <c r="KT12" i="1"/>
  <c r="KT50" i="1" s="1"/>
  <c r="KS12" i="1"/>
  <c r="KS50" i="1" s="1"/>
  <c r="KR12" i="1"/>
  <c r="KL12" i="1"/>
  <c r="KL50" i="1" s="1"/>
  <c r="KK12" i="1"/>
  <c r="KK50" i="1" s="1"/>
  <c r="KJ12" i="1"/>
  <c r="KJ50" i="1" s="1"/>
  <c r="KI12" i="1"/>
  <c r="KH12" i="1"/>
  <c r="KH50" i="1" s="1"/>
  <c r="KG12" i="1"/>
  <c r="KG50" i="1" s="1"/>
  <c r="KF12" i="1"/>
  <c r="KF50" i="1" s="1"/>
  <c r="KE12" i="1"/>
  <c r="KD12" i="1"/>
  <c r="KD50" i="1" s="1"/>
  <c r="KC12" i="1"/>
  <c r="KC50" i="1" s="1"/>
  <c r="KB12" i="1"/>
  <c r="KB50" i="1" s="1"/>
  <c r="KA12" i="1"/>
  <c r="JZ12" i="1"/>
  <c r="JZ50" i="1" s="1"/>
  <c r="JY12" i="1"/>
  <c r="JY50" i="1" s="1"/>
  <c r="JX12" i="1"/>
  <c r="JX50" i="1" s="1"/>
  <c r="JW12" i="1"/>
  <c r="JV12" i="1"/>
  <c r="JV50" i="1" s="1"/>
  <c r="JU12" i="1"/>
  <c r="JU50" i="1" s="1"/>
  <c r="JT12" i="1"/>
  <c r="JT50" i="1" s="1"/>
  <c r="JS12" i="1"/>
  <c r="JR12" i="1"/>
  <c r="JR50" i="1" s="1"/>
  <c r="JQ12" i="1"/>
  <c r="JQ50" i="1" s="1"/>
  <c r="JP12" i="1"/>
  <c r="JP50" i="1" s="1"/>
  <c r="JO12" i="1"/>
  <c r="JN12" i="1"/>
  <c r="JN50" i="1" s="1"/>
  <c r="JM12" i="1"/>
  <c r="JM50" i="1" s="1"/>
  <c r="JL12" i="1"/>
  <c r="JL50" i="1" s="1"/>
  <c r="JK12" i="1"/>
  <c r="JJ12" i="1"/>
  <c r="JJ50" i="1" s="1"/>
  <c r="JI12" i="1"/>
  <c r="JI50" i="1" s="1"/>
  <c r="JH12" i="1"/>
  <c r="JH50" i="1" s="1"/>
  <c r="JG12" i="1"/>
  <c r="JF12" i="1"/>
  <c r="JE12" i="1"/>
  <c r="JE50" i="1" s="1"/>
  <c r="JC12" i="1"/>
  <c r="JB12" i="1"/>
  <c r="JA12" i="1"/>
  <c r="JA50" i="1" s="1"/>
  <c r="IY12" i="1"/>
  <c r="IX12" i="1"/>
  <c r="IX50" i="1" s="1"/>
  <c r="IW12" i="1"/>
  <c r="IW50" i="1" s="1"/>
  <c r="IV12" i="1"/>
  <c r="IU12" i="1"/>
  <c r="IT12" i="1"/>
  <c r="IT50" i="1" s="1"/>
  <c r="IS12" i="1"/>
  <c r="IS50" i="1" s="1"/>
  <c r="IR12" i="1"/>
  <c r="IQ12" i="1"/>
  <c r="IP12" i="1"/>
  <c r="IP50" i="1" s="1"/>
  <c r="IO12" i="1"/>
  <c r="IO50" i="1" s="1"/>
  <c r="IN12" i="1"/>
  <c r="IM12" i="1"/>
  <c r="IL12" i="1"/>
  <c r="IL50" i="1" s="1"/>
  <c r="IK12" i="1"/>
  <c r="IK50" i="1" s="1"/>
  <c r="IJ12" i="1"/>
  <c r="II12" i="1"/>
  <c r="IH12" i="1"/>
  <c r="IH50" i="1" s="1"/>
  <c r="IG12" i="1"/>
  <c r="IG50" i="1" s="1"/>
  <c r="IF12" i="1"/>
  <c r="IE12" i="1"/>
  <c r="ID12" i="1"/>
  <c r="ID50" i="1" s="1"/>
  <c r="IC12" i="1"/>
  <c r="IC50" i="1" s="1"/>
  <c r="IB12" i="1"/>
  <c r="IA12" i="1"/>
  <c r="HZ12" i="1"/>
  <c r="HZ50" i="1" s="1"/>
  <c r="HY12" i="1"/>
  <c r="HY50" i="1" s="1"/>
  <c r="HX12" i="1"/>
  <c r="HW12" i="1"/>
  <c r="HV12" i="1"/>
  <c r="HV50" i="1" s="1"/>
  <c r="HU12" i="1"/>
  <c r="HU50" i="1" s="1"/>
  <c r="HT12" i="1"/>
  <c r="HS12" i="1"/>
  <c r="HR12" i="1"/>
  <c r="HQ12" i="1"/>
  <c r="HO12" i="1"/>
  <c r="HN12" i="1"/>
  <c r="HM12" i="1"/>
  <c r="HM50" i="1" s="1"/>
  <c r="HK12" i="1"/>
  <c r="GK12" i="1"/>
  <c r="GK50" i="1" s="1"/>
  <c r="GJ12" i="1"/>
  <c r="GI12" i="1"/>
  <c r="GH12" i="1"/>
  <c r="GH50" i="1" s="1"/>
  <c r="GF12" i="1"/>
  <c r="GE12" i="1"/>
  <c r="GD12" i="1"/>
  <c r="GD50" i="1" s="1"/>
  <c r="GC12" i="1"/>
  <c r="GC50" i="1" s="1"/>
  <c r="GB12" i="1"/>
  <c r="GA12" i="1"/>
  <c r="FZ12" i="1"/>
  <c r="FZ50" i="1" s="1"/>
  <c r="FY12" i="1"/>
  <c r="FY50" i="1" s="1"/>
  <c r="FX12" i="1"/>
  <c r="FW12" i="1"/>
  <c r="FV12" i="1"/>
  <c r="FV50" i="1" s="1"/>
  <c r="FU12" i="1"/>
  <c r="FU50" i="1" s="1"/>
  <c r="FT12" i="1"/>
  <c r="FS12" i="1"/>
  <c r="FN12" i="1"/>
  <c r="FM12" i="1"/>
  <c r="FM50" i="1" s="1"/>
  <c r="FI12" i="1"/>
  <c r="FG12" i="1"/>
  <c r="FF12" i="1"/>
  <c r="FF50" i="1" s="1"/>
  <c r="FE12" i="1"/>
  <c r="FE50" i="1" s="1"/>
  <c r="FH50" i="1" s="1"/>
  <c r="FA12" i="1"/>
  <c r="EX12" i="1"/>
  <c r="EX50" i="1" s="1"/>
  <c r="EW12" i="1"/>
  <c r="EW50" i="1" s="1"/>
  <c r="EZ50" i="1" s="1"/>
  <c r="EU12" i="1"/>
  <c r="ET12" i="1"/>
  <c r="ET50" i="1" s="1"/>
  <c r="ES12" i="1"/>
  <c r="EV12" i="1" s="1"/>
  <c r="EO12" i="1"/>
  <c r="EM12" i="1"/>
  <c r="EL12" i="1"/>
  <c r="EL50" i="1" s="1"/>
  <c r="EH12" i="1"/>
  <c r="EG12" i="1"/>
  <c r="EF12" i="1"/>
  <c r="EF50" i="1" s="1"/>
  <c r="EE12" i="1"/>
  <c r="EC12" i="1"/>
  <c r="EC50" i="1" s="1"/>
  <c r="EB12" i="1"/>
  <c r="EB50" i="1" s="1"/>
  <c r="EA12" i="1"/>
  <c r="EA50" i="1" s="1"/>
  <c r="DZ12" i="1"/>
  <c r="DY12" i="1"/>
  <c r="DX12" i="1"/>
  <c r="DX50" i="1" s="1"/>
  <c r="DW12" i="1"/>
  <c r="DW50" i="1" s="1"/>
  <c r="DV12" i="1"/>
  <c r="DU12" i="1"/>
  <c r="DT12" i="1"/>
  <c r="DT50" i="1" s="1"/>
  <c r="DS12" i="1"/>
  <c r="DS50" i="1" s="1"/>
  <c r="DR12" i="1"/>
  <c r="DQ12" i="1"/>
  <c r="DP12" i="1"/>
  <c r="DP50" i="1" s="1"/>
  <c r="DK12" i="1"/>
  <c r="DK50" i="1" s="1"/>
  <c r="DJ12" i="1"/>
  <c r="DG12" i="1"/>
  <c r="DD12" i="1"/>
  <c r="DC12" i="1"/>
  <c r="DC50" i="1" s="1"/>
  <c r="DB12" i="1"/>
  <c r="DB50" i="1" s="1"/>
  <c r="CY12" i="1"/>
  <c r="CU12" i="1"/>
  <c r="CU50" i="1" s="1"/>
  <c r="CT12" i="1"/>
  <c r="CR12" i="1"/>
  <c r="CQ12" i="1"/>
  <c r="CQ50" i="1" s="1"/>
  <c r="CP12" i="1"/>
  <c r="CS12" i="1" s="1"/>
  <c r="CM12" i="1"/>
  <c r="CH12" i="1"/>
  <c r="CH50" i="1" s="1"/>
  <c r="CG12" i="1"/>
  <c r="CG50" i="1" s="1"/>
  <c r="CC12" i="1"/>
  <c r="CC50" i="1" s="1"/>
  <c r="CB12" i="1"/>
  <c r="CB50" i="1" s="1"/>
  <c r="CA12" i="1"/>
  <c r="CA50" i="1" s="1"/>
  <c r="BZ12" i="1"/>
  <c r="BX12" i="1"/>
  <c r="BX50" i="1" s="1"/>
  <c r="BW12" i="1"/>
  <c r="BW50" i="1" s="1"/>
  <c r="BV12" i="1"/>
  <c r="BU12" i="1"/>
  <c r="BT12" i="1"/>
  <c r="BT50" i="1" s="1"/>
  <c r="BS12" i="1"/>
  <c r="BS50" i="1" s="1"/>
  <c r="BR12" i="1"/>
  <c r="BR50" i="1" s="1"/>
  <c r="BQ12" i="1"/>
  <c r="BP12" i="1"/>
  <c r="BP50" i="1" s="1"/>
  <c r="BO12" i="1"/>
  <c r="BO50" i="1" s="1"/>
  <c r="BN12" i="1"/>
  <c r="BM12" i="1"/>
  <c r="BM50" i="1" s="1"/>
  <c r="BL12" i="1"/>
  <c r="BL50" i="1" s="1"/>
  <c r="BK12" i="1"/>
  <c r="BK50" i="1" s="1"/>
  <c r="BH12" i="1"/>
  <c r="BG12" i="1"/>
  <c r="BG50" i="1" s="1"/>
  <c r="BF12" i="1"/>
  <c r="BE12" i="1"/>
  <c r="AZ12" i="1"/>
  <c r="AY12" i="1"/>
  <c r="AX12" i="1"/>
  <c r="AW12" i="1"/>
  <c r="AW50" i="1" s="1"/>
  <c r="AR12" i="1"/>
  <c r="AP12" i="1"/>
  <c r="AO12" i="1"/>
  <c r="AN12" i="1"/>
  <c r="AM12" i="1"/>
  <c r="AL12" i="1"/>
  <c r="AL50" i="1" s="1"/>
  <c r="AK12" i="1"/>
  <c r="AC12" i="1"/>
  <c r="AC50" i="1" s="1"/>
  <c r="AB12" i="1"/>
  <c r="Y12" i="1"/>
  <c r="W12" i="1"/>
  <c r="W50" i="1" s="1"/>
  <c r="V12" i="1"/>
  <c r="V50" i="1" s="1"/>
  <c r="I12" i="1"/>
  <c r="H12" i="1"/>
  <c r="G12" i="1"/>
  <c r="G50" i="1" s="1"/>
  <c r="F12" i="1"/>
  <c r="KO10" i="1"/>
  <c r="KP10" i="1" s="1"/>
  <c r="KQ10" i="1" s="1"/>
  <c r="KR10" i="1" s="1"/>
  <c r="KS10" i="1" s="1"/>
  <c r="KT10" i="1" s="1"/>
  <c r="KU10" i="1" s="1"/>
  <c r="KV10" i="1" s="1"/>
  <c r="KW10" i="1" s="1"/>
  <c r="KX10" i="1" s="1"/>
  <c r="KY10" i="1" s="1"/>
  <c r="KZ10" i="1" s="1"/>
  <c r="LA10" i="1" s="1"/>
  <c r="LB10" i="1" s="1"/>
  <c r="LC10" i="1" s="1"/>
  <c r="LD10" i="1" s="1"/>
  <c r="LE10" i="1" s="1"/>
  <c r="LF10" i="1" s="1"/>
  <c r="LG10" i="1" s="1"/>
  <c r="LH10" i="1" s="1"/>
  <c r="LI10" i="1" s="1"/>
  <c r="LJ10" i="1" s="1"/>
  <c r="LK10" i="1" s="1"/>
  <c r="LL10" i="1" s="1"/>
  <c r="LM10" i="1" s="1"/>
  <c r="LN10" i="1" s="1"/>
  <c r="LO10" i="1" s="1"/>
  <c r="LP10" i="1" s="1"/>
  <c r="LQ10" i="1" s="1"/>
  <c r="LR10" i="1" s="1"/>
  <c r="LS10" i="1" s="1"/>
  <c r="LT10" i="1" s="1"/>
  <c r="LU10" i="1" s="1"/>
  <c r="LV10" i="1" s="1"/>
  <c r="LW10" i="1" s="1"/>
  <c r="LX10" i="1" s="1"/>
  <c r="IZ10" i="1"/>
  <c r="JA10" i="1" s="1"/>
  <c r="JB10" i="1" s="1"/>
  <c r="JC10" i="1" s="1"/>
  <c r="JD10" i="1" s="1"/>
  <c r="JE10" i="1" s="1"/>
  <c r="JF10" i="1" s="1"/>
  <c r="JG10" i="1" s="1"/>
  <c r="JH10" i="1" s="1"/>
  <c r="JI10" i="1" s="1"/>
  <c r="JJ10" i="1" s="1"/>
  <c r="JK10" i="1" s="1"/>
  <c r="JL10" i="1" s="1"/>
  <c r="JM10" i="1" s="1"/>
  <c r="JN10" i="1" s="1"/>
  <c r="JO10" i="1" s="1"/>
  <c r="JP10" i="1" s="1"/>
  <c r="JQ10" i="1" s="1"/>
  <c r="JR10" i="1" s="1"/>
  <c r="JS10" i="1" s="1"/>
  <c r="JT10" i="1" s="1"/>
  <c r="JU10" i="1" s="1"/>
  <c r="JV10" i="1" s="1"/>
  <c r="JW10" i="1" s="1"/>
  <c r="JX10" i="1" s="1"/>
  <c r="JY10" i="1" s="1"/>
  <c r="JZ10" i="1" s="1"/>
  <c r="KA10" i="1" s="1"/>
  <c r="KB10" i="1" s="1"/>
  <c r="KC10" i="1" s="1"/>
  <c r="KD10" i="1" s="1"/>
  <c r="KE10" i="1" s="1"/>
  <c r="KF10" i="1" s="1"/>
  <c r="KG10" i="1" s="1"/>
  <c r="KH10" i="1" s="1"/>
  <c r="KI10" i="1" s="1"/>
  <c r="KJ10" i="1" s="1"/>
  <c r="KK10" i="1" s="1"/>
  <c r="KL10" i="1" s="1"/>
  <c r="HL10" i="1"/>
  <c r="HM10" i="1" s="1"/>
  <c r="HN10" i="1" s="1"/>
  <c r="HO10" i="1" s="1"/>
  <c r="HP10" i="1" s="1"/>
  <c r="HQ10" i="1" s="1"/>
  <c r="HR10" i="1" s="1"/>
  <c r="HS10" i="1" s="1"/>
  <c r="HT10" i="1" s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10" i="1" s="1"/>
  <c r="IS10" i="1" s="1"/>
  <c r="IT10" i="1" s="1"/>
  <c r="IU10" i="1" s="1"/>
  <c r="IV10" i="1" s="1"/>
  <c r="IW10" i="1" s="1"/>
  <c r="IX10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EO8" i="1"/>
  <c r="CL8" i="1"/>
  <c r="AG8" i="1"/>
  <c r="IY7" i="1"/>
  <c r="HK7" i="1"/>
  <c r="LV6" i="1"/>
  <c r="LS6" i="1"/>
  <c r="LP6" i="1"/>
  <c r="KO6" i="1"/>
  <c r="GL6" i="1"/>
  <c r="GK6" i="1"/>
  <c r="GJ6" i="1"/>
  <c r="GI6" i="1"/>
  <c r="GH6" i="1"/>
  <c r="FQ6" i="1"/>
  <c r="EO6" i="1"/>
  <c r="EN6" i="1"/>
  <c r="EL6" i="1"/>
  <c r="EI6" i="1"/>
  <c r="EH6" i="1"/>
  <c r="EG6" i="1"/>
  <c r="EF6" i="1"/>
  <c r="EE6" i="1"/>
  <c r="DN6" i="1"/>
  <c r="CL6" i="1"/>
  <c r="CK6" i="1"/>
  <c r="CG6" i="1"/>
  <c r="CD6" i="1"/>
  <c r="CC6" i="1"/>
  <c r="CB6" i="1"/>
  <c r="CA6" i="1"/>
  <c r="BZ6" i="1"/>
  <c r="BI6" i="1"/>
  <c r="AG6" i="1"/>
  <c r="AF6" i="1"/>
  <c r="AB6" i="1"/>
  <c r="A1" i="1"/>
  <c r="CC134" i="1" l="1"/>
  <c r="CC52" i="1"/>
  <c r="AS50" i="1"/>
  <c r="DH12" i="1"/>
  <c r="BC13" i="1"/>
  <c r="AL52" i="1"/>
  <c r="CO17" i="1"/>
  <c r="DE50" i="1"/>
  <c r="AG50" i="1"/>
  <c r="AJ12" i="1"/>
  <c r="FK13" i="1"/>
  <c r="FK12" i="1" s="1"/>
  <c r="FL13" i="1"/>
  <c r="FJ12" i="1"/>
  <c r="FL12" i="1" s="1"/>
  <c r="AW82" i="1"/>
  <c r="AW52" i="1"/>
  <c r="BY13" i="1"/>
  <c r="FQ12" i="1"/>
  <c r="AM50" i="1"/>
  <c r="CA134" i="1"/>
  <c r="CA82" i="1"/>
  <c r="CA131" i="1" s="1"/>
  <c r="CA135" i="1" s="1"/>
  <c r="CA52" i="1"/>
  <c r="CM50" i="1"/>
  <c r="EE54" i="1"/>
  <c r="EE55" i="1" s="1"/>
  <c r="EE56" i="1" s="1"/>
  <c r="EE50" i="1"/>
  <c r="FD33" i="1"/>
  <c r="FI33" i="1"/>
  <c r="BB34" i="1"/>
  <c r="BC34" i="1" s="1"/>
  <c r="AU34" i="1"/>
  <c r="CO34" i="1"/>
  <c r="CK34" i="1"/>
  <c r="H34" i="1" s="1"/>
  <c r="BB39" i="1"/>
  <c r="AU39" i="1"/>
  <c r="ER40" i="1"/>
  <c r="EN40" i="1"/>
  <c r="GL40" i="1" s="1"/>
  <c r="EQ40" i="1"/>
  <c r="GG40" i="1" s="1"/>
  <c r="DA41" i="1"/>
  <c r="DF41" i="1"/>
  <c r="CZ41" i="1"/>
  <c r="F49" i="1"/>
  <c r="AF48" i="1"/>
  <c r="ES50" i="1"/>
  <c r="EV50" i="1" s="1"/>
  <c r="AH63" i="1"/>
  <c r="CR50" i="1"/>
  <c r="FB12" i="1"/>
  <c r="FN50" i="1"/>
  <c r="HN50" i="1"/>
  <c r="HR50" i="1"/>
  <c r="JB50" i="1"/>
  <c r="JF50" i="1"/>
  <c r="BI13" i="1"/>
  <c r="EI13" i="1"/>
  <c r="EQ13" i="1"/>
  <c r="FC13" i="1"/>
  <c r="FC12" i="1" s="1"/>
  <c r="BJ14" i="1"/>
  <c r="DN14" i="1"/>
  <c r="DN12" i="1" s="1"/>
  <c r="AH17" i="1"/>
  <c r="AJ17" i="1" s="1"/>
  <c r="AT17" i="1"/>
  <c r="AV17" i="1" s="1"/>
  <c r="DG19" i="1"/>
  <c r="CZ19" i="1"/>
  <c r="BC20" i="1"/>
  <c r="CD20" i="1"/>
  <c r="CZ20" i="1"/>
  <c r="DO20" i="1"/>
  <c r="DO17" i="1" s="1"/>
  <c r="DO50" i="1" s="1"/>
  <c r="FD20" i="1"/>
  <c r="FI20" i="1"/>
  <c r="FL20" i="1" s="1"/>
  <c r="BB22" i="1"/>
  <c r="AU22" i="1"/>
  <c r="BY22" i="1" s="1"/>
  <c r="FK22" i="1"/>
  <c r="AI23" i="1"/>
  <c r="BY23" i="1" s="1"/>
  <c r="DG23" i="1"/>
  <c r="CZ23" i="1"/>
  <c r="BC24" i="1"/>
  <c r="CD24" i="1"/>
  <c r="CN24" i="1"/>
  <c r="ED24" i="1" s="1"/>
  <c r="FJ24" i="1"/>
  <c r="FC24" i="1"/>
  <c r="CN25" i="1"/>
  <c r="ED25" i="1" s="1"/>
  <c r="AI26" i="1"/>
  <c r="BY26" i="1" s="1"/>
  <c r="DN26" i="1"/>
  <c r="AU27" i="1"/>
  <c r="BI27" i="1"/>
  <c r="AI28" i="1"/>
  <c r="BY28" i="1" s="1"/>
  <c r="CZ28" i="1"/>
  <c r="DN28" i="1"/>
  <c r="CN29" i="1"/>
  <c r="ED29" i="1" s="1"/>
  <c r="FK29" i="1"/>
  <c r="BB30" i="1"/>
  <c r="AU30" i="1"/>
  <c r="FK30" i="1"/>
  <c r="AV31" i="1"/>
  <c r="BA31" i="1"/>
  <c r="BD31" i="1" s="1"/>
  <c r="FR32" i="1"/>
  <c r="DO33" i="1"/>
  <c r="CN34" i="1"/>
  <c r="ED34" i="1" s="1"/>
  <c r="AV35" i="1"/>
  <c r="BA35" i="1"/>
  <c r="FQ35" i="1"/>
  <c r="GL35" i="1"/>
  <c r="DN35" i="1"/>
  <c r="FR36" i="1"/>
  <c r="ER37" i="1"/>
  <c r="EN37" i="1"/>
  <c r="EQ37" i="1"/>
  <c r="GG37" i="1" s="1"/>
  <c r="AJ39" i="1"/>
  <c r="DA39" i="1"/>
  <c r="DF39" i="1"/>
  <c r="CZ39" i="1"/>
  <c r="DG40" i="1"/>
  <c r="CZ40" i="1"/>
  <c r="BJ41" i="1"/>
  <c r="AJ43" i="1"/>
  <c r="AF43" i="1"/>
  <c r="F43" i="1" s="1"/>
  <c r="AI43" i="1"/>
  <c r="BY43" i="1" s="1"/>
  <c r="CO48" i="1"/>
  <c r="AV53" i="1"/>
  <c r="BA53" i="1"/>
  <c r="BD53" i="1" s="1"/>
  <c r="AZ64" i="1"/>
  <c r="AW63" i="1"/>
  <c r="AY64" i="1"/>
  <c r="GW85" i="1"/>
  <c r="GY85" i="1" s="1"/>
  <c r="EI12" i="1"/>
  <c r="FR13" i="1"/>
  <c r="FR12" i="1" s="1"/>
  <c r="EI14" i="1"/>
  <c r="BB19" i="1"/>
  <c r="AV19" i="1"/>
  <c r="DA19" i="1"/>
  <c r="DF19" i="1"/>
  <c r="AG126" i="1"/>
  <c r="AI21" i="1"/>
  <c r="BY21" i="1" s="1"/>
  <c r="BI21" i="1"/>
  <c r="FJ21" i="1"/>
  <c r="FK21" i="1" s="1"/>
  <c r="FD21" i="1"/>
  <c r="AV22" i="1"/>
  <c r="BA22" i="1"/>
  <c r="BD22" i="1" s="1"/>
  <c r="BJ23" i="1"/>
  <c r="BJ17" i="1" s="1"/>
  <c r="DA23" i="1"/>
  <c r="DF23" i="1"/>
  <c r="DI23" i="1" s="1"/>
  <c r="DN24" i="1"/>
  <c r="EI24" i="1"/>
  <c r="DO24" i="1"/>
  <c r="FD24" i="1"/>
  <c r="FI24" i="1"/>
  <c r="FL24" i="1" s="1"/>
  <c r="FQ24" i="1"/>
  <c r="CO25" i="1"/>
  <c r="CK25" i="1"/>
  <c r="H25" i="1" s="1"/>
  <c r="FI25" i="1"/>
  <c r="FL25" i="1" s="1"/>
  <c r="FC25" i="1"/>
  <c r="AJ26" i="1"/>
  <c r="AF26" i="1"/>
  <c r="F26" i="1" s="1"/>
  <c r="DF26" i="1"/>
  <c r="DI26" i="1" s="1"/>
  <c r="CZ26" i="1"/>
  <c r="AJ28" i="1"/>
  <c r="AF28" i="1"/>
  <c r="CD28" i="1" s="1"/>
  <c r="CO29" i="1"/>
  <c r="CK29" i="1"/>
  <c r="EI29" i="1" s="1"/>
  <c r="AV30" i="1"/>
  <c r="BA30" i="1"/>
  <c r="BD30" i="1" s="1"/>
  <c r="DN31" i="1"/>
  <c r="DO37" i="1"/>
  <c r="FQ43" i="1"/>
  <c r="GL43" i="1"/>
  <c r="DN43" i="1"/>
  <c r="DG92" i="1"/>
  <c r="CZ92" i="1"/>
  <c r="CB134" i="1"/>
  <c r="CB52" i="1"/>
  <c r="DD50" i="1"/>
  <c r="Y50" i="1"/>
  <c r="AK50" i="1"/>
  <c r="AO50" i="1"/>
  <c r="BE50" i="1"/>
  <c r="BQ50" i="1"/>
  <c r="BU50" i="1"/>
  <c r="CW12" i="1"/>
  <c r="DE12" i="1"/>
  <c r="DM12" i="1"/>
  <c r="DQ50" i="1"/>
  <c r="DU50" i="1"/>
  <c r="DY50" i="1"/>
  <c r="EG54" i="1"/>
  <c r="EG55" i="1" s="1"/>
  <c r="EG56" i="1" s="1"/>
  <c r="EG50" i="1"/>
  <c r="EM50" i="1"/>
  <c r="EU50" i="1"/>
  <c r="FG50" i="1"/>
  <c r="FS50" i="1"/>
  <c r="FW50" i="1"/>
  <c r="GA50" i="1"/>
  <c r="GE50" i="1"/>
  <c r="GI50" i="1"/>
  <c r="HK50" i="1"/>
  <c r="HO50" i="1"/>
  <c r="HS50" i="1"/>
  <c r="HW50" i="1"/>
  <c r="IA50" i="1"/>
  <c r="IE50" i="1"/>
  <c r="II50" i="1"/>
  <c r="IM50" i="1"/>
  <c r="IQ50" i="1"/>
  <c r="IU50" i="1"/>
  <c r="IY50" i="1"/>
  <c r="JC50" i="1"/>
  <c r="JG50" i="1"/>
  <c r="JK50" i="1"/>
  <c r="JO50" i="1"/>
  <c r="JS50" i="1"/>
  <c r="JW50" i="1"/>
  <c r="KA50" i="1"/>
  <c r="KE50" i="1"/>
  <c r="KI50" i="1"/>
  <c r="KR50" i="1"/>
  <c r="KV50" i="1"/>
  <c r="KZ50" i="1"/>
  <c r="LD50" i="1"/>
  <c r="LH50" i="1"/>
  <c r="BJ13" i="1"/>
  <c r="BJ12" i="1" s="1"/>
  <c r="EN13" i="1"/>
  <c r="ER13" i="1"/>
  <c r="AI14" i="1"/>
  <c r="BY14" i="1" s="1"/>
  <c r="AU14" i="1"/>
  <c r="AU12" i="1" s="1"/>
  <c r="AU50" i="1" s="1"/>
  <c r="BA14" i="1"/>
  <c r="BD14" i="1" s="1"/>
  <c r="CY17" i="1"/>
  <c r="DA17" i="1" s="1"/>
  <c r="EO17" i="1"/>
  <c r="FA17" i="1"/>
  <c r="AI19" i="1"/>
  <c r="CO19" i="1"/>
  <c r="CK19" i="1"/>
  <c r="EN19" i="1"/>
  <c r="FI19" i="1"/>
  <c r="FC19" i="1"/>
  <c r="ED20" i="1"/>
  <c r="FJ20" i="1"/>
  <c r="FC20" i="1"/>
  <c r="FR20" i="1"/>
  <c r="FR17" i="1" s="1"/>
  <c r="AJ21" i="1"/>
  <c r="DH21" i="1"/>
  <c r="EQ21" i="1"/>
  <c r="AJ22" i="1"/>
  <c r="AF22" i="1"/>
  <c r="CD22" i="1" s="1"/>
  <c r="CO23" i="1"/>
  <c r="CK23" i="1"/>
  <c r="EI23" i="1" s="1"/>
  <c r="FL23" i="1"/>
  <c r="ER24" i="1"/>
  <c r="EN24" i="1"/>
  <c r="GL24" i="1" s="1"/>
  <c r="BI25" i="1"/>
  <c r="CD25" i="1"/>
  <c r="AU25" i="1"/>
  <c r="BJ25" i="1"/>
  <c r="DA25" i="1"/>
  <c r="DF25" i="1"/>
  <c r="DI25" i="1" s="1"/>
  <c r="EQ25" i="1"/>
  <c r="GG25" i="1" s="1"/>
  <c r="FD25" i="1"/>
  <c r="AV26" i="1"/>
  <c r="BA26" i="1"/>
  <c r="BD26" i="1" s="1"/>
  <c r="DA26" i="1"/>
  <c r="EI26" i="1"/>
  <c r="AI27" i="1"/>
  <c r="BY27" i="1" s="1"/>
  <c r="AV27" i="1"/>
  <c r="FC27" i="1"/>
  <c r="FR27" i="1"/>
  <c r="AV28" i="1"/>
  <c r="BA28" i="1"/>
  <c r="BI28" i="1"/>
  <c r="CN28" i="1"/>
  <c r="ED28" i="1" s="1"/>
  <c r="DA28" i="1"/>
  <c r="AU29" i="1"/>
  <c r="BJ29" i="1"/>
  <c r="DA29" i="1"/>
  <c r="DF29" i="1"/>
  <c r="DN29" i="1"/>
  <c r="AJ30" i="1"/>
  <c r="AF30" i="1"/>
  <c r="CD30" i="1" s="1"/>
  <c r="DF30" i="1"/>
  <c r="CZ30" i="1"/>
  <c r="BB31" i="1"/>
  <c r="BC31" i="1" s="1"/>
  <c r="AU31" i="1"/>
  <c r="BJ31" i="1"/>
  <c r="CO31" i="1"/>
  <c r="CD32" i="1"/>
  <c r="FJ32" i="1"/>
  <c r="FK32" i="1" s="1"/>
  <c r="FC32" i="1"/>
  <c r="DG33" i="1"/>
  <c r="DH33" i="1" s="1"/>
  <c r="CZ33" i="1"/>
  <c r="ER33" i="1"/>
  <c r="EN33" i="1"/>
  <c r="DA34" i="1"/>
  <c r="DF34" i="1"/>
  <c r="DI34" i="1" s="1"/>
  <c r="DG37" i="1"/>
  <c r="CZ37" i="1"/>
  <c r="BJ39" i="1"/>
  <c r="FD40" i="1"/>
  <c r="FI40" i="1"/>
  <c r="FC40" i="1"/>
  <c r="FQ40" i="1"/>
  <c r="CO41" i="1"/>
  <c r="CK41" i="1"/>
  <c r="H41" i="1" s="1"/>
  <c r="CN41" i="1"/>
  <c r="ED41" i="1" s="1"/>
  <c r="CA63" i="1"/>
  <c r="CA62" i="1" s="1"/>
  <c r="CA51" i="1" s="1"/>
  <c r="GW74" i="1"/>
  <c r="GY74" i="1" s="1"/>
  <c r="CN74" i="1"/>
  <c r="CU73" i="1"/>
  <c r="CV74" i="1"/>
  <c r="AY50" i="1"/>
  <c r="EO50" i="1"/>
  <c r="FP50" i="1"/>
  <c r="HQ50" i="1"/>
  <c r="CD13" i="1"/>
  <c r="ED13" i="1"/>
  <c r="BI14" i="1"/>
  <c r="CV12" i="1"/>
  <c r="CV50" i="1" s="1"/>
  <c r="I50" i="1"/>
  <c r="AB50" i="1"/>
  <c r="AP50" i="1"/>
  <c r="AT12" i="1"/>
  <c r="AT50" i="1" s="1"/>
  <c r="AX50" i="1"/>
  <c r="BF50" i="1"/>
  <c r="BN50" i="1"/>
  <c r="BV50" i="1"/>
  <c r="BZ50" i="1"/>
  <c r="CL12" i="1"/>
  <c r="CP50" i="1"/>
  <c r="CT50" i="1"/>
  <c r="CX12" i="1"/>
  <c r="DF12" i="1"/>
  <c r="DJ50" i="1"/>
  <c r="DV50" i="1"/>
  <c r="DZ50" i="1"/>
  <c r="EH50" i="1"/>
  <c r="EH54" i="1"/>
  <c r="EH55" i="1" s="1"/>
  <c r="EH56" i="1" s="1"/>
  <c r="ER12" i="1"/>
  <c r="EZ12" i="1"/>
  <c r="FH12" i="1"/>
  <c r="FP12" i="1"/>
  <c r="FT50" i="1"/>
  <c r="FX50" i="1"/>
  <c r="GB50" i="1"/>
  <c r="GF50" i="1"/>
  <c r="GJ50" i="1"/>
  <c r="HT50" i="1"/>
  <c r="HX50" i="1"/>
  <c r="IB50" i="1"/>
  <c r="IF50" i="1"/>
  <c r="IJ50" i="1"/>
  <c r="IN50" i="1"/>
  <c r="IR50" i="1"/>
  <c r="IV50" i="1"/>
  <c r="BA13" i="1"/>
  <c r="BA12" i="1" s="1"/>
  <c r="AF14" i="1"/>
  <c r="AF12" i="1" s="1"/>
  <c r="AJ14" i="1"/>
  <c r="CN14" i="1"/>
  <c r="ED14" i="1" s="1"/>
  <c r="CZ14" i="1"/>
  <c r="CZ12" i="1" s="1"/>
  <c r="EP17" i="1"/>
  <c r="EP50" i="1" s="1"/>
  <c r="FB17" i="1"/>
  <c r="FQ19" i="1"/>
  <c r="ER20" i="1"/>
  <c r="EN20" i="1"/>
  <c r="GL20" i="1" s="1"/>
  <c r="AF21" i="1"/>
  <c r="BA21" i="1"/>
  <c r="AU21" i="1"/>
  <c r="AU17" i="1" s="1"/>
  <c r="AI22" i="1"/>
  <c r="CZ22" i="1"/>
  <c r="ED22" i="1" s="1"/>
  <c r="BC23" i="1"/>
  <c r="CN23" i="1"/>
  <c r="ED23" i="1" s="1"/>
  <c r="DH24" i="1"/>
  <c r="DG25" i="1"/>
  <c r="DH25" i="1" s="1"/>
  <c r="CZ25" i="1"/>
  <c r="DO25" i="1"/>
  <c r="BB26" i="1"/>
  <c r="BC26" i="1" s="1"/>
  <c r="AU26" i="1"/>
  <c r="BJ26" i="1"/>
  <c r="CO26" i="1"/>
  <c r="FK26" i="1"/>
  <c r="GL26" i="1"/>
  <c r="FQ27" i="1"/>
  <c r="GL27" i="1"/>
  <c r="DN27" i="1"/>
  <c r="DH27" i="1"/>
  <c r="EI27" i="1"/>
  <c r="EQ27" i="1"/>
  <c r="GG27" i="1" s="1"/>
  <c r="BB28" i="1"/>
  <c r="BC28" i="1" s="1"/>
  <c r="AU28" i="1"/>
  <c r="BJ28" i="1"/>
  <c r="FK28" i="1"/>
  <c r="AI29" i="1"/>
  <c r="BY29" i="1" s="1"/>
  <c r="BD29" i="1"/>
  <c r="DG29" i="1"/>
  <c r="DH29" i="1" s="1"/>
  <c r="CZ29" i="1"/>
  <c r="DO29" i="1"/>
  <c r="AI30" i="1"/>
  <c r="BY30" i="1" s="1"/>
  <c r="DN30" i="1"/>
  <c r="AJ31" i="1"/>
  <c r="AF31" i="1"/>
  <c r="CD31" i="1" s="1"/>
  <c r="CK31" i="1"/>
  <c r="EI31" i="1" s="1"/>
  <c r="DF31" i="1"/>
  <c r="DI31" i="1" s="1"/>
  <c r="CZ31" i="1"/>
  <c r="BC32" i="1"/>
  <c r="FQ32" i="1"/>
  <c r="DN32" i="1"/>
  <c r="EI32" i="1"/>
  <c r="DH32" i="1"/>
  <c r="ER32" i="1"/>
  <c r="BI33" i="1"/>
  <c r="CD33" i="1"/>
  <c r="BC33" i="1"/>
  <c r="EQ33" i="1"/>
  <c r="GG33" i="1" s="1"/>
  <c r="AJ35" i="1"/>
  <c r="AF35" i="1"/>
  <c r="F35" i="1" s="1"/>
  <c r="FK35" i="1"/>
  <c r="DH36" i="1"/>
  <c r="FJ36" i="1"/>
  <c r="FC36" i="1"/>
  <c r="FD37" i="1"/>
  <c r="FI37" i="1"/>
  <c r="FC37" i="1"/>
  <c r="AV39" i="1"/>
  <c r="CO39" i="1"/>
  <c r="CK39" i="1"/>
  <c r="H39" i="1" s="1"/>
  <c r="CN39" i="1"/>
  <c r="ED39" i="1" s="1"/>
  <c r="DO40" i="1"/>
  <c r="BB41" i="1"/>
  <c r="AU41" i="1"/>
  <c r="AV43" i="1"/>
  <c r="BA43" i="1"/>
  <c r="AU43" i="1"/>
  <c r="EI43" i="1"/>
  <c r="GL44" i="1"/>
  <c r="EI44" i="1"/>
  <c r="DM48" i="1"/>
  <c r="EF54" i="1"/>
  <c r="EF55" i="1" s="1"/>
  <c r="EF56" i="1" s="1"/>
  <c r="BH64" i="1"/>
  <c r="BG64" i="1"/>
  <c r="FR33" i="1"/>
  <c r="DO34" i="1"/>
  <c r="BJ35" i="1"/>
  <c r="EI36" i="1"/>
  <c r="FI36" i="1"/>
  <c r="FL36" i="1" s="1"/>
  <c r="CD37" i="1"/>
  <c r="DF37" i="1"/>
  <c r="DI37" i="1" s="1"/>
  <c r="BA39" i="1"/>
  <c r="BD39" i="1" s="1"/>
  <c r="AF40" i="1"/>
  <c r="CD40" i="1" s="1"/>
  <c r="AJ40" i="1"/>
  <c r="DF40" i="1"/>
  <c r="DI40" i="1" s="1"/>
  <c r="BA41" i="1"/>
  <c r="BD41" i="1" s="1"/>
  <c r="ER43" i="1"/>
  <c r="CN48" i="1"/>
  <c r="EI49" i="1"/>
  <c r="EQ49" i="1"/>
  <c r="FC49" i="1"/>
  <c r="FC48" i="1" s="1"/>
  <c r="FI49" i="1"/>
  <c r="AU53" i="1"/>
  <c r="BG53" i="1"/>
  <c r="AP63" i="1"/>
  <c r="DG65" i="1"/>
  <c r="BB67" i="1"/>
  <c r="EH123" i="1"/>
  <c r="HG68" i="1"/>
  <c r="GW70" i="1"/>
  <c r="GY70" i="1" s="1"/>
  <c r="CN70" i="1"/>
  <c r="DM71" i="1"/>
  <c r="DJ68" i="1"/>
  <c r="DM68" i="1" s="1"/>
  <c r="AV73" i="1"/>
  <c r="HD63" i="1"/>
  <c r="HD62" i="1" s="1"/>
  <c r="GR73" i="1"/>
  <c r="CS75" i="1"/>
  <c r="CR75" i="1"/>
  <c r="CL75" i="1"/>
  <c r="CX75" i="1"/>
  <c r="GQ79" i="1"/>
  <c r="DO22" i="1"/>
  <c r="FR25" i="1"/>
  <c r="BJ27" i="1"/>
  <c r="DO28" i="1"/>
  <c r="EN32" i="1"/>
  <c r="GL32" i="1" s="1"/>
  <c r="CK33" i="1"/>
  <c r="H33" i="1" s="1"/>
  <c r="FC33" i="1"/>
  <c r="AF34" i="1"/>
  <c r="F34" i="1" s="1"/>
  <c r="F17" i="1" s="1"/>
  <c r="CZ34" i="1"/>
  <c r="AU35" i="1"/>
  <c r="DN36" i="1"/>
  <c r="EN36" i="1"/>
  <c r="GL36" i="1"/>
  <c r="CK37" i="1"/>
  <c r="H37" i="1" s="1"/>
  <c r="AF39" i="1"/>
  <c r="F39" i="1" s="1"/>
  <c r="CK40" i="1"/>
  <c r="EI40" i="1" s="1"/>
  <c r="CO40" i="1"/>
  <c r="AF41" i="1"/>
  <c r="F41" i="1" s="1"/>
  <c r="H48" i="1"/>
  <c r="FA48" i="1"/>
  <c r="FD48" i="1" s="1"/>
  <c r="CZ49" i="1"/>
  <c r="CZ48" i="1" s="1"/>
  <c r="DG49" i="1"/>
  <c r="EN49" i="1"/>
  <c r="FQ49" i="1"/>
  <c r="FQ48" i="1" s="1"/>
  <c r="AJ55" i="1"/>
  <c r="AF55" i="1"/>
  <c r="BA55" i="1"/>
  <c r="AJ57" i="1"/>
  <c r="AF57" i="1"/>
  <c r="BA57" i="1"/>
  <c r="AG115" i="1"/>
  <c r="BB65" i="1"/>
  <c r="DM67" i="1"/>
  <c r="DJ64" i="1"/>
  <c r="DL64" i="1" s="1"/>
  <c r="CS71" i="1"/>
  <c r="CP68" i="1"/>
  <c r="CL71" i="1"/>
  <c r="CX71" i="1"/>
  <c r="CY74" i="1"/>
  <c r="BB75" i="1"/>
  <c r="BC75" i="1" s="1"/>
  <c r="AU75" i="1"/>
  <c r="AU32" i="1"/>
  <c r="FC34" i="1"/>
  <c r="FP48" i="1"/>
  <c r="AJ53" i="1"/>
  <c r="AF53" i="1"/>
  <c r="BB54" i="1"/>
  <c r="BC54" i="1" s="1"/>
  <c r="AM64" i="1"/>
  <c r="AL63" i="1"/>
  <c r="AT64" i="1"/>
  <c r="DE65" i="1"/>
  <c r="CL65" i="1"/>
  <c r="DB64" i="1"/>
  <c r="AS66" i="1"/>
  <c r="AR66" i="1"/>
  <c r="AQ66" i="1"/>
  <c r="AG66" i="1"/>
  <c r="CS67" i="1"/>
  <c r="AO67" i="1"/>
  <c r="CL67" i="1"/>
  <c r="CX67" i="1"/>
  <c r="EF73" i="1"/>
  <c r="HC73" i="1" s="1"/>
  <c r="HC74" i="1"/>
  <c r="CR64" i="1"/>
  <c r="AS65" i="1"/>
  <c r="AN65" i="1"/>
  <c r="CX65" i="1"/>
  <c r="BB66" i="1"/>
  <c r="AU66" i="1"/>
  <c r="DI66" i="1"/>
  <c r="GS66" i="1"/>
  <c r="HH66" i="1" s="1"/>
  <c r="GX66" i="1"/>
  <c r="CR67" i="1"/>
  <c r="DL67" i="1"/>
  <c r="BH68" i="1"/>
  <c r="BG68" i="1"/>
  <c r="AR69" i="1"/>
  <c r="AQ69" i="1"/>
  <c r="GX69" i="1"/>
  <c r="DF70" i="1"/>
  <c r="DI70" i="1" s="1"/>
  <c r="DA70" i="1"/>
  <c r="CY70" i="1"/>
  <c r="CR71" i="1"/>
  <c r="DE71" i="1"/>
  <c r="DB68" i="1"/>
  <c r="DE68" i="1" s="1"/>
  <c r="DL71" i="1"/>
  <c r="AJ72" i="1"/>
  <c r="AF72" i="1"/>
  <c r="AU73" i="1"/>
  <c r="BB73" i="1"/>
  <c r="BC73" i="1" s="1"/>
  <c r="DF74" i="1"/>
  <c r="DI74" i="1" s="1"/>
  <c r="DA74" i="1"/>
  <c r="CZ75" i="1"/>
  <c r="DG75" i="1"/>
  <c r="CW76" i="1"/>
  <c r="CV76" i="1"/>
  <c r="DF87" i="1"/>
  <c r="DI87" i="1" s="1"/>
  <c r="DA87" i="1"/>
  <c r="CZ87" i="1"/>
  <c r="CY88" i="1"/>
  <c r="CR88" i="1"/>
  <c r="CM88" i="1"/>
  <c r="DG91" i="1"/>
  <c r="CZ91" i="1"/>
  <c r="EH115" i="1"/>
  <c r="EH116" i="1" s="1"/>
  <c r="HG65" i="1"/>
  <c r="EE119" i="1"/>
  <c r="HA67" i="1"/>
  <c r="HA64" i="1" s="1"/>
  <c r="GR64" i="1"/>
  <c r="BB68" i="1"/>
  <c r="AZ68" i="1"/>
  <c r="AY68" i="1"/>
  <c r="BB69" i="1"/>
  <c r="DF69" i="1"/>
  <c r="DA69" i="1"/>
  <c r="CU68" i="1"/>
  <c r="DD68" i="1"/>
  <c r="DL68" i="1"/>
  <c r="CB69" i="1"/>
  <c r="CB68" i="1" s="1"/>
  <c r="CB123" i="1" s="1"/>
  <c r="EG68" i="1"/>
  <c r="HE69" i="1"/>
  <c r="CW71" i="1"/>
  <c r="CT68" i="1"/>
  <c r="HA71" i="1"/>
  <c r="EE68" i="1"/>
  <c r="CQ73" i="1"/>
  <c r="CR74" i="1"/>
  <c r="DK73" i="1"/>
  <c r="DL74" i="1"/>
  <c r="CW75" i="1"/>
  <c r="CV75" i="1"/>
  <c r="GR76" i="1"/>
  <c r="BB94" i="1"/>
  <c r="CT64" i="1"/>
  <c r="CV64" i="1" s="1"/>
  <c r="AI65" i="1"/>
  <c r="CC65" i="1"/>
  <c r="CN67" i="1"/>
  <c r="CV67" i="1"/>
  <c r="AR68" i="1"/>
  <c r="AQ68" i="1"/>
  <c r="BC70" i="1"/>
  <c r="BB71" i="1"/>
  <c r="BC71" i="1" s="1"/>
  <c r="AU71" i="1"/>
  <c r="CV71" i="1"/>
  <c r="AV72" i="1"/>
  <c r="BA72" i="1"/>
  <c r="BD72" i="1" s="1"/>
  <c r="GS72" i="1"/>
  <c r="HH72" i="1" s="1"/>
  <c r="GX72" i="1"/>
  <c r="DG72" i="1"/>
  <c r="DC73" i="1"/>
  <c r="DD74" i="1"/>
  <c r="DL75" i="1"/>
  <c r="CM75" i="1"/>
  <c r="DM76" i="1"/>
  <c r="DL76" i="1"/>
  <c r="DA77" i="1"/>
  <c r="DF77" i="1"/>
  <c r="CX76" i="1"/>
  <c r="DA76" i="1" s="1"/>
  <c r="AJ78" i="1"/>
  <c r="AF78" i="1"/>
  <c r="DF78" i="1"/>
  <c r="DI78" i="1" s="1"/>
  <c r="DA78" i="1"/>
  <c r="GW80" i="1"/>
  <c r="CN80" i="1"/>
  <c r="GS80" i="1"/>
  <c r="HE65" i="1"/>
  <c r="HE64" i="1" s="1"/>
  <c r="CO66" i="1"/>
  <c r="DA66" i="1"/>
  <c r="CY67" i="1"/>
  <c r="HG67" i="1"/>
  <c r="AK69" i="1"/>
  <c r="CK69" i="1"/>
  <c r="CS69" i="1"/>
  <c r="CW69" i="1"/>
  <c r="DE69" i="1"/>
  <c r="DM69" i="1"/>
  <c r="HC69" i="1"/>
  <c r="GS69" i="1" s="1"/>
  <c r="HH69" i="1" s="1"/>
  <c r="GV70" i="1"/>
  <c r="CY71" i="1"/>
  <c r="CX72" i="1"/>
  <c r="AF74" i="1"/>
  <c r="GV74" i="1"/>
  <c r="CS76" i="1"/>
  <c r="AV77" i="1"/>
  <c r="DG77" i="1"/>
  <c r="CZ77" i="1"/>
  <c r="AI78" i="1"/>
  <c r="CO78" i="1"/>
  <c r="DM78" i="1"/>
  <c r="BA79" i="1"/>
  <c r="AU79" i="1"/>
  <c r="DL82" i="1"/>
  <c r="DK81" i="1"/>
  <c r="DL81" i="1" s="1"/>
  <c r="CY84" i="1"/>
  <c r="CR84" i="1"/>
  <c r="CX86" i="1"/>
  <c r="DH87" i="1"/>
  <c r="DE89" i="1"/>
  <c r="CL89" i="1"/>
  <c r="DD93" i="1"/>
  <c r="CM93" i="1"/>
  <c r="EG64" i="1"/>
  <c r="EG63" i="1" s="1"/>
  <c r="CB65" i="1"/>
  <c r="CQ68" i="1"/>
  <c r="EF68" i="1"/>
  <c r="CK70" i="1"/>
  <c r="CS70" i="1"/>
  <c r="AF71" i="1"/>
  <c r="CN71" i="1"/>
  <c r="AU72" i="1"/>
  <c r="CP73" i="1"/>
  <c r="CT73" i="1"/>
  <c r="CW73" i="1" s="1"/>
  <c r="DB73" i="1"/>
  <c r="DE73" i="1" s="1"/>
  <c r="DJ73" i="1"/>
  <c r="DM73" i="1" s="1"/>
  <c r="CK74" i="1"/>
  <c r="CS74" i="1"/>
  <c r="CO76" i="1"/>
  <c r="AJ77" i="1"/>
  <c r="CO77" i="1"/>
  <c r="CK77" i="1"/>
  <c r="CK76" i="1" s="1"/>
  <c r="GV77" i="1"/>
  <c r="AV78" i="1"/>
  <c r="BA78" i="1"/>
  <c r="BD78" i="1" s="1"/>
  <c r="BC80" i="1"/>
  <c r="CZ80" i="1"/>
  <c r="DG80" i="1"/>
  <c r="BB81" i="1"/>
  <c r="BC81" i="1" s="1"/>
  <c r="AU81" i="1"/>
  <c r="CW81" i="1"/>
  <c r="CT79" i="1"/>
  <c r="CW79" i="1" s="1"/>
  <c r="DM81" i="1"/>
  <c r="DJ79" i="1"/>
  <c r="DM79" i="1" s="1"/>
  <c r="CV82" i="1"/>
  <c r="CU81" i="1"/>
  <c r="CM84" i="1"/>
  <c r="GR86" i="1"/>
  <c r="GR79" i="1" s="1"/>
  <c r="GT79" i="1"/>
  <c r="GT62" i="1" s="1"/>
  <c r="HC88" i="1"/>
  <c r="GS88" i="1" s="1"/>
  <c r="HH88" i="1" s="1"/>
  <c r="CK88" i="1"/>
  <c r="GY90" i="1"/>
  <c r="CN72" i="1"/>
  <c r="GW77" i="1"/>
  <c r="CN77" i="1"/>
  <c r="BB78" i="1"/>
  <c r="AU78" i="1"/>
  <c r="GV78" i="1"/>
  <c r="CN78" i="1"/>
  <c r="CZ78" i="1"/>
  <c r="DG78" i="1"/>
  <c r="DH78" i="1" s="1"/>
  <c r="CX82" i="1"/>
  <c r="CS82" i="1"/>
  <c r="CL82" i="1"/>
  <c r="CP81" i="1"/>
  <c r="DE83" i="1"/>
  <c r="DD83" i="1"/>
  <c r="CL83" i="1"/>
  <c r="DD85" i="1"/>
  <c r="DC79" i="1"/>
  <c r="EH85" i="1"/>
  <c r="HG86" i="1"/>
  <c r="CR82" i="1"/>
  <c r="CX83" i="1"/>
  <c r="DL83" i="1"/>
  <c r="CX85" i="1"/>
  <c r="CV86" i="1"/>
  <c r="GX87" i="1"/>
  <c r="DD89" i="1"/>
  <c r="CK90" i="1"/>
  <c r="GW92" i="1"/>
  <c r="GY92" i="1" s="1"/>
  <c r="CN92" i="1"/>
  <c r="AP90" i="1"/>
  <c r="DG103" i="1"/>
  <c r="AG76" i="1"/>
  <c r="AS76" i="1"/>
  <c r="AV76" i="1" s="1"/>
  <c r="AF77" i="1"/>
  <c r="AF76" i="1" s="1"/>
  <c r="AF127" i="1" s="1"/>
  <c r="DL80" i="1"/>
  <c r="CQ81" i="1"/>
  <c r="DB81" i="1"/>
  <c r="CM82" i="1"/>
  <c r="DD82" i="1"/>
  <c r="HA81" i="1"/>
  <c r="HA79" i="1" s="1"/>
  <c r="CZ83" i="1"/>
  <c r="AF84" i="1"/>
  <c r="CK84" i="1"/>
  <c r="EF83" i="1"/>
  <c r="HC83" i="1" s="1"/>
  <c r="HC81" i="1" s="1"/>
  <c r="HC79" i="1" s="1"/>
  <c r="HC84" i="1"/>
  <c r="GS84" i="1" s="1"/>
  <c r="HH84" i="1" s="1"/>
  <c r="BC85" i="1"/>
  <c r="CR85" i="1"/>
  <c r="CY85" i="1"/>
  <c r="CL86" i="1"/>
  <c r="CR86" i="1"/>
  <c r="DD86" i="1"/>
  <c r="HE87" i="1"/>
  <c r="GS87" i="1" s="1"/>
  <c r="HH87" i="1" s="1"/>
  <c r="EG85" i="1"/>
  <c r="CV89" i="1"/>
  <c r="DF91" i="1"/>
  <c r="DI91" i="1" s="1"/>
  <c r="DA91" i="1"/>
  <c r="DD91" i="1"/>
  <c r="CM91" i="1"/>
  <c r="DK79" i="1"/>
  <c r="DL79" i="1" s="1"/>
  <c r="CY82" i="1"/>
  <c r="BB83" i="1"/>
  <c r="BC83" i="1" s="1"/>
  <c r="BC84" i="1"/>
  <c r="CL85" i="1"/>
  <c r="CN86" i="1"/>
  <c r="CS86" i="1"/>
  <c r="DL86" i="1"/>
  <c r="DF88" i="1"/>
  <c r="DI88" i="1" s="1"/>
  <c r="DA88" i="1"/>
  <c r="CX89" i="1"/>
  <c r="DA90" i="1"/>
  <c r="HH90" i="1"/>
  <c r="GX92" i="1"/>
  <c r="GS92" i="1"/>
  <c r="HH92" i="1" s="1"/>
  <c r="AX90" i="1"/>
  <c r="AM94" i="1"/>
  <c r="AL93" i="1"/>
  <c r="AT95" i="1"/>
  <c r="AM95" i="1"/>
  <c r="CY89" i="1"/>
  <c r="GX90" i="1"/>
  <c r="CX93" i="1"/>
  <c r="AJ94" i="1"/>
  <c r="AF94" i="1"/>
  <c r="AR94" i="1"/>
  <c r="AO93" i="1"/>
  <c r="AZ94" i="1"/>
  <c r="AW93" i="1"/>
  <c r="BH94" i="1"/>
  <c r="BE93" i="1"/>
  <c r="AU96" i="1"/>
  <c r="BB96" i="1"/>
  <c r="BC96" i="1" s="1"/>
  <c r="CW96" i="1"/>
  <c r="CV96" i="1"/>
  <c r="CO105" i="1"/>
  <c r="CK105" i="1"/>
  <c r="CK118" i="1" s="1"/>
  <c r="CL118" i="1"/>
  <c r="EF120" i="1"/>
  <c r="CY86" i="1"/>
  <c r="CN89" i="1"/>
  <c r="CY90" i="1"/>
  <c r="DF92" i="1"/>
  <c r="DI92" i="1" s="1"/>
  <c r="DA92" i="1"/>
  <c r="CR93" i="1"/>
  <c r="CY93" i="1"/>
  <c r="AQ94" i="1"/>
  <c r="AY94" i="1"/>
  <c r="AG95" i="1"/>
  <c r="AY95" i="1"/>
  <c r="CX95" i="1"/>
  <c r="CS95" i="1"/>
  <c r="CL95" i="1"/>
  <c r="EF116" i="1"/>
  <c r="GS91" i="1"/>
  <c r="HH91" i="1" s="1"/>
  <c r="GX91" i="1"/>
  <c r="CL93" i="1"/>
  <c r="AN94" i="1"/>
  <c r="AK93" i="1"/>
  <c r="AS94" i="1"/>
  <c r="GV94" i="1"/>
  <c r="CN94" i="1"/>
  <c r="DG94" i="1"/>
  <c r="BG96" i="1"/>
  <c r="BF95" i="1"/>
  <c r="AH95" i="1" s="1"/>
  <c r="AI95" i="1" s="1"/>
  <c r="CX94" i="1"/>
  <c r="CZ94" i="1" s="1"/>
  <c r="CR95" i="1"/>
  <c r="AJ104" i="1"/>
  <c r="AF104" i="1"/>
  <c r="AF114" i="1" s="1"/>
  <c r="AG103" i="1"/>
  <c r="AG114" i="1"/>
  <c r="AG116" i="1" s="1"/>
  <c r="DI104" i="1"/>
  <c r="AF118" i="1"/>
  <c r="BB105" i="1"/>
  <c r="AV105" i="1"/>
  <c r="AU105" i="1"/>
  <c r="CN105" i="1"/>
  <c r="CN103" i="1" s="1"/>
  <c r="CO106" i="1"/>
  <c r="CK106" i="1"/>
  <c r="EG116" i="1"/>
  <c r="BZ124" i="1"/>
  <c r="EH124" i="1"/>
  <c r="CC128" i="1"/>
  <c r="CK92" i="1"/>
  <c r="CS92" i="1"/>
  <c r="CM95" i="1"/>
  <c r="DD95" i="1"/>
  <c r="CL96" i="1"/>
  <c r="AH103" i="1"/>
  <c r="CK114" i="1"/>
  <c r="DH104" i="1"/>
  <c r="AG118" i="1"/>
  <c r="DA105" i="1"/>
  <c r="DF105" i="1"/>
  <c r="DI105" i="1" s="1"/>
  <c r="CN106" i="1"/>
  <c r="EH120" i="1"/>
  <c r="CA124" i="1"/>
  <c r="BZ128" i="1"/>
  <c r="BA95" i="1"/>
  <c r="BD95" i="1" s="1"/>
  <c r="CY95" i="1"/>
  <c r="CR96" i="1"/>
  <c r="CX96" i="1"/>
  <c r="DD96" i="1"/>
  <c r="AV104" i="1"/>
  <c r="BA104" i="1"/>
  <c r="AS103" i="1"/>
  <c r="AV103" i="1" s="1"/>
  <c r="CL114" i="1"/>
  <c r="DA103" i="1"/>
  <c r="AJ105" i="1"/>
  <c r="AI105" i="1"/>
  <c r="DA106" i="1"/>
  <c r="DF106" i="1"/>
  <c r="DI106" i="1" s="1"/>
  <c r="BZ116" i="1"/>
  <c r="EE116" i="1"/>
  <c r="CA120" i="1"/>
  <c r="EE120" i="1"/>
  <c r="CB124" i="1"/>
  <c r="CA128" i="1"/>
  <c r="CA132" i="1"/>
  <c r="AI104" i="1"/>
  <c r="AU104" i="1"/>
  <c r="AU103" i="1" s="1"/>
  <c r="CZ105" i="1"/>
  <c r="CZ103" i="1" s="1"/>
  <c r="CZ106" i="1"/>
  <c r="AT103" i="1"/>
  <c r="CL103" i="1"/>
  <c r="CD12" i="1" l="1"/>
  <c r="DE81" i="1"/>
  <c r="DB79" i="1"/>
  <c r="DE79" i="1" s="1"/>
  <c r="DD81" i="1"/>
  <c r="DH105" i="1"/>
  <c r="DA85" i="1"/>
  <c r="DF85" i="1"/>
  <c r="DI85" i="1" s="1"/>
  <c r="CX81" i="1"/>
  <c r="DF82" i="1"/>
  <c r="DA82" i="1"/>
  <c r="CX73" i="1"/>
  <c r="CL73" i="1"/>
  <c r="CS73" i="1"/>
  <c r="CB115" i="1"/>
  <c r="CB116" i="1" s="1"/>
  <c r="CB64" i="1"/>
  <c r="CO89" i="1"/>
  <c r="CK89" i="1"/>
  <c r="GV89" i="1"/>
  <c r="DG76" i="1"/>
  <c r="DH77" i="1"/>
  <c r="CZ67" i="1"/>
  <c r="DG67" i="1"/>
  <c r="GW75" i="1"/>
  <c r="GY75" i="1" s="1"/>
  <c r="CN75" i="1"/>
  <c r="DD73" i="1"/>
  <c r="CC115" i="1"/>
  <c r="CC116" i="1" s="1"/>
  <c r="CC64" i="1"/>
  <c r="DL73" i="1"/>
  <c r="EE123" i="1"/>
  <c r="EE124" i="1" s="1"/>
  <c r="HA68" i="1"/>
  <c r="BA65" i="1"/>
  <c r="BD65" i="1" s="1"/>
  <c r="AV65" i="1"/>
  <c r="CL119" i="1"/>
  <c r="CO67" i="1"/>
  <c r="CK67" i="1"/>
  <c r="CK119" i="1" s="1"/>
  <c r="GV67" i="1"/>
  <c r="CL115" i="1"/>
  <c r="GV65" i="1"/>
  <c r="CN65" i="1"/>
  <c r="CL64" i="1"/>
  <c r="CO65" i="1"/>
  <c r="CK65" i="1"/>
  <c r="AL62" i="1"/>
  <c r="CZ74" i="1"/>
  <c r="DG74" i="1"/>
  <c r="DH74" i="1" s="1"/>
  <c r="AU65" i="1"/>
  <c r="DC63" i="1"/>
  <c r="BD55" i="1"/>
  <c r="BC55" i="1"/>
  <c r="EN48" i="1"/>
  <c r="GL48" i="1" s="1"/>
  <c r="GL49" i="1"/>
  <c r="EI48" i="1"/>
  <c r="BI39" i="1"/>
  <c r="CD39" i="1"/>
  <c r="CY64" i="1"/>
  <c r="AP62" i="1"/>
  <c r="EI39" i="1"/>
  <c r="FQ39" i="1"/>
  <c r="GL39" i="1"/>
  <c r="DN39" i="1"/>
  <c r="FL37" i="1"/>
  <c r="FK37" i="1"/>
  <c r="BD21" i="1"/>
  <c r="BA17" i="1"/>
  <c r="CW50" i="1"/>
  <c r="BZ134" i="1"/>
  <c r="BZ82" i="1"/>
  <c r="BZ52" i="1"/>
  <c r="AX52" i="1"/>
  <c r="AY52" i="1" s="1"/>
  <c r="AX51" i="1"/>
  <c r="ED12" i="1"/>
  <c r="ER50" i="1"/>
  <c r="CV73" i="1"/>
  <c r="ED17" i="1"/>
  <c r="EI19" i="1"/>
  <c r="CK17" i="1"/>
  <c r="ER17" i="1"/>
  <c r="BJ50" i="1"/>
  <c r="BE82" i="1"/>
  <c r="BE52" i="1"/>
  <c r="BH50" i="1"/>
  <c r="BC19" i="1"/>
  <c r="BB17" i="1"/>
  <c r="BB50" i="1" s="1"/>
  <c r="DI39" i="1"/>
  <c r="DH39" i="1"/>
  <c r="DH23" i="1"/>
  <c r="BC22" i="1"/>
  <c r="DG17" i="1"/>
  <c r="DH19" i="1"/>
  <c r="FB50" i="1"/>
  <c r="AH62" i="1"/>
  <c r="BC14" i="1"/>
  <c r="CN12" i="1"/>
  <c r="AY82" i="1"/>
  <c r="AZ82" i="1"/>
  <c r="AH50" i="1"/>
  <c r="AH51" i="1" s="1"/>
  <c r="BC21" i="1"/>
  <c r="CO103" i="1"/>
  <c r="CK103" i="1"/>
  <c r="BA103" i="1"/>
  <c r="BD104" i="1"/>
  <c r="CO96" i="1"/>
  <c r="CK96" i="1"/>
  <c r="GV96" i="1"/>
  <c r="CN96" i="1"/>
  <c r="BC105" i="1"/>
  <c r="BD105" i="1"/>
  <c r="BC104" i="1"/>
  <c r="BC103" i="1" s="1"/>
  <c r="AV94" i="1"/>
  <c r="BA94" i="1"/>
  <c r="BD94" i="1" s="1"/>
  <c r="DA95" i="1"/>
  <c r="DF95" i="1"/>
  <c r="DI95" i="1" s="1"/>
  <c r="BH93" i="1"/>
  <c r="BE92" i="1"/>
  <c r="AR93" i="1"/>
  <c r="AO92" i="1"/>
  <c r="AQ93" i="1"/>
  <c r="DA89" i="1"/>
  <c r="DF89" i="1"/>
  <c r="DI89" i="1" s="1"/>
  <c r="CN91" i="1"/>
  <c r="GW91" i="1"/>
  <c r="GY91" i="1" s="1"/>
  <c r="CR81" i="1"/>
  <c r="CQ79" i="1"/>
  <c r="CR79" i="1" s="1"/>
  <c r="AG127" i="1"/>
  <c r="AG128" i="1" s="1"/>
  <c r="AJ76" i="1"/>
  <c r="AP89" i="1"/>
  <c r="CS81" i="1"/>
  <c r="CP79" i="1"/>
  <c r="CS79" i="1" s="1"/>
  <c r="GS78" i="1"/>
  <c r="HH78" i="1" s="1"/>
  <c r="GX78" i="1"/>
  <c r="GW76" i="1"/>
  <c r="GY76" i="1" s="1"/>
  <c r="GY77" i="1"/>
  <c r="DG84" i="1"/>
  <c r="DH84" i="1" s="1"/>
  <c r="CZ84" i="1"/>
  <c r="DF72" i="1"/>
  <c r="DI72" i="1" s="1"/>
  <c r="DA72" i="1"/>
  <c r="HH80" i="1"/>
  <c r="GY80" i="1"/>
  <c r="DH72" i="1"/>
  <c r="AU94" i="1"/>
  <c r="EG123" i="1"/>
  <c r="EG124" i="1" s="1"/>
  <c r="HE68" i="1"/>
  <c r="CV68" i="1"/>
  <c r="CU63" i="1"/>
  <c r="HA63" i="1"/>
  <c r="HA62" i="1" s="1"/>
  <c r="DG88" i="1"/>
  <c r="DH88" i="1" s="1"/>
  <c r="CZ88" i="1"/>
  <c r="CZ70" i="1"/>
  <c r="DG70" i="1"/>
  <c r="DH70" i="1" s="1"/>
  <c r="AS67" i="1"/>
  <c r="AR67" i="1"/>
  <c r="AG67" i="1"/>
  <c r="AQ67" i="1"/>
  <c r="AO64" i="1"/>
  <c r="DA71" i="1"/>
  <c r="DF71" i="1"/>
  <c r="DI71" i="1" s="1"/>
  <c r="DM64" i="1"/>
  <c r="DJ63" i="1"/>
  <c r="BC65" i="1"/>
  <c r="BD57" i="1"/>
  <c r="BC57" i="1"/>
  <c r="DH49" i="1"/>
  <c r="DH48" i="1" s="1"/>
  <c r="DG48" i="1"/>
  <c r="DG50" i="1" s="1"/>
  <c r="BI41" i="1"/>
  <c r="CD41" i="1"/>
  <c r="GL37" i="1"/>
  <c r="DN37" i="1"/>
  <c r="EI37" i="1"/>
  <c r="FQ37" i="1"/>
  <c r="GL33" i="1"/>
  <c r="DN33" i="1"/>
  <c r="EI33" i="1"/>
  <c r="FQ33" i="1"/>
  <c r="DF75" i="1"/>
  <c r="DI75" i="1" s="1"/>
  <c r="DA75" i="1"/>
  <c r="DG64" i="1"/>
  <c r="GG49" i="1"/>
  <c r="GG48" i="1" s="1"/>
  <c r="EQ48" i="1"/>
  <c r="BC41" i="1"/>
  <c r="AF126" i="1"/>
  <c r="AF128" i="1" s="1"/>
  <c r="CD21" i="1"/>
  <c r="DM50" i="1"/>
  <c r="CS50" i="1"/>
  <c r="BD28" i="1"/>
  <c r="FC17" i="1"/>
  <c r="AO82" i="1"/>
  <c r="AO52" i="1"/>
  <c r="AR50" i="1"/>
  <c r="DI19" i="1"/>
  <c r="DF17" i="1"/>
  <c r="DI17" i="1" s="1"/>
  <c r="BC72" i="1"/>
  <c r="BI12" i="1"/>
  <c r="CD49" i="1"/>
  <c r="BI49" i="1"/>
  <c r="BI48" i="1" s="1"/>
  <c r="F48" i="1"/>
  <c r="BC39" i="1"/>
  <c r="AI12" i="1"/>
  <c r="AZ50" i="1"/>
  <c r="DH34" i="1"/>
  <c r="FD12" i="1"/>
  <c r="FL21" i="1"/>
  <c r="AF17" i="1"/>
  <c r="AF50" i="1" s="1"/>
  <c r="DA96" i="1"/>
  <c r="CZ96" i="1"/>
  <c r="DF96" i="1"/>
  <c r="AF116" i="1"/>
  <c r="GS94" i="1"/>
  <c r="HH94" i="1" s="1"/>
  <c r="GX94" i="1"/>
  <c r="CZ89" i="1"/>
  <c r="DG89" i="1"/>
  <c r="DH89" i="1" s="1"/>
  <c r="AI103" i="1"/>
  <c r="CZ95" i="1"/>
  <c r="DG95" i="1"/>
  <c r="DH95" i="1" s="1"/>
  <c r="BB103" i="1"/>
  <c r="AS93" i="1"/>
  <c r="AG93" i="1"/>
  <c r="AN93" i="1"/>
  <c r="AK92" i="1"/>
  <c r="CZ93" i="1"/>
  <c r="DG93" i="1"/>
  <c r="DH93" i="1" s="1"/>
  <c r="CZ90" i="1"/>
  <c r="DG90" i="1"/>
  <c r="DH90" i="1" s="1"/>
  <c r="CL120" i="1"/>
  <c r="DA93" i="1"/>
  <c r="DF93" i="1"/>
  <c r="DI93" i="1" s="1"/>
  <c r="HE85" i="1"/>
  <c r="EG83" i="1"/>
  <c r="HE83" i="1" s="1"/>
  <c r="HE81" i="1" s="1"/>
  <c r="HE79" i="1" s="1"/>
  <c r="GV86" i="1"/>
  <c r="CK86" i="1"/>
  <c r="CO86" i="1"/>
  <c r="DA83" i="1"/>
  <c r="DF83" i="1"/>
  <c r="GV83" i="1"/>
  <c r="CN83" i="1"/>
  <c r="CO83" i="1"/>
  <c r="GV82" i="1"/>
  <c r="CO82" i="1"/>
  <c r="CL81" i="1"/>
  <c r="CK82" i="1"/>
  <c r="GW84" i="1"/>
  <c r="GY84" i="1" s="1"/>
  <c r="CN84" i="1"/>
  <c r="GX77" i="1"/>
  <c r="GS77" i="1"/>
  <c r="GV76" i="1"/>
  <c r="GX76" i="1" s="1"/>
  <c r="EF123" i="1"/>
  <c r="EF124" i="1" s="1"/>
  <c r="HC68" i="1"/>
  <c r="HC63" i="1" s="1"/>
  <c r="HC62" i="1" s="1"/>
  <c r="EF63" i="1"/>
  <c r="EF62" i="1" s="1"/>
  <c r="EF51" i="1" s="1"/>
  <c r="GW93" i="1"/>
  <c r="GY93" i="1" s="1"/>
  <c r="CN93" i="1"/>
  <c r="CZ71" i="1"/>
  <c r="DG71" i="1"/>
  <c r="DH71" i="1" s="1"/>
  <c r="AS69" i="1"/>
  <c r="AN69" i="1"/>
  <c r="AM69" i="1"/>
  <c r="AG69" i="1"/>
  <c r="AK68" i="1"/>
  <c r="CZ72" i="1"/>
  <c r="CY73" i="1"/>
  <c r="CM73" i="1"/>
  <c r="CR73" i="1"/>
  <c r="CW68" i="1"/>
  <c r="DH91" i="1"/>
  <c r="DA65" i="1"/>
  <c r="CX64" i="1"/>
  <c r="DF65" i="1"/>
  <c r="BA66" i="1"/>
  <c r="BD66" i="1" s="1"/>
  <c r="AV66" i="1"/>
  <c r="CP63" i="1"/>
  <c r="CO71" i="1"/>
  <c r="CK71" i="1"/>
  <c r="GV71" i="1"/>
  <c r="AF65" i="1"/>
  <c r="AF115" i="1" s="1"/>
  <c r="CO75" i="1"/>
  <c r="CK75" i="1"/>
  <c r="GV75" i="1"/>
  <c r="EE63" i="1"/>
  <c r="EE62" i="1" s="1"/>
  <c r="EE51" i="1" s="1"/>
  <c r="BD43" i="1"/>
  <c r="BC43" i="1"/>
  <c r="CD35" i="1"/>
  <c r="BI35" i="1"/>
  <c r="AF122" i="1"/>
  <c r="CD14" i="1"/>
  <c r="DF50" i="1"/>
  <c r="DI12" i="1"/>
  <c r="CL54" i="1"/>
  <c r="CL55" i="1" s="1"/>
  <c r="CL56" i="1" s="1"/>
  <c r="CL50" i="1"/>
  <c r="CO12" i="1"/>
  <c r="AP52" i="1"/>
  <c r="AQ52" i="1" s="1"/>
  <c r="AP51" i="1"/>
  <c r="EI41" i="1"/>
  <c r="FQ41" i="1"/>
  <c r="GL41" i="1"/>
  <c r="DN41" i="1"/>
  <c r="FL40" i="1"/>
  <c r="FK40" i="1"/>
  <c r="DH37" i="1"/>
  <c r="DI30" i="1"/>
  <c r="DH30" i="1"/>
  <c r="DI29" i="1"/>
  <c r="EQ17" i="1"/>
  <c r="GG21" i="1"/>
  <c r="GG17" i="1" s="1"/>
  <c r="FL19" i="1"/>
  <c r="FI17" i="1"/>
  <c r="FK19" i="1"/>
  <c r="AI17" i="1"/>
  <c r="BY19" i="1"/>
  <c r="BY17" i="1" s="1"/>
  <c r="AK82" i="1"/>
  <c r="AK52" i="1"/>
  <c r="AN50" i="1"/>
  <c r="DH92" i="1"/>
  <c r="CD26" i="1"/>
  <c r="BI26" i="1"/>
  <c r="EI25" i="1"/>
  <c r="GL25" i="1"/>
  <c r="DN25" i="1"/>
  <c r="DN17" i="1" s="1"/>
  <c r="DN50" i="1" s="1"/>
  <c r="H17" i="1"/>
  <c r="H50" i="1" s="1"/>
  <c r="FQ25" i="1"/>
  <c r="FQ17" i="1" s="1"/>
  <c r="FQ50" i="1" s="1"/>
  <c r="AZ63" i="1"/>
  <c r="AW62" i="1"/>
  <c r="AY63" i="1"/>
  <c r="FA50" i="1"/>
  <c r="FD50" i="1" s="1"/>
  <c r="CD43" i="1"/>
  <c r="BI43" i="1"/>
  <c r="DH40" i="1"/>
  <c r="BD35" i="1"/>
  <c r="BC35" i="1"/>
  <c r="FC50" i="1"/>
  <c r="BC53" i="1"/>
  <c r="EI34" i="1"/>
  <c r="FQ34" i="1"/>
  <c r="GL34" i="1"/>
  <c r="DN34" i="1"/>
  <c r="FL33" i="1"/>
  <c r="FK33" i="1"/>
  <c r="CY50" i="1"/>
  <c r="BD19" i="1"/>
  <c r="BY12" i="1"/>
  <c r="BY50" i="1" s="1"/>
  <c r="DH26" i="1"/>
  <c r="DH31" i="1"/>
  <c r="BC12" i="1"/>
  <c r="AV12" i="1"/>
  <c r="CO93" i="1"/>
  <c r="CK93" i="1"/>
  <c r="GV93" i="1"/>
  <c r="CZ86" i="1"/>
  <c r="DG86" i="1"/>
  <c r="AL92" i="1"/>
  <c r="AM93" i="1"/>
  <c r="AT93" i="1"/>
  <c r="CO85" i="1"/>
  <c r="CK85" i="1"/>
  <c r="GV85" i="1"/>
  <c r="CL116" i="1"/>
  <c r="CN95" i="1"/>
  <c r="GW95" i="1"/>
  <c r="GY95" i="1" s="1"/>
  <c r="DF103" i="1"/>
  <c r="DI103" i="1" s="1"/>
  <c r="AJ103" i="1"/>
  <c r="AF103" i="1"/>
  <c r="DF94" i="1"/>
  <c r="DI94" i="1" s="1"/>
  <c r="DA94" i="1"/>
  <c r="BF94" i="1"/>
  <c r="BG95" i="1"/>
  <c r="GV95" i="1"/>
  <c r="CO95" i="1"/>
  <c r="CK95" i="1"/>
  <c r="AJ95" i="1"/>
  <c r="AF95" i="1"/>
  <c r="CK120" i="1"/>
  <c r="AZ93" i="1"/>
  <c r="AW92" i="1"/>
  <c r="AY93" i="1"/>
  <c r="AU95" i="1"/>
  <c r="BB95" i="1"/>
  <c r="BC95" i="1" s="1"/>
  <c r="AX89" i="1"/>
  <c r="CZ82" i="1"/>
  <c r="DG82" i="1"/>
  <c r="CY81" i="1"/>
  <c r="CZ85" i="1"/>
  <c r="DG85" i="1"/>
  <c r="DH85" i="1" s="1"/>
  <c r="CN82" i="1"/>
  <c r="CM81" i="1"/>
  <c r="GW82" i="1"/>
  <c r="DH106" i="1"/>
  <c r="DH103" i="1" s="1"/>
  <c r="EH83" i="1"/>
  <c r="HG85" i="1"/>
  <c r="BC78" i="1"/>
  <c r="CU79" i="1"/>
  <c r="CV79" i="1" s="1"/>
  <c r="CV81" i="1"/>
  <c r="DH80" i="1"/>
  <c r="CR68" i="1"/>
  <c r="CY68" i="1"/>
  <c r="CM68" i="1"/>
  <c r="CQ63" i="1"/>
  <c r="DA86" i="1"/>
  <c r="DF86" i="1"/>
  <c r="DI86" i="1" s="1"/>
  <c r="BD79" i="1"/>
  <c r="BC79" i="1"/>
  <c r="GX74" i="1"/>
  <c r="GS74" i="1"/>
  <c r="HH74" i="1" s="1"/>
  <c r="GX70" i="1"/>
  <c r="GS70" i="1"/>
  <c r="HH70" i="1" s="1"/>
  <c r="HE63" i="1"/>
  <c r="HE62" i="1" s="1"/>
  <c r="DI77" i="1"/>
  <c r="DF76" i="1"/>
  <c r="DI76" i="1" s="1"/>
  <c r="CZ76" i="1"/>
  <c r="CW64" i="1"/>
  <c r="CT63" i="1"/>
  <c r="DI69" i="1"/>
  <c r="DH69" i="1"/>
  <c r="GR63" i="1"/>
  <c r="HG64" i="1"/>
  <c r="HG63" i="1" s="1"/>
  <c r="GW88" i="1"/>
  <c r="GY88" i="1" s="1"/>
  <c r="CN88" i="1"/>
  <c r="DA67" i="1"/>
  <c r="DF67" i="1"/>
  <c r="DI67" i="1" s="1"/>
  <c r="AI66" i="1"/>
  <c r="AF66" i="1"/>
  <c r="AJ66" i="1"/>
  <c r="DE64" i="1"/>
  <c r="DB63" i="1"/>
  <c r="AT63" i="1"/>
  <c r="BB64" i="1"/>
  <c r="GQ62" i="1"/>
  <c r="CX68" i="1"/>
  <c r="CL68" i="1"/>
  <c r="CS68" i="1"/>
  <c r="CZ65" i="1"/>
  <c r="BI34" i="1"/>
  <c r="BI17" i="1" s="1"/>
  <c r="CD34" i="1"/>
  <c r="DD64" i="1"/>
  <c r="FL49" i="1"/>
  <c r="FK49" i="1"/>
  <c r="FK48" i="1" s="1"/>
  <c r="FI48" i="1"/>
  <c r="FK36" i="1"/>
  <c r="BA50" i="1"/>
  <c r="BD12" i="1"/>
  <c r="CX50" i="1"/>
  <c r="DA12" i="1"/>
  <c r="BF52" i="1"/>
  <c r="BG52" i="1" s="1"/>
  <c r="BF51" i="1"/>
  <c r="FJ17" i="1"/>
  <c r="FJ50" i="1" s="1"/>
  <c r="FK20" i="1"/>
  <c r="GL19" i="1"/>
  <c r="EN17" i="1"/>
  <c r="FD17" i="1"/>
  <c r="EN12" i="1"/>
  <c r="GL13" i="1"/>
  <c r="FR50" i="1"/>
  <c r="CN85" i="1"/>
  <c r="DK63" i="1"/>
  <c r="BC30" i="1"/>
  <c r="FK24" i="1"/>
  <c r="CZ17" i="1"/>
  <c r="CZ50" i="1" s="1"/>
  <c r="EQ12" i="1"/>
  <c r="EQ50" i="1" s="1"/>
  <c r="GG13" i="1"/>
  <c r="GG12" i="1" s="1"/>
  <c r="GG50" i="1" s="1"/>
  <c r="DI41" i="1"/>
  <c r="DH41" i="1"/>
  <c r="CA136" i="1"/>
  <c r="AZ52" i="1"/>
  <c r="CN17" i="1"/>
  <c r="AG134" i="1"/>
  <c r="AJ50" i="1"/>
  <c r="FK25" i="1"/>
  <c r="AV50" i="1"/>
  <c r="AF134" i="1" l="1"/>
  <c r="BD50" i="1"/>
  <c r="DF68" i="1"/>
  <c r="DA68" i="1"/>
  <c r="CR63" i="1"/>
  <c r="CQ62" i="1"/>
  <c r="GW81" i="1"/>
  <c r="GY82" i="1"/>
  <c r="AX88" i="1"/>
  <c r="GX95" i="1"/>
  <c r="GS95" i="1"/>
  <c r="HH95" i="1" s="1"/>
  <c r="GX85" i="1"/>
  <c r="GS85" i="1"/>
  <c r="HH85" i="1" s="1"/>
  <c r="AS52" i="1"/>
  <c r="AG52" i="1"/>
  <c r="AN52" i="1"/>
  <c r="CO50" i="1"/>
  <c r="GX75" i="1"/>
  <c r="GS75" i="1"/>
  <c r="HH75" i="1" s="1"/>
  <c r="GS71" i="1"/>
  <c r="HH71" i="1" s="1"/>
  <c r="GX71" i="1"/>
  <c r="GW73" i="1"/>
  <c r="GY73" i="1" s="1"/>
  <c r="CN73" i="1"/>
  <c r="AN68" i="1"/>
  <c r="AM68" i="1"/>
  <c r="AG68" i="1"/>
  <c r="AS68" i="1"/>
  <c r="AK63" i="1"/>
  <c r="BA69" i="1"/>
  <c r="AV69" i="1"/>
  <c r="AU69" i="1"/>
  <c r="GS82" i="1"/>
  <c r="GX82" i="1"/>
  <c r="GV81" i="1"/>
  <c r="GX83" i="1"/>
  <c r="BI50" i="1"/>
  <c r="AR82" i="1"/>
  <c r="AQ82" i="1"/>
  <c r="AG119" i="1"/>
  <c r="AG120" i="1" s="1"/>
  <c r="AJ67" i="1"/>
  <c r="AF67" i="1"/>
  <c r="AF119" i="1" s="1"/>
  <c r="AF120" i="1" s="1"/>
  <c r="AI67" i="1"/>
  <c r="AP88" i="1"/>
  <c r="GS96" i="1"/>
  <c r="HH96" i="1" s="1"/>
  <c r="GX96" i="1"/>
  <c r="CN50" i="1"/>
  <c r="BD17" i="1"/>
  <c r="DD63" i="1"/>
  <c r="DC62" i="1"/>
  <c r="CO64" i="1"/>
  <c r="CL63" i="1"/>
  <c r="CN64" i="1"/>
  <c r="GS67" i="1"/>
  <c r="HH67" i="1" s="1"/>
  <c r="GX67" i="1"/>
  <c r="DH67" i="1"/>
  <c r="GS89" i="1"/>
  <c r="HH89" i="1" s="1"/>
  <c r="GX89" i="1"/>
  <c r="CD17" i="1"/>
  <c r="DE63" i="1"/>
  <c r="DB62" i="1"/>
  <c r="CN81" i="1"/>
  <c r="CM79" i="1"/>
  <c r="CZ81" i="1"/>
  <c r="CY79" i="1"/>
  <c r="AY92" i="1"/>
  <c r="AW91" i="1"/>
  <c r="AZ92" i="1"/>
  <c r="GX93" i="1"/>
  <c r="GS93" i="1"/>
  <c r="HH93" i="1" s="1"/>
  <c r="AN82" i="1"/>
  <c r="AS82" i="1"/>
  <c r="AM82" i="1"/>
  <c r="AG82" i="1"/>
  <c r="FK17" i="1"/>
  <c r="FK50" i="1" s="1"/>
  <c r="DG73" i="1"/>
  <c r="CZ73" i="1"/>
  <c r="AI69" i="1"/>
  <c r="AF69" i="1"/>
  <c r="AJ69" i="1"/>
  <c r="GS76" i="1"/>
  <c r="HH76" i="1" s="1"/>
  <c r="HH77" i="1"/>
  <c r="DI83" i="1"/>
  <c r="DH83" i="1"/>
  <c r="GS86" i="1"/>
  <c r="HH86" i="1" s="1"/>
  <c r="GX86" i="1"/>
  <c r="AJ93" i="1"/>
  <c r="AF93" i="1"/>
  <c r="CD48" i="1"/>
  <c r="F50" i="1"/>
  <c r="EG62" i="1"/>
  <c r="EG51" i="1" s="1"/>
  <c r="BE91" i="1"/>
  <c r="BH92" i="1"/>
  <c r="BD103" i="1"/>
  <c r="AT52" i="1"/>
  <c r="BH52" i="1"/>
  <c r="CK54" i="1"/>
  <c r="CK55" i="1" s="1"/>
  <c r="CK56" i="1" s="1"/>
  <c r="CK50" i="1"/>
  <c r="AL51" i="1"/>
  <c r="DI82" i="1"/>
  <c r="DF81" i="1"/>
  <c r="EN50" i="1"/>
  <c r="GL12" i="1"/>
  <c r="CN68" i="1"/>
  <c r="GW68" i="1"/>
  <c r="CM63" i="1"/>
  <c r="DA50" i="1"/>
  <c r="FL48" i="1"/>
  <c r="FI50" i="1"/>
  <c r="FL50" i="1" s="1"/>
  <c r="BB63" i="1"/>
  <c r="HG62" i="1"/>
  <c r="CW63" i="1"/>
  <c r="CT62" i="1"/>
  <c r="CZ68" i="1"/>
  <c r="DG68" i="1"/>
  <c r="DH68" i="1" s="1"/>
  <c r="HG83" i="1"/>
  <c r="HG81" i="1" s="1"/>
  <c r="HG79" i="1" s="1"/>
  <c r="EH62" i="1"/>
  <c r="EH51" i="1" s="1"/>
  <c r="DH82" i="1"/>
  <c r="DG81" i="1"/>
  <c r="BG94" i="1"/>
  <c r="BF93" i="1"/>
  <c r="AH94" i="1"/>
  <c r="AI94" i="1" s="1"/>
  <c r="AT92" i="1"/>
  <c r="AL91" i="1"/>
  <c r="AM92" i="1"/>
  <c r="FL17" i="1"/>
  <c r="DI65" i="1"/>
  <c r="DF64" i="1"/>
  <c r="CO81" i="1"/>
  <c r="CL79" i="1"/>
  <c r="CO79" i="1" s="1"/>
  <c r="CK83" i="1"/>
  <c r="CK81" i="1" s="1"/>
  <c r="CK79" i="1" s="1"/>
  <c r="BA93" i="1"/>
  <c r="BD93" i="1" s="1"/>
  <c r="AV93" i="1"/>
  <c r="DI96" i="1"/>
  <c r="DH96" i="1"/>
  <c r="AI50" i="1"/>
  <c r="DH64" i="1"/>
  <c r="DG63" i="1"/>
  <c r="DM63" i="1"/>
  <c r="DJ62" i="1"/>
  <c r="AG64" i="1"/>
  <c r="AO63" i="1"/>
  <c r="AR64" i="1"/>
  <c r="AS64" i="1"/>
  <c r="AQ64" i="1"/>
  <c r="AV67" i="1"/>
  <c r="BA67" i="1"/>
  <c r="AU67" i="1"/>
  <c r="AH52" i="1"/>
  <c r="AI52" i="1" s="1"/>
  <c r="BH82" i="1"/>
  <c r="BG82" i="1"/>
  <c r="BE63" i="1"/>
  <c r="ED50" i="1"/>
  <c r="CZ64" i="1"/>
  <c r="CY63" i="1"/>
  <c r="CK115" i="1"/>
  <c r="CK116" i="1" s="1"/>
  <c r="CK64" i="1"/>
  <c r="GS65" i="1"/>
  <c r="GV64" i="1"/>
  <c r="GX65" i="1"/>
  <c r="DH75" i="1"/>
  <c r="BC94" i="1"/>
  <c r="CO73" i="1"/>
  <c r="CK73" i="1"/>
  <c r="GV73" i="1"/>
  <c r="DA81" i="1"/>
  <c r="CX79" i="1"/>
  <c r="DA79" i="1" s="1"/>
  <c r="CD50" i="1"/>
  <c r="DL63" i="1"/>
  <c r="DK62" i="1"/>
  <c r="CL123" i="1"/>
  <c r="CL124" i="1" s="1"/>
  <c r="GV68" i="1"/>
  <c r="CO68" i="1"/>
  <c r="CK68" i="1"/>
  <c r="CK123" i="1" s="1"/>
  <c r="CK124" i="1" s="1"/>
  <c r="AT62" i="1"/>
  <c r="GR62" i="1"/>
  <c r="AU93" i="1"/>
  <c r="BB93" i="1"/>
  <c r="BC93" i="1" s="1"/>
  <c r="DH86" i="1"/>
  <c r="AZ62" i="1"/>
  <c r="AW51" i="1"/>
  <c r="AY62" i="1"/>
  <c r="AY51" i="1" s="1"/>
  <c r="GL17" i="1"/>
  <c r="EI17" i="1"/>
  <c r="EI50" i="1" s="1"/>
  <c r="DI50" i="1"/>
  <c r="CP62" i="1"/>
  <c r="CS63" i="1"/>
  <c r="CX63" i="1"/>
  <c r="DA64" i="1"/>
  <c r="AS92" i="1"/>
  <c r="AG92" i="1"/>
  <c r="AN92" i="1"/>
  <c r="AK91" i="1"/>
  <c r="AR52" i="1"/>
  <c r="DH65" i="1"/>
  <c r="BC66" i="1"/>
  <c r="CV63" i="1"/>
  <c r="CU62" i="1"/>
  <c r="AQ92" i="1"/>
  <c r="AO91" i="1"/>
  <c r="AR92" i="1"/>
  <c r="DH94" i="1"/>
  <c r="AM52" i="1"/>
  <c r="DH17" i="1"/>
  <c r="DH50" i="1" s="1"/>
  <c r="BC17" i="1"/>
  <c r="BC50" i="1" s="1"/>
  <c r="BZ131" i="1"/>
  <c r="BZ63" i="1"/>
  <c r="BZ62" i="1" s="1"/>
  <c r="BZ51" i="1" s="1"/>
  <c r="CC63" i="1"/>
  <c r="CC62" i="1" s="1"/>
  <c r="CC51" i="1" s="1"/>
  <c r="CC82" i="1"/>
  <c r="CC131" i="1" s="1"/>
  <c r="DH76" i="1"/>
  <c r="CB82" i="1"/>
  <c r="CB131" i="1" s="1"/>
  <c r="DF73" i="1"/>
  <c r="DI73" i="1" s="1"/>
  <c r="DA73" i="1"/>
  <c r="DD79" i="1"/>
  <c r="AF92" i="1" l="1"/>
  <c r="AJ92" i="1"/>
  <c r="AT51" i="1"/>
  <c r="GV63" i="1"/>
  <c r="GX64" i="1"/>
  <c r="CZ63" i="1"/>
  <c r="CY62" i="1"/>
  <c r="AV64" i="1"/>
  <c r="BA64" i="1"/>
  <c r="AS63" i="1"/>
  <c r="AU64" i="1"/>
  <c r="DM62" i="1"/>
  <c r="DJ51" i="1"/>
  <c r="DF63" i="1"/>
  <c r="DI64" i="1"/>
  <c r="BB62" i="1"/>
  <c r="DI81" i="1"/>
  <c r="DF79" i="1"/>
  <c r="DI79" i="1" s="1"/>
  <c r="BH91" i="1"/>
  <c r="BE90" i="1"/>
  <c r="AG131" i="1"/>
  <c r="AJ82" i="1"/>
  <c r="AF82" i="1"/>
  <c r="AF131" i="1" s="1"/>
  <c r="AI82" i="1"/>
  <c r="AW90" i="1"/>
  <c r="AZ91" i="1"/>
  <c r="AY91" i="1"/>
  <c r="CN79" i="1"/>
  <c r="BD69" i="1"/>
  <c r="BC69" i="1"/>
  <c r="BA52" i="1"/>
  <c r="AV52" i="1"/>
  <c r="GY81" i="1"/>
  <c r="GW79" i="1"/>
  <c r="GY79" i="1" s="1"/>
  <c r="DI68" i="1"/>
  <c r="CB135" i="1"/>
  <c r="CB136" i="1" s="1"/>
  <c r="CB132" i="1"/>
  <c r="CB63" i="1"/>
  <c r="CB62" i="1" s="1"/>
  <c r="CB51" i="1" s="1"/>
  <c r="BZ135" i="1"/>
  <c r="BZ136" i="1" s="1"/>
  <c r="BZ132" i="1"/>
  <c r="CV62" i="1"/>
  <c r="CV51" i="1" s="1"/>
  <c r="CU51" i="1"/>
  <c r="BA92" i="1"/>
  <c r="BD92" i="1" s="1"/>
  <c r="AV92" i="1"/>
  <c r="CS62" i="1"/>
  <c r="CP51" i="1"/>
  <c r="DL62" i="1"/>
  <c r="DL51" i="1" s="1"/>
  <c r="DK51" i="1"/>
  <c r="HH65" i="1"/>
  <c r="GS64" i="1"/>
  <c r="BD67" i="1"/>
  <c r="BC67" i="1"/>
  <c r="AM91" i="1"/>
  <c r="AT91" i="1"/>
  <c r="AL90" i="1"/>
  <c r="BF92" i="1"/>
  <c r="BG93" i="1"/>
  <c r="AH93" i="1"/>
  <c r="AI93" i="1" s="1"/>
  <c r="CW62" i="1"/>
  <c r="CT51" i="1"/>
  <c r="AU52" i="1"/>
  <c r="BB52" i="1"/>
  <c r="BC52" i="1" s="1"/>
  <c r="DD62" i="1"/>
  <c r="DD51" i="1" s="1"/>
  <c r="DC51" i="1"/>
  <c r="AP87" i="1"/>
  <c r="HH82" i="1"/>
  <c r="AN63" i="1"/>
  <c r="AK62" i="1"/>
  <c r="AM63" i="1"/>
  <c r="CR62" i="1"/>
  <c r="CR51" i="1" s="1"/>
  <c r="CQ51" i="1"/>
  <c r="CC132" i="1"/>
  <c r="CC135" i="1"/>
  <c r="CC136" i="1" s="1"/>
  <c r="AS91" i="1"/>
  <c r="AG91" i="1"/>
  <c r="AK90" i="1"/>
  <c r="AN91" i="1"/>
  <c r="GS73" i="1"/>
  <c r="HH73" i="1" s="1"/>
  <c r="GX73" i="1"/>
  <c r="CK63" i="1"/>
  <c r="CK62" i="1" s="1"/>
  <c r="CK51" i="1" s="1"/>
  <c r="AR63" i="1"/>
  <c r="AO62" i="1"/>
  <c r="AQ63" i="1"/>
  <c r="DH63" i="1"/>
  <c r="CN63" i="1"/>
  <c r="CM62" i="1"/>
  <c r="GL50" i="1"/>
  <c r="DH73" i="1"/>
  <c r="AV82" i="1"/>
  <c r="BA82" i="1"/>
  <c r="AU82" i="1"/>
  <c r="CZ79" i="1"/>
  <c r="DE62" i="1"/>
  <c r="DB51" i="1"/>
  <c r="GS83" i="1"/>
  <c r="HH83" i="1" s="1"/>
  <c r="AV68" i="1"/>
  <c r="BA68" i="1"/>
  <c r="AU68" i="1"/>
  <c r="AX87" i="1"/>
  <c r="AO90" i="1"/>
  <c r="AR91" i="1"/>
  <c r="AQ91" i="1"/>
  <c r="CX62" i="1"/>
  <c r="DA63" i="1"/>
  <c r="GS68" i="1"/>
  <c r="HH68" i="1" s="1"/>
  <c r="GX68" i="1"/>
  <c r="BH63" i="1"/>
  <c r="BE62" i="1"/>
  <c r="BG63" i="1"/>
  <c r="AF64" i="1"/>
  <c r="AG63" i="1"/>
  <c r="AJ64" i="1"/>
  <c r="AI64" i="1"/>
  <c r="BB92" i="1"/>
  <c r="BC92" i="1" s="1"/>
  <c r="AU92" i="1"/>
  <c r="DH81" i="1"/>
  <c r="DG79" i="1"/>
  <c r="DH79" i="1" s="1"/>
  <c r="GW63" i="1"/>
  <c r="GY68" i="1"/>
  <c r="CO63" i="1"/>
  <c r="CL62" i="1"/>
  <c r="GX81" i="1"/>
  <c r="GV79" i="1"/>
  <c r="GX79" i="1" s="1"/>
  <c r="AG123" i="1"/>
  <c r="AG124" i="1" s="1"/>
  <c r="AJ68" i="1"/>
  <c r="AF68" i="1"/>
  <c r="AF123" i="1" s="1"/>
  <c r="AF124" i="1" s="1"/>
  <c r="AI68" i="1"/>
  <c r="AF52" i="1"/>
  <c r="AJ52" i="1"/>
  <c r="GW62" i="1" l="1"/>
  <c r="GY62" i="1" s="1"/>
  <c r="GY63" i="1"/>
  <c r="AF63" i="1"/>
  <c r="AF62" i="1" s="1"/>
  <c r="AF51" i="1" s="1"/>
  <c r="BD68" i="1"/>
  <c r="BC68" i="1"/>
  <c r="AR62" i="1"/>
  <c r="AO51" i="1"/>
  <c r="AQ62" i="1"/>
  <c r="AQ51" i="1" s="1"/>
  <c r="AF91" i="1"/>
  <c r="AJ91" i="1"/>
  <c r="AP86" i="1"/>
  <c r="AM90" i="1"/>
  <c r="AT90" i="1"/>
  <c r="AL89" i="1"/>
  <c r="BH90" i="1"/>
  <c r="BE89" i="1"/>
  <c r="BB51" i="1"/>
  <c r="AV63" i="1"/>
  <c r="AS62" i="1"/>
  <c r="AU63" i="1"/>
  <c r="CO62" i="1"/>
  <c r="CL51" i="1"/>
  <c r="DG62" i="1"/>
  <c r="BA91" i="1"/>
  <c r="BD91" i="1" s="1"/>
  <c r="AV91" i="1"/>
  <c r="BD52" i="1"/>
  <c r="AF135" i="1"/>
  <c r="AF136" i="1" s="1"/>
  <c r="AF132" i="1"/>
  <c r="BD64" i="1"/>
  <c r="BA63" i="1"/>
  <c r="BC64" i="1"/>
  <c r="BH62" i="1"/>
  <c r="BG62" i="1"/>
  <c r="BG51" i="1" s="1"/>
  <c r="BE51" i="1"/>
  <c r="AR90" i="1"/>
  <c r="AO89" i="1"/>
  <c r="AQ90" i="1"/>
  <c r="AX86" i="1"/>
  <c r="GS81" i="1"/>
  <c r="AU91" i="1"/>
  <c r="BB91" i="1"/>
  <c r="BC91" i="1" s="1"/>
  <c r="GS63" i="1"/>
  <c r="HH64" i="1"/>
  <c r="GV62" i="1"/>
  <c r="GX62" i="1" s="1"/>
  <c r="GX63" i="1"/>
  <c r="AJ63" i="1"/>
  <c r="AG62" i="1"/>
  <c r="AI63" i="1"/>
  <c r="DA62" i="1"/>
  <c r="CX51" i="1"/>
  <c r="BD82" i="1"/>
  <c r="BC82" i="1"/>
  <c r="CN62" i="1"/>
  <c r="CN51" i="1" s="1"/>
  <c r="CM51" i="1"/>
  <c r="AN90" i="1"/>
  <c r="AK89" i="1"/>
  <c r="AG90" i="1"/>
  <c r="AS90" i="1"/>
  <c r="AN62" i="1"/>
  <c r="AK51" i="1"/>
  <c r="AM62" i="1"/>
  <c r="AM51" i="1" s="1"/>
  <c r="BF91" i="1"/>
  <c r="BG92" i="1"/>
  <c r="AH92" i="1"/>
  <c r="AI92" i="1" s="1"/>
  <c r="AZ90" i="1"/>
  <c r="AW89" i="1"/>
  <c r="AY90" i="1"/>
  <c r="AG135" i="1"/>
  <c r="AG136" i="1" s="1"/>
  <c r="AG132" i="1"/>
  <c r="DF62" i="1"/>
  <c r="DI63" i="1"/>
  <c r="CZ62" i="1"/>
  <c r="CZ51" i="1" s="1"/>
  <c r="CY51" i="1"/>
  <c r="AL88" i="1" l="1"/>
  <c r="AM89" i="1"/>
  <c r="AT89" i="1"/>
  <c r="AJ62" i="1"/>
  <c r="AG51" i="1"/>
  <c r="AI62" i="1"/>
  <c r="AI51" i="1" s="1"/>
  <c r="HH81" i="1"/>
  <c r="GS79" i="1"/>
  <c r="HH79" i="1" s="1"/>
  <c r="AR89" i="1"/>
  <c r="AO88" i="1"/>
  <c r="AQ89" i="1"/>
  <c r="AS89" i="1"/>
  <c r="AG89" i="1"/>
  <c r="AN89" i="1"/>
  <c r="AK88" i="1"/>
  <c r="DI62" i="1"/>
  <c r="DF51" i="1"/>
  <c r="AZ89" i="1"/>
  <c r="AW88" i="1"/>
  <c r="AY89" i="1"/>
  <c r="BG91" i="1"/>
  <c r="BF90" i="1"/>
  <c r="AH91" i="1"/>
  <c r="AI91" i="1" s="1"/>
  <c r="AV90" i="1"/>
  <c r="BA90" i="1"/>
  <c r="BD90" i="1" s="1"/>
  <c r="GS62" i="1"/>
  <c r="HH62" i="1" s="1"/>
  <c r="HH63" i="1"/>
  <c r="DH62" i="1"/>
  <c r="DH51" i="1" s="1"/>
  <c r="DG51" i="1"/>
  <c r="AV62" i="1"/>
  <c r="AS51" i="1"/>
  <c r="AU62" i="1"/>
  <c r="AU51" i="1" s="1"/>
  <c r="BH89" i="1"/>
  <c r="BE88" i="1"/>
  <c r="AU90" i="1"/>
  <c r="BB90" i="1"/>
  <c r="BC90" i="1" s="1"/>
  <c r="AJ90" i="1"/>
  <c r="AF90" i="1"/>
  <c r="BD63" i="1"/>
  <c r="BA62" i="1"/>
  <c r="BC63" i="1"/>
  <c r="BG90" i="1" l="1"/>
  <c r="BF89" i="1"/>
  <c r="AH90" i="1"/>
  <c r="AI90" i="1" s="1"/>
  <c r="AO87" i="1"/>
  <c r="AR88" i="1"/>
  <c r="AQ88" i="1"/>
  <c r="AU89" i="1"/>
  <c r="BB89" i="1"/>
  <c r="BC89" i="1" s="1"/>
  <c r="BD62" i="1"/>
  <c r="BA51" i="1"/>
  <c r="BC62" i="1"/>
  <c r="BC51" i="1" s="1"/>
  <c r="AJ89" i="1"/>
  <c r="AF89" i="1"/>
  <c r="BA89" i="1"/>
  <c r="BD89" i="1" s="1"/>
  <c r="AV89" i="1"/>
  <c r="BE87" i="1"/>
  <c r="BH88" i="1"/>
  <c r="AW87" i="1"/>
  <c r="AZ88" i="1"/>
  <c r="AY88" i="1"/>
  <c r="AS88" i="1"/>
  <c r="AG88" i="1"/>
  <c r="AN88" i="1"/>
  <c r="AK87" i="1"/>
  <c r="AT88" i="1"/>
  <c r="AL87" i="1"/>
  <c r="AM88" i="1"/>
  <c r="AG87" i="1" l="1"/>
  <c r="AK86" i="1"/>
  <c r="AN87" i="1"/>
  <c r="AS87" i="1"/>
  <c r="BE86" i="1"/>
  <c r="BH86" i="1" s="1"/>
  <c r="BH87" i="1"/>
  <c r="AO86" i="1"/>
  <c r="AR87" i="1"/>
  <c r="AQ87" i="1"/>
  <c r="AF88" i="1"/>
  <c r="AJ88" i="1"/>
  <c r="AW86" i="1"/>
  <c r="AZ87" i="1"/>
  <c r="AY87" i="1"/>
  <c r="BF88" i="1"/>
  <c r="BG89" i="1"/>
  <c r="AH89" i="1"/>
  <c r="AI89" i="1" s="1"/>
  <c r="AM87" i="1"/>
  <c r="AT87" i="1"/>
  <c r="AL86" i="1"/>
  <c r="BB88" i="1"/>
  <c r="AU88" i="1"/>
  <c r="BA88" i="1"/>
  <c r="BD88" i="1" s="1"/>
  <c r="AV88" i="1"/>
  <c r="AV87" i="1" l="1"/>
  <c r="BA87" i="1"/>
  <c r="BD87" i="1" s="1"/>
  <c r="BF87" i="1"/>
  <c r="BG88" i="1"/>
  <c r="AH88" i="1"/>
  <c r="AI88" i="1" s="1"/>
  <c r="AR86" i="1"/>
  <c r="AQ86" i="1"/>
  <c r="AZ86" i="1"/>
  <c r="AY86" i="1"/>
  <c r="AU87" i="1"/>
  <c r="BB87" i="1"/>
  <c r="BC87" i="1" s="1"/>
  <c r="BC88" i="1"/>
  <c r="AN86" i="1"/>
  <c r="AS86" i="1"/>
  <c r="AG86" i="1"/>
  <c r="AM86" i="1"/>
  <c r="AT86" i="1"/>
  <c r="AF87" i="1"/>
  <c r="AJ87" i="1"/>
  <c r="AJ86" i="1" l="1"/>
  <c r="AF86" i="1"/>
  <c r="BG87" i="1"/>
  <c r="BF86" i="1"/>
  <c r="AH87" i="1"/>
  <c r="AI87" i="1" s="1"/>
  <c r="AV86" i="1"/>
  <c r="BA86" i="1"/>
  <c r="BD86" i="1" s="1"/>
  <c r="AU86" i="1"/>
  <c r="BB86" i="1"/>
  <c r="BG86" i="1" l="1"/>
  <c r="AH86" i="1"/>
  <c r="AI86" i="1" s="1"/>
  <c r="BC86" i="1"/>
</calcChain>
</file>

<file path=xl/comments1.xml><?xml version="1.0" encoding="utf-8"?>
<comments xmlns="http://schemas.openxmlformats.org/spreadsheetml/2006/main">
  <authors>
    <author>Шацких Татьяна Васильевна</author>
    <author>Коренев Денис Александрович</author>
  </authors>
  <commentList>
    <comment ref="GP63" authorId="0" shapeId="0">
      <text>
        <r>
          <rPr>
            <b/>
            <sz val="9"/>
            <color indexed="81"/>
            <rFont val="Tahoma"/>
            <family val="2"/>
            <charset val="204"/>
          </rPr>
          <t>Шацких Татьяна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Данные из ожидаемого факта БП</t>
        </r>
      </text>
    </comment>
    <comment ref="GP67" authorId="0" shapeId="0">
      <text>
        <r>
          <rPr>
            <b/>
            <sz val="9"/>
            <color indexed="81"/>
            <rFont val="Tahoma"/>
            <family val="2"/>
            <charset val="204"/>
          </rPr>
          <t>Шацких Татьяна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Данные из ожидаемого факта БП</t>
        </r>
      </text>
    </comment>
    <comment ref="GP77" authorId="1" shapeId="0">
      <text>
        <r>
          <rPr>
            <b/>
            <sz val="9"/>
            <color indexed="81"/>
            <rFont val="Tahoma"/>
            <family val="2"/>
            <charset val="204"/>
          </rPr>
          <t>Шацких Татьяна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Остаток на 01.01.2022 (данные соответствуют ОИПР за 2 кв. 2021)
</t>
        </r>
      </text>
    </comment>
  </commentList>
</comments>
</file>

<file path=xl/sharedStrings.xml><?xml version="1.0" encoding="utf-8"?>
<sst xmlns="http://schemas.openxmlformats.org/spreadsheetml/2006/main" count="928" uniqueCount="264">
  <si>
    <t>Тип:</t>
  </si>
  <si>
    <t>ИПР</t>
  </si>
  <si>
    <t>Год n:</t>
  </si>
  <si>
    <t>ДО/ВО:</t>
  </si>
  <si>
    <t>ООО  «Омская энергосбытовая компания»</t>
  </si>
  <si>
    <t>Валюта:</t>
  </si>
  <si>
    <t>тыс. RUR</t>
  </si>
  <si>
    <t>Уникальный
 код
проекта</t>
  </si>
  <si>
    <t>Наименование раздела/ИП</t>
  </si>
  <si>
    <t>Классификаторы проекта</t>
  </si>
  <si>
    <t>Общая стоимость, в текущих ценах</t>
  </si>
  <si>
    <t>Сроки реализации проекта</t>
  </si>
  <si>
    <t>Ввод мощности</t>
  </si>
  <si>
    <t>Количественные показатели для сетевых компаний</t>
  </si>
  <si>
    <t>Эффект от реализации проекта</t>
  </si>
  <si>
    <t>Показатели эффективности проекта</t>
  </si>
  <si>
    <t>Источник финансирования</t>
  </si>
  <si>
    <t>Факторы неисполнения (нарастающим итогом) по финансированию</t>
  </si>
  <si>
    <t>Примечание</t>
  </si>
  <si>
    <t>Факторы неисполнения (нарастающим итогом) по освоению</t>
  </si>
  <si>
    <t>Факторы неисполнения (нарастающим итогом) по вводу в ОС</t>
  </si>
  <si>
    <t>Финансирование, тыс. руб. с учетом НДС</t>
  </si>
  <si>
    <t>Освоение, тыс. руб. без учета НДС</t>
  </si>
  <si>
    <t>Топливо основное/резервное
(вводимое обор-е)</t>
  </si>
  <si>
    <t>ИЗМЕНЕНИЕ УСТАНОВЛЕННОЙ МОЩНОСТИ</t>
  </si>
  <si>
    <t>Дата ввода/вывода, ДД.ММ.ГГГГ</t>
  </si>
  <si>
    <t>Классификатор Минэнерго</t>
  </si>
  <si>
    <t>Классификатор "Целевые программы"</t>
  </si>
  <si>
    <t>Производственная единица (ПЕ)</t>
  </si>
  <si>
    <t>финансирование</t>
  </si>
  <si>
    <t>освоение</t>
  </si>
  <si>
    <t>Начало</t>
  </si>
  <si>
    <t>Окончание</t>
  </si>
  <si>
    <t>Мощность</t>
  </si>
  <si>
    <t>Год ввода мощности</t>
  </si>
  <si>
    <t>Единица измерения физических объемов</t>
  </si>
  <si>
    <t>Количество</t>
  </si>
  <si>
    <t>Цена</t>
  </si>
  <si>
    <t>Стоимость</t>
  </si>
  <si>
    <t>EBITDA за 1-й год проекта (при отсутствии расчетов эфф-ти - итого за 1-й год)</t>
  </si>
  <si>
    <t>EBITDA за весь срок проекта  (при отсутствии расчетов эфф-ти - итого эффект за срок жизн. цикла)</t>
  </si>
  <si>
    <t>IRR</t>
  </si>
  <si>
    <t>NPV</t>
  </si>
  <si>
    <t>PI</t>
  </si>
  <si>
    <t>DPBP</t>
  </si>
  <si>
    <t>Экономия</t>
  </si>
  <si>
    <t>Изменение условий оплаты и/или поставки по результатам заключения договоров/доп.соглашений с подрядчиками</t>
  </si>
  <si>
    <t>Неисполнение, ненадлежащее исполнение контрагентом своих обязательств</t>
  </si>
  <si>
    <t>Отказ от реализации ИПКВ</t>
  </si>
  <si>
    <t>Сдвиг сроков реализации из-за:</t>
  </si>
  <si>
    <t>Изменение технических решений</t>
  </si>
  <si>
    <t>Рост стоимости/новые проекты</t>
  </si>
  <si>
    <t xml:space="preserve">  Некачественное планирование ИПКВ инициаторами</t>
  </si>
  <si>
    <t>Прочее</t>
  </si>
  <si>
    <t>1 квартал</t>
  </si>
  <si>
    <t>2 квартал</t>
  </si>
  <si>
    <t>3 квартал</t>
  </si>
  <si>
    <t>4 квартал</t>
  </si>
  <si>
    <t>Электрическая,
МВт</t>
  </si>
  <si>
    <t>Тепловая,
Гкал/ч</t>
  </si>
  <si>
    <t>Трансформаторная,
МВА</t>
  </si>
  <si>
    <t>План</t>
  </si>
  <si>
    <t>Факт/
Ож.исп</t>
  </si>
  <si>
    <t>6 месяцев  (накопительным итогом)</t>
  </si>
  <si>
    <t>9 месяцев  (накопительным итогом)</t>
  </si>
  <si>
    <t>по результатам закупочных процедур</t>
  </si>
  <si>
    <t>полученная в ходе реализации ИПКВ (в т.ч. в результате изменения тех. решений)</t>
  </si>
  <si>
    <t>по резервам на непредвиденные расходы</t>
  </si>
  <si>
    <t>длительных закупочных процедур</t>
  </si>
  <si>
    <t>длительного согласования документации (договоров, актов выполненных работ и т.п.)</t>
  </si>
  <si>
    <t>Опережающего выполнения ИПКВ</t>
  </si>
  <si>
    <r>
      <t>Реализация ИПКВ, не предусмотренных утвержденной инвестиционной программой</t>
    </r>
    <r>
      <rPr>
        <sz val="8"/>
        <rFont val="Calibri"/>
        <family val="2"/>
        <charset val="204"/>
        <scheme val="minor"/>
      </rPr>
      <t> </t>
    </r>
  </si>
  <si>
    <t>Внеплановые ИПКВ по техприсоединению</t>
  </si>
  <si>
    <t>Превышение стоимости</t>
  </si>
  <si>
    <t>Факт/Ож.исп</t>
  </si>
  <si>
    <t>Трансформаторная, МВА</t>
  </si>
  <si>
    <t>ВЫВОД</t>
  </si>
  <si>
    <t>ВВОД</t>
  </si>
  <si>
    <t>Изменение</t>
  </si>
  <si>
    <t>Электрическая</t>
  </si>
  <si>
    <t>Тепловая</t>
  </si>
  <si>
    <t>Трансформаторная</t>
  </si>
  <si>
    <t>КГГГГ</t>
  </si>
  <si>
    <t>МВт,Гкал/ч, км,шт</t>
  </si>
  <si>
    <t>%</t>
  </si>
  <si>
    <t>тыс.ед. нац.вал.</t>
  </si>
  <si>
    <t>ед.</t>
  </si>
  <si>
    <t>лет</t>
  </si>
  <si>
    <t>Факт</t>
  </si>
  <si>
    <t xml:space="preserve">Откл.                               </t>
  </si>
  <si>
    <t xml:space="preserve">% исполн.                            </t>
  </si>
  <si>
    <t>ПИР</t>
  </si>
  <si>
    <t>СМР</t>
  </si>
  <si>
    <t>Оборуд и 
мат-лы</t>
  </si>
  <si>
    <t>Прочие</t>
  </si>
  <si>
    <t>газ, мазут, уголь, ДТ, "-"</t>
  </si>
  <si>
    <t xml:space="preserve"> 1. Новое строительство и расширение</t>
  </si>
  <si>
    <t>-</t>
  </si>
  <si>
    <t xml:space="preserve"> 2.  Техперевооружение и реконструкция</t>
  </si>
  <si>
    <t>17.01.0138</t>
  </si>
  <si>
    <t>Приобретение и установка интеллектуальных приборов учёта в рамках исполнения ФЗ от 27.12.2018 № 522-ФЗ в 2022 году</t>
  </si>
  <si>
    <t>ПРО</t>
  </si>
  <si>
    <t>ОЭСК_Омск.обл._РП_№1</t>
  </si>
  <si>
    <t>ПТП: ТБР</t>
  </si>
  <si>
    <t>Проект планировался в составе проекта 17.01.0134 ИПР 2021-2025.
Увеличение стоимости связано с увеличением объема устанавливаемых приборов учета и актуализацией коммерческих предложений. 
Срок реализации проекта без изменений.</t>
  </si>
  <si>
    <t>Проект планировался в составе проекта 17.01.0134 ИПР2021-2025.
Увеличение стоимости связано с увеличением объема устанавливаемых приборов учета и актуализацией коммерческих предложений. Срок реализации проекта без изменений.</t>
  </si>
  <si>
    <t>17.01.0134</t>
  </si>
  <si>
    <t>Приобретение и установка интеллектуальных приборов учёта в рамках исполнения ФЗ от 27.12.2018 № 522-ФЗ в 2023-2026 гг.</t>
  </si>
  <si>
    <t>Проект из ИПР2021-2025
Увеличение стоимости связано с увеличением объема устанавливаемых приборов учета и актуализацией коммерческих предложений.</t>
  </si>
  <si>
    <t xml:space="preserve">3. Приобретение техники и инвентаря производственного назначения </t>
  </si>
  <si>
    <t>4. Приобретение техники и инвентаря не производственного (общехозяйственного) назначения</t>
  </si>
  <si>
    <t>5. ИТ – мероприятия</t>
  </si>
  <si>
    <t>ИПКВ по ИТ</t>
  </si>
  <si>
    <t>17.01.0058</t>
  </si>
  <si>
    <t>Приобретение права на использование программы в рамках проекта «Тиражирование системы «1С: Зарплата и управление персоналом»</t>
  </si>
  <si>
    <t>ОЭСК_АУП</t>
  </si>
  <si>
    <t>АТП</t>
  </si>
  <si>
    <t>Переходящий проект из ИПР 2019-2023. 
Проект без изменений (НДС не обл.).</t>
  </si>
  <si>
    <t>17.01.0115</t>
  </si>
  <si>
    <t>Внедрение системы «Единый биллинг юридических лиц. Импортозамещенная конфигурация»</t>
  </si>
  <si>
    <t xml:space="preserve">Переходящий проект из ИПР 2021-2025.
Проект без изменений 
(НДС не облагается частично)
По освоению и вводу в эксплуатацию проект реализован в 3 кв. 2020 года, по финансированию разбит на пять лет. 
</t>
  </si>
  <si>
    <t xml:space="preserve">Переходящий проект 17.01.0115.
Проект из ИПР 2021-2025.
Проект без изменений (НДС не обл.)
По освоению и вводу в эксплуатацию проект реализован в 3 кв. 2020 года, по финансированию разбит на пять лет. 
</t>
  </si>
  <si>
    <t>17.01.0140</t>
  </si>
  <si>
    <t>Внедрение системы "Инновационный биллинг ЖКУ. Сибирь"</t>
  </si>
  <si>
    <t>ДПС</t>
  </si>
  <si>
    <t>ПС</t>
  </si>
  <si>
    <t xml:space="preserve">Переходящий проект. 
(внеплановый проект 2021 года ОПС 2 (внепл) согласована БУИИЗ (№ПСК/2021/10 от 19.07.2021)
В ИПР 2021-2025 не планировался). </t>
  </si>
  <si>
    <t>17.01.0123</t>
  </si>
  <si>
    <t>Приобретение центральных коммутаторов локальной вычислительной сети (2 шт.)</t>
  </si>
  <si>
    <t>КИ</t>
  </si>
  <si>
    <t xml:space="preserve">Проект из ИПР 2021-2025.
Увеличение стоимости связано с актуализацией коммерческих предложений.
Перенос сроков с 4 кв. 2021 года на 2 кв. 2022 по причине изменения технических решений. </t>
  </si>
  <si>
    <t>17.01.0149</t>
  </si>
  <si>
    <t>Приобретение персональных компьютеров (2022 г. - 200 шт.)</t>
  </si>
  <si>
    <t xml:space="preserve">Проект 17.01.0131 планировался в составе ИПР 2021-2025.
Увеличение стоимости связано с актуализацией коммерческих предложений, новые комплекты были выбраны из реестра импортозамещения по рекомендации БИТ, и их цена выше стоимости персональных компьютеров в 2021 году. 
Срок реализации проекта без изменений.
</t>
  </si>
  <si>
    <t>17.01.0145</t>
  </si>
  <si>
    <t>Развитие ИТ платформы расчетов с юридическими лицами (2022)</t>
  </si>
  <si>
    <t>Проект планировался в составе проекта 17.01.0078 ИПР2021-2025.
Проект без изменений.</t>
  </si>
  <si>
    <t>17.01.0146</t>
  </si>
  <si>
    <t>Развитие системы «Личный кабинет клиента юридического лица» (2022)</t>
  </si>
  <si>
    <t>Проект планировался в составе проекта 17.01.0100 ИПР2021-2025.
Проект без изменений.</t>
  </si>
  <si>
    <t>Проект планировался в составе проекта 17.01.0100 ИПР2021-2025
 Срок реализации проекта без изменений.</t>
  </si>
  <si>
    <t>17.01.0147</t>
  </si>
  <si>
    <t>Развитие мобильного приложения «Личный кабинет клиента юридического лица» (2022)</t>
  </si>
  <si>
    <t>Проект планировался в составе проекта 17.01.0101 из ИПР2021-2025.
Проект без изменений.</t>
  </si>
  <si>
    <t>Проект планировался в составе проекта 17.01.0101 ИПР2021-2025.
Проект без изменений.</t>
  </si>
  <si>
    <t>17.01.0148</t>
  </si>
  <si>
    <t>Развитие системы «CRM юридических лиц» (2022)</t>
  </si>
  <si>
    <t>Проект планировался в составе проекта 17.01.0135 ИПР2021-2025.
 Проект без изменений.</t>
  </si>
  <si>
    <t>17.01.0153</t>
  </si>
  <si>
    <t>Приобретение сетевого оборудования (20 шт.)</t>
  </si>
  <si>
    <t>Новый проект</t>
  </si>
  <si>
    <t>17.01.0158</t>
  </si>
  <si>
    <t>Приобретение многофункциональных устройств (20 шт.)</t>
  </si>
  <si>
    <t>17.01.0143</t>
  </si>
  <si>
    <t>Модернизация системы хранения данных NetApp</t>
  </si>
  <si>
    <t>17.01.0150</t>
  </si>
  <si>
    <t>Развитие системы «Индивидуальный кабинет управления счетами. Версия 1»</t>
  </si>
  <si>
    <t>17.01.0151</t>
  </si>
  <si>
    <t>Развитие мобильного приложения «Личный кабинет клиента физического лица»</t>
  </si>
  <si>
    <t>17.01.0131</t>
  </si>
  <si>
    <t>Приобретение персональных компьютеров (2023 г. - 200 шт.)</t>
  </si>
  <si>
    <t xml:space="preserve">Проект из ИПР 2021-2025.
 Увеличение стоимости связано актуализацией коммерческих предложений. Срок реализации проекта без изменений.
</t>
  </si>
  <si>
    <t>17.01.0078</t>
  </si>
  <si>
    <t>Развитие ИТ платформы расчетов с юридическими лицами (2023-2026)</t>
  </si>
  <si>
    <t>Проект из ИПР 2021-2025
Увеличение стоимости связано с выделением расходов на 2022 год и включением расходов на 2026 год.</t>
  </si>
  <si>
    <t>17.01.0100</t>
  </si>
  <si>
    <t>Развитие системы «Личный кабинет клиента юридического лица» (2023-2026)</t>
  </si>
  <si>
    <t>17.01.0101</t>
  </si>
  <si>
    <t>Развитие мобильного приложения «Личный кабинет клиента юридического лица» (2023-2026)</t>
  </si>
  <si>
    <t>Проект из ИПР 2021-2025
Уменьшение стоимости связано с выделением расходов на 2022 год и включением расходов на 2026 год.</t>
  </si>
  <si>
    <t>17.01.0135</t>
  </si>
  <si>
    <t>Развитие системы «CRM юридических лиц» (2023-2026)</t>
  </si>
  <si>
    <t>ИПКВ по информационной безопасности</t>
  </si>
  <si>
    <t>АПП</t>
  </si>
  <si>
    <t>17.01.0095</t>
  </si>
  <si>
    <t>Приобретение антивирусного программного обеспечения Kaspersky Endpoint Security</t>
  </si>
  <si>
    <t>Проект из ИПР 2021-2025 
Уменьшение стоимости связано с актуализацией коммерческих предложений. 
Срок реализации проекта без изменений.
(ПО не облагается НДС, т.к. входит в Единый реестр российских программ для электронных вычислительных машин и баз данных)</t>
  </si>
  <si>
    <t>Проект из ИПР 2021-2025 
Уменьшение стоимости связано с актуализацией коммерческих предложений. 
 Срок реализации проекта без изменений.</t>
  </si>
  <si>
    <t>17.01.0132</t>
  </si>
  <si>
    <t>Приобретение сервисных пакетов для программно-аппаратного комплекса FortiGate</t>
  </si>
  <si>
    <t>Проект из ИПР 2021-2025.
Уменьшение стоимости связано с актуализацией коммерческих предложений. Срок реализации проекта без изменений.</t>
  </si>
  <si>
    <t>17.01.0141</t>
  </si>
  <si>
    <t>Создание системы комплексной информационной безопасности</t>
  </si>
  <si>
    <t>Новый проект 
(НДС облагается частично)</t>
  </si>
  <si>
    <t>Новый проект ((НДС облагается частично)</t>
  </si>
  <si>
    <t>ИПКВ в области цифровой трансформации</t>
  </si>
  <si>
    <t>17.01.0139</t>
  </si>
  <si>
    <t>Внедрение систем роботизации бизнес-процессов</t>
  </si>
  <si>
    <t>6. Мероприятия по обеспечению безопасности</t>
  </si>
  <si>
    <t>ИТСО</t>
  </si>
  <si>
    <t>ИПКВ по обеспечению промышленной, пожарной и экологической   безопасности, охраны труда</t>
  </si>
  <si>
    <t>Прочие ИПКВ по обеспечению безопасности</t>
  </si>
  <si>
    <t>7. Прочие инвестиции</t>
  </si>
  <si>
    <t>17.01.0064</t>
  </si>
  <si>
    <t>Резерв на непредвиденные расходы</t>
  </si>
  <si>
    <t>8. ИТОГО ПО ИНВЕСТИЦИОННОЙ ПРОГРАММЕ</t>
  </si>
  <si>
    <t>Проверка</t>
  </si>
  <si>
    <t>9. ИТОГО по ИПР в целях ДДС</t>
  </si>
  <si>
    <t>10. Отклонения (раздел 8 - раздел 9)</t>
  </si>
  <si>
    <t xml:space="preserve">    в т.ч.: неденежные формы расчетов</t>
  </si>
  <si>
    <t>Сум 2-6</t>
  </si>
  <si>
    <t xml:space="preserve">    капитализированные проценты</t>
  </si>
  <si>
    <t>Резерв</t>
  </si>
  <si>
    <t xml:space="preserve">    затраты ОКС</t>
  </si>
  <si>
    <t>Откл</t>
  </si>
  <si>
    <t xml:space="preserve">    прочее</t>
  </si>
  <si>
    <t>Наименование источника</t>
  </si>
  <si>
    <t>Примечания</t>
  </si>
  <si>
    <t>Начисление</t>
  </si>
  <si>
    <t>Использование</t>
  </si>
  <si>
    <t>план</t>
  </si>
  <si>
    <t>факт</t>
  </si>
  <si>
    <t>2</t>
  </si>
  <si>
    <t>по источникам финансирования</t>
  </si>
  <si>
    <t xml:space="preserve"> Собственные источники</t>
  </si>
  <si>
    <t>Амортизация</t>
  </si>
  <si>
    <t xml:space="preserve">Амортизация текущего периода </t>
  </si>
  <si>
    <t xml:space="preserve">        Амортизация, учтенная в тарифе (справочно)</t>
  </si>
  <si>
    <t xml:space="preserve">Строка «в т. ч. Амортизация, включенная в ТБР»  (ООО "ОЭК") заполнена справочно в соответствии со сметой расходов компании по тарифной заявке на 2022 год, направленной на утверждение в органы исполнительной власти для установления сбытовых надбавок (Омская область). 
Тарифная заявка формируется на 1 год. Ориентировочный срок утверждения ТБР на 2022 год - конец декабря 2021 года. Квартальная разбивка при подаче тарифной заявки отсутствует, поэтому в ИПР в части 2022  года амортизация проставлена пропорционально.
По Омской области - письмо № ОЭК/БЮ/96 от 30.04.2021 направлено в Региональную энергетическую комиссию Омской области; утверждение тарифа в соответствии с постановлением РФ от 29.12.2011 №1178 осуществляется до конца 2021 года.
Справочно:
ИПР на 2021-2023 гг. в ОИВ:
ИПРОРВД 2021-2023 гарантирующего поставщика электрической энергии (мощности) в Омской области ООО "ОЭК" утверждена приказом РЭК Омской области от 29.10.2020 № 258/68 «Об утверждении инвестиционной программы общества с ограниченной ответственностью «Омская энергосбытовая компания» на 2021-2023 годы» </t>
  </si>
  <si>
    <t xml:space="preserve">Амортизация прошлых периодов </t>
  </si>
  <si>
    <t>ПТП</t>
  </si>
  <si>
    <t xml:space="preserve">Прибыль текущего периода </t>
  </si>
  <si>
    <t>Инвестиционная составляющая в тарифе</t>
  </si>
  <si>
    <t>ПТП: ТП</t>
  </si>
  <si>
    <t>Прибыль текущего периода (от техприсоединения)</t>
  </si>
  <si>
    <t>ПТП: ПП</t>
  </si>
  <si>
    <t>Прочая прибыль</t>
  </si>
  <si>
    <t>ППП</t>
  </si>
  <si>
    <t xml:space="preserve">Прибыль прошедших периодов </t>
  </si>
  <si>
    <t>Уставный капитал / Добавочный капитал:</t>
  </si>
  <si>
    <t>УК</t>
  </si>
  <si>
    <t>Уставный капитал</t>
  </si>
  <si>
    <t>ДК</t>
  </si>
  <si>
    <t>Добавочный капитал</t>
  </si>
  <si>
    <t>Прочие собственные источники</t>
  </si>
  <si>
    <t>Временно свободные денежные средства (временное реинвестирование прибыли текущего периода)</t>
  </si>
  <si>
    <t>Временно свободные денежные средства (временное реинвестирование прибыли текущего периода) - это использование нераспределенной прибыли, обеспеченной денежным потоком, образованной по итогам отчетных периодов, которая будет впоследствии распределена на инвестиции. В случае недостаточности прибыли отчетных периодов на инвестиции может быть распределена нераспределённая прибыль прошлых лет. 
В случае отсутствия намерений акционера распределить прибыль на инвестиции, будут использоваться иные источники, в том числе займы, планирование привлечения которых в настоящий момент экономически нецелесообразно.</t>
  </si>
  <si>
    <t>Расшифровать</t>
  </si>
  <si>
    <t xml:space="preserve">НДС </t>
  </si>
  <si>
    <t>НДС к возмещению</t>
  </si>
  <si>
    <t xml:space="preserve"> Привлеченные источники</t>
  </si>
  <si>
    <t>БК</t>
  </si>
  <si>
    <t xml:space="preserve">Банковские кредиты </t>
  </si>
  <si>
    <t>ЗМ</t>
  </si>
  <si>
    <t>Займы</t>
  </si>
  <si>
    <t>ЗМ: КЗ</t>
  </si>
  <si>
    <t>Корпоративные займы</t>
  </si>
  <si>
    <t>ЗМ: ПЗ</t>
  </si>
  <si>
    <t>Прочие займы</t>
  </si>
  <si>
    <t>ЦФ</t>
  </si>
  <si>
    <t xml:space="preserve">Целевое финансирование / Бюджетное фин-ние </t>
  </si>
  <si>
    <t>ДУ</t>
  </si>
  <si>
    <t xml:space="preserve">Долевое участие / Средства внешних инвесторов </t>
  </si>
  <si>
    <t>ПРПР</t>
  </si>
  <si>
    <t xml:space="preserve">Прочие привлеченные источники </t>
  </si>
  <si>
    <t>№</t>
  </si>
  <si>
    <t>Расшифровка комбинированных источников (при наличии по проекту более чем одного источника финансирования)</t>
  </si>
  <si>
    <t>Источник (План)</t>
  </si>
  <si>
    <t>Источник (Факт/Ож.исп)</t>
  </si>
  <si>
    <t>свод</t>
  </si>
  <si>
    <t>откл</t>
  </si>
  <si>
    <t>ТБР</t>
  </si>
  <si>
    <t>НДС</t>
  </si>
  <si>
    <t>АТП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</si>
</sst>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#;\-#,###;0"/>
    <numFmt numFmtId="165" formatCode="\ 0&quot; кв&quot;\ 0000;;\ &quot;-&quot;"/>
    <numFmt numFmtId="166" formatCode="\ 0&quot; кв&quot;\ 0000;;\ &quot;-&quot;;[Red]&quot;Текст!:&quot;@"/>
    <numFmt numFmtId="167" formatCode="_-* #,##0.00\ _₽_-;\-* #,##0.00\ _₽_-;_-* &quot;-&quot;??\ _₽_-;_-@_-"/>
    <numFmt numFmtId="168" formatCode="#,##0.000"/>
    <numFmt numFmtId="169" formatCode="#,##0.0"/>
    <numFmt numFmtId="170" formatCode="#,##0.000000"/>
  </numFmts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9"/>
      <color theme="0" tint="-0.14999847407452621"/>
      <name val="Times New Roman"/>
      <family val="1"/>
      <charset val="204"/>
    </font>
    <font>
      <b/>
      <sz val="8"/>
      <color theme="0" tint="-4.9989318521683403E-2"/>
      <name val="Times New Roman"/>
      <family val="1"/>
      <charset val="204"/>
    </font>
    <font>
      <b/>
      <sz val="9"/>
      <color theme="0" tint="-4.9989318521683403E-2"/>
      <name val="Times New Roman"/>
      <family val="1"/>
      <charset val="204"/>
    </font>
    <font>
      <sz val="8"/>
      <color theme="0" tint="-4.9989318521683403E-2"/>
      <name val="Times New Roman"/>
      <family val="1"/>
      <charset val="204"/>
    </font>
    <font>
      <sz val="9"/>
      <color theme="0" tint="-4.9989318521683403E-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theme="0" tint="-0.1499984740745262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9"/>
      <color theme="0"/>
      <name val="Arial Cyr"/>
      <charset val="204"/>
    </font>
    <font>
      <sz val="10"/>
      <color theme="0" tint="-0.14999847407452621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357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Font="1"/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shrinkToFit="1"/>
    </xf>
    <xf numFmtId="9" fontId="5" fillId="0" borderId="0" xfId="2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0" fillId="0" borderId="0" xfId="0" applyFont="1" applyFill="1"/>
    <xf numFmtId="0" fontId="9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shrinkToFit="1"/>
    </xf>
    <xf numFmtId="3" fontId="19" fillId="3" borderId="1" xfId="0" applyNumberFormat="1" applyFont="1" applyFill="1" applyBorder="1" applyAlignment="1">
      <alignment horizontal="center" vertical="center" wrapText="1"/>
    </xf>
    <xf numFmtId="9" fontId="18" fillId="3" borderId="1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shrinkToFi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 applyProtection="1">
      <alignment vertical="center"/>
    </xf>
    <xf numFmtId="3" fontId="5" fillId="0" borderId="1" xfId="0" applyNumberFormat="1" applyFont="1" applyBorder="1" applyAlignment="1">
      <alignment horizontal="left" vertical="center" wrapText="1" shrinkToFit="1"/>
    </xf>
    <xf numFmtId="164" fontId="18" fillId="3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165" fontId="18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/>
    </xf>
    <xf numFmtId="166" fontId="18" fillId="6" borderId="1" xfId="0" applyNumberFormat="1" applyFont="1" applyFill="1" applyBorder="1" applyAlignment="1" applyProtection="1">
      <alignment horizontal="center" vertical="center"/>
    </xf>
    <xf numFmtId="166" fontId="18" fillId="6" borderId="1" xfId="0" applyNumberFormat="1" applyFont="1" applyFill="1" applyBorder="1" applyAlignment="1" applyProtection="1">
      <alignment vertical="center"/>
    </xf>
    <xf numFmtId="164" fontId="18" fillId="6" borderId="1" xfId="0" applyNumberFormat="1" applyFont="1" applyFill="1" applyBorder="1" applyAlignment="1">
      <alignment horizontal="center" vertical="center" shrinkToFit="1"/>
    </xf>
    <xf numFmtId="3" fontId="18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center" vertical="center" wrapText="1"/>
    </xf>
    <xf numFmtId="3" fontId="18" fillId="6" borderId="1" xfId="0" applyNumberFormat="1" applyFont="1" applyFill="1" applyBorder="1" applyAlignment="1">
      <alignment horizontal="center" vertical="center" shrinkToFit="1"/>
    </xf>
    <xf numFmtId="9" fontId="18" fillId="6" borderId="1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shrinkToFit="1"/>
    </xf>
    <xf numFmtId="14" fontId="5" fillId="0" borderId="2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Border="1" applyAlignment="1">
      <alignment horizontal="center" vertical="center" wrapText="1" shrinkToFit="1"/>
    </xf>
    <xf numFmtId="164" fontId="5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3" fontId="5" fillId="0" borderId="5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shrinkToFit="1"/>
    </xf>
    <xf numFmtId="3" fontId="5" fillId="0" borderId="1" xfId="0" applyNumberFormat="1" applyFont="1" applyFill="1" applyBorder="1" applyAlignment="1">
      <alignment horizontal="left" vertical="center" shrinkToFit="1"/>
    </xf>
    <xf numFmtId="9" fontId="5" fillId="0" borderId="1" xfId="2" applyNumberFormat="1" applyFont="1" applyFill="1" applyBorder="1" applyAlignment="1">
      <alignment horizontal="center" vertical="center"/>
    </xf>
    <xf numFmtId="165" fontId="18" fillId="6" borderId="7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horizontal="center" vertical="center" wrapText="1"/>
    </xf>
    <xf numFmtId="164" fontId="18" fillId="6" borderId="7" xfId="0" applyNumberFormat="1" applyFont="1" applyFill="1" applyBorder="1" applyAlignment="1">
      <alignment horizontal="center" vertical="center"/>
    </xf>
    <xf numFmtId="166" fontId="18" fillId="6" borderId="7" xfId="0" applyNumberFormat="1" applyFont="1" applyFill="1" applyBorder="1" applyAlignment="1" applyProtection="1">
      <alignment horizontal="center" vertical="center"/>
    </xf>
    <xf numFmtId="166" fontId="18" fillId="6" borderId="7" xfId="0" applyNumberFormat="1" applyFont="1" applyFill="1" applyBorder="1" applyAlignment="1" applyProtection="1">
      <alignment vertical="center"/>
    </xf>
    <xf numFmtId="164" fontId="18" fillId="6" borderId="7" xfId="0" applyNumberFormat="1" applyFont="1" applyFill="1" applyBorder="1" applyAlignment="1">
      <alignment horizontal="center" vertical="center" shrinkToFit="1"/>
    </xf>
    <xf numFmtId="3" fontId="18" fillId="6" borderId="7" xfId="0" applyNumberFormat="1" applyFont="1" applyFill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 wrapText="1"/>
    </xf>
    <xf numFmtId="3" fontId="18" fillId="6" borderId="7" xfId="0" applyNumberFormat="1" applyFont="1" applyFill="1" applyBorder="1" applyAlignment="1">
      <alignment horizontal="center" vertical="center" shrinkToFit="1"/>
    </xf>
    <xf numFmtId="9" fontId="18" fillId="6" borderId="7" xfId="2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 applyProtection="1">
      <alignment horizontal="center" vertical="center"/>
    </xf>
    <xf numFmtId="166" fontId="5" fillId="0" borderId="9" xfId="0" applyNumberFormat="1" applyFont="1" applyFill="1" applyBorder="1" applyAlignment="1" applyProtection="1">
      <alignment vertical="center"/>
    </xf>
    <xf numFmtId="164" fontId="5" fillId="0" borderId="9" xfId="0" applyNumberFormat="1" applyFont="1" applyFill="1" applyBorder="1" applyAlignment="1">
      <alignment horizontal="center" vertical="center" shrinkToFit="1"/>
    </xf>
    <xf numFmtId="166" fontId="5" fillId="0" borderId="9" xfId="0" applyNumberFormat="1" applyFont="1" applyBorder="1" applyAlignment="1" applyProtection="1">
      <alignment vertical="center"/>
    </xf>
    <xf numFmtId="3" fontId="5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shrinkToFit="1"/>
    </xf>
    <xf numFmtId="3" fontId="5" fillId="2" borderId="9" xfId="0" applyNumberFormat="1" applyFont="1" applyFill="1" applyBorder="1" applyAlignment="1">
      <alignment horizontal="center" vertical="center"/>
    </xf>
    <xf numFmtId="9" fontId="5" fillId="2" borderId="9" xfId="2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shrinkToFit="1"/>
    </xf>
    <xf numFmtId="3" fontId="5" fillId="5" borderId="9" xfId="0" applyNumberFormat="1" applyFont="1" applyFill="1" applyBorder="1" applyAlignment="1">
      <alignment horizontal="left" vertical="center" wrapText="1" shrinkToFit="1"/>
    </xf>
    <xf numFmtId="3" fontId="5" fillId="0" borderId="9" xfId="0" applyNumberFormat="1" applyFont="1" applyBorder="1" applyAlignment="1">
      <alignment horizontal="left" vertical="center" wrapText="1" shrinkToFit="1"/>
    </xf>
    <xf numFmtId="3" fontId="5" fillId="0" borderId="5" xfId="0" applyNumberFormat="1" applyFont="1" applyBorder="1" applyAlignment="1">
      <alignment horizontal="center" vertical="center" shrinkToFit="1"/>
    </xf>
    <xf numFmtId="165" fontId="18" fillId="6" borderId="9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center" vertical="center" wrapText="1"/>
    </xf>
    <xf numFmtId="164" fontId="18" fillId="6" borderId="9" xfId="0" applyNumberFormat="1" applyFont="1" applyFill="1" applyBorder="1" applyAlignment="1">
      <alignment horizontal="center" vertical="center"/>
    </xf>
    <xf numFmtId="166" fontId="18" fillId="6" borderId="9" xfId="0" applyNumberFormat="1" applyFont="1" applyFill="1" applyBorder="1" applyAlignment="1" applyProtection="1">
      <alignment horizontal="center" vertical="center"/>
    </xf>
    <xf numFmtId="166" fontId="18" fillId="6" borderId="9" xfId="0" applyNumberFormat="1" applyFont="1" applyFill="1" applyBorder="1" applyAlignment="1" applyProtection="1">
      <alignment vertical="center"/>
    </xf>
    <xf numFmtId="164" fontId="18" fillId="6" borderId="9" xfId="0" applyNumberFormat="1" applyFont="1" applyFill="1" applyBorder="1" applyAlignment="1">
      <alignment horizontal="center" vertical="center" shrinkToFit="1"/>
    </xf>
    <xf numFmtId="3" fontId="18" fillId="6" borderId="9" xfId="0" applyNumberFormat="1" applyFont="1" applyFill="1" applyBorder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 wrapText="1"/>
    </xf>
    <xf numFmtId="3" fontId="18" fillId="6" borderId="9" xfId="0" applyNumberFormat="1" applyFont="1" applyFill="1" applyBorder="1" applyAlignment="1">
      <alignment horizontal="center" vertical="center" shrinkToFit="1"/>
    </xf>
    <xf numFmtId="9" fontId="18" fillId="6" borderId="9" xfId="2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65" fontId="18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vertical="center" wrapText="1"/>
    </xf>
    <xf numFmtId="165" fontId="18" fillId="3" borderId="10" xfId="0" applyNumberFormat="1" applyFont="1" applyFill="1" applyBorder="1" applyAlignment="1">
      <alignment horizontal="center" vertical="center" shrinkToFit="1"/>
    </xf>
    <xf numFmtId="164" fontId="18" fillId="3" borderId="10" xfId="0" applyNumberFormat="1" applyFont="1" applyFill="1" applyBorder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shrinkToFit="1"/>
    </xf>
    <xf numFmtId="3" fontId="19" fillId="3" borderId="10" xfId="0" applyNumberFormat="1" applyFont="1" applyFill="1" applyBorder="1" applyAlignment="1">
      <alignment horizontal="center" vertical="center" wrapText="1"/>
    </xf>
    <xf numFmtId="3" fontId="18" fillId="3" borderId="10" xfId="0" applyNumberFormat="1" applyFont="1" applyFill="1" applyBorder="1" applyAlignment="1">
      <alignment horizontal="center" vertical="center" wrapText="1"/>
    </xf>
    <xf numFmtId="9" fontId="18" fillId="3" borderId="10" xfId="2" applyFont="1" applyFill="1" applyBorder="1" applyAlignment="1">
      <alignment horizontal="center" vertical="center" wrapText="1"/>
    </xf>
    <xf numFmtId="164" fontId="18" fillId="3" borderId="1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7" fontId="5" fillId="0" borderId="1" xfId="1" applyFont="1" applyFill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65" fontId="18" fillId="7" borderId="7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left" vertical="center" wrapText="1"/>
    </xf>
    <xf numFmtId="164" fontId="18" fillId="7" borderId="7" xfId="0" applyNumberFormat="1" applyFont="1" applyFill="1" applyBorder="1" applyAlignment="1">
      <alignment horizontal="center" vertical="center"/>
    </xf>
    <xf numFmtId="3" fontId="19" fillId="7" borderId="7" xfId="0" applyNumberFormat="1" applyFont="1" applyFill="1" applyBorder="1" applyAlignment="1">
      <alignment horizontal="center" vertical="center" wrapText="1"/>
    </xf>
    <xf numFmtId="9" fontId="18" fillId="8" borderId="7" xfId="2" applyFont="1" applyFill="1" applyBorder="1" applyAlignment="1">
      <alignment horizontal="center" vertical="center"/>
    </xf>
    <xf numFmtId="3" fontId="18" fillId="7" borderId="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8" fillId="7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18" fillId="0" borderId="8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center" vertical="center"/>
    </xf>
    <xf numFmtId="168" fontId="20" fillId="0" borderId="0" xfId="0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vertical="center"/>
    </xf>
    <xf numFmtId="3" fontId="22" fillId="0" borderId="0" xfId="0" applyNumberFormat="1" applyFont="1"/>
    <xf numFmtId="16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65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167" fontId="18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167" fontId="9" fillId="0" borderId="0" xfId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9" fontId="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9" fontId="18" fillId="2" borderId="1" xfId="2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shrinkToFit="1"/>
    </xf>
    <xf numFmtId="3" fontId="18" fillId="0" borderId="1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2" fillId="0" borderId="0" xfId="0" applyFont="1"/>
    <xf numFmtId="0" fontId="18" fillId="0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9" fontId="18" fillId="2" borderId="1" xfId="2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9" fontId="5" fillId="2" borderId="1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0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0" xfId="0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28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 indent="3"/>
    </xf>
    <xf numFmtId="3" fontId="5" fillId="5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0" xfId="4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170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left" vertical="center" wrapText="1"/>
    </xf>
    <xf numFmtId="3" fontId="30" fillId="6" borderId="1" xfId="0" applyNumberFormat="1" applyFont="1" applyFill="1" applyBorder="1" applyAlignment="1">
      <alignment horizontal="center" vertical="center"/>
    </xf>
    <xf numFmtId="3" fontId="30" fillId="6" borderId="4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3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3" fontId="33" fillId="0" borderId="0" xfId="0" applyNumberFormat="1" applyFont="1"/>
    <xf numFmtId="0" fontId="34" fillId="0" borderId="0" xfId="0" applyFont="1"/>
    <xf numFmtId="1" fontId="33" fillId="0" borderId="0" xfId="0" applyNumberFormat="1" applyFont="1"/>
    <xf numFmtId="1" fontId="33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 wrapText="1"/>
    </xf>
  </cellXfs>
  <cellStyles count="5">
    <cellStyle name="Normal_1.Формы ДЗО" xfId="4"/>
    <cellStyle name="Обычный" xfId="0" builtinId="0"/>
    <cellStyle name="Обычный 21" xfId="3"/>
    <cellStyle name="Процентный" xfId="2" builtinId="5"/>
    <cellStyle name="Финансовый" xfId="1" builtinId="3"/>
  </cellStyles>
  <dxfs count="259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0" dropStyle="combo" dx="16" fmlaLink="[1]spisok!$A$1" fmlaRange="[1]spisok!$B$4:$B$20" sel="1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7844</xdr:rowOff>
        </xdr:from>
        <xdr:to>
          <xdr:col>2</xdr:col>
          <xdr:colOff>0</xdr:colOff>
          <xdr:row>0</xdr:row>
          <xdr:rowOff>249331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1048;&#1085;&#1074;&#1077;&#1089;&#1090;&#1087;&#1088;&#1086;&#1075;&#1088;&#1072;&#1084;&#1084;&#1072;/&#1057;&#1086;&#1075;&#1083;&#1072;&#1089;&#1086;&#1074;&#1072;&#1085;&#1085;&#1099;&#1077;%20&#1084;&#1072;&#1090;&#1077;&#1088;&#1080;&#1072;&#1083;&#1099;%20&#1048;&#1055;&#1056;2022-2026/&#1055;&#1057;&#1050;%20&#1075;&#1088;&#1091;&#1087;&#1087;&#1072;%20&#1048;&#1055;&#1056;%202022-2026%20(07.10.202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o\&#1040;&#1053;&#1040;&#1051;&#1048;&#1058;&#1048;&#1050;\&#1048;&#1055;&#1056;%20&#1089;%202020&#1075;\&#1055;&#1083;&#1072;&#1085;%20&#1048;&#1055;&#1056;\&#1048;&#1055;&#1056;%202022-2026%20&#1075;&#1086;&#1076;\&#1054;&#1069;&#1050;\&#1054;&#1069;&#1050;_&#1048;&#1055;&#1056;_2022-2026_&#1087;&#1088;&#1086;&#1077;&#1082;&#1090;%2006.07.21_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1048;&#1085;&#1074;&#1077;&#1089;&#1090;&#1087;&#1088;&#1086;&#1075;&#1088;&#1072;&#1084;&#1084;&#1072;/2022-2026/&#1052;&#1072;&#1090;&#1077;&#1088;&#1080;&#1072;&#1083;&#1099;%20&#1082;%20&#1092;&#1086;&#1088;&#1084;&#1080;&#1088;&#1086;&#1074;&#1072;&#1085;&#1080;&#1102;%20&#1048;&#1055;&#1056;%20&#1080;%20&#1091;&#1090;&#1074;&#1077;&#1088;&#1078;&#1076;&#1077;&#1085;&#1085;&#1072;&#1103;%20&#1048;&#1055;&#1056;2021-2025/1)%20%20&#1048;&#1055;&#1056;%202021-2025%20&#1075;&#1088;&#1091;&#1087;&#1087;&#1072;%20&#1055;&#1057;&#1050;%20%20(01.10.20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o\&#1040;&#1053;&#1040;&#1051;&#1048;&#1058;&#1048;&#1050;\&#1048;&#1055;&#1056;%20&#1089;%202020&#1075;\&#1055;&#1083;&#1072;&#1085;%20&#1048;&#1055;&#1056;\&#1048;&#1055;&#1056;%202021-2025%20&#1075;&#1086;&#1076;\&#1054;&#1069;&#1050;\15.09.2020\&#1054;&#1069;&#1050;_&#1048;&#1055;&#1056;_2021-2025%20&#1075;&#1088;&#1091;&#1087;&#1087;&#1072;%20&#1082;&#1086;&#1084;&#1087;&#1072;&#1085;&#1080;&#1081;%20&#1055;&#1057;&#1050;_09.09.2020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0;&#1053;&#1040;&#1051;&#1048;&#1058;&#1048;&#1050;\&#1048;&#1055;&#1056;%20&#1089;%202020&#1075;\&#1042;&#1085;&#1077;&#1087;&#1083;&#1072;&#1085;%20&#1048;&#1055;&#1056;\&#1048;&#1055;&#1056;%20-%202020%20&#1042;&#1053;&#1045;&#1055;&#1051;&#1040;&#1053;\&#1042;&#1053;&#1045;&#1055;&#1051;&#1040;&#1053;%202020\&#1054;&#1055;&#1057;%201%20&#1055;&#1057;&#1050;%2015.01.0268%20&#1055;&#1088;&#1080;&#1086;&#1073;&#1088;%20&#1083;&#1080;&#1094;&#1077;&#1085;&#1079;&#1080;&#1081;%20Kaspersky%20&#1074;%202020%20(320%20&#1090;&#1088;,%20&#1085;&#1077;%20&#1086;&#1073;&#1083;%20&#1053;&#1044;&#1057;)\1)%20%20&#1054;&#1055;&#1057;%201%20&#1055;&#1088;&#1080;&#1086;&#1073;&#1088;%20&#1083;&#1080;&#1094;&#1077;&#1085;%20Kaspersky%20(320%20&#1090;&#1088;%20&#1085;&#1077;%20&#1086;&#1073;&#1083;)%20&#1055;&#1057;&#1050;%20%20(19.03.20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53;&#1040;&#1051;&#1048;&#1058;&#1048;&#1050;\&#1041;&#1055;%202017\&#1048;&#1055;%202017-2021\&#1055;&#1069;&#1057;\1)&#1055;&#1069;&#1057;_&#1048;&#1055;&#1056;%202017-2021%20%20(&#1060;&#1086;&#1088;&#1084;&#1072;&#1090;%20&#1048;&#1055;&#1056;%20v3)_08.08.2016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rao.ru\spb18\uip\&#1048;&#1085;&#1074;&#1077;&#1089;&#1090;&#1087;&#1088;&#1086;&#1075;&#1088;&#1072;&#1084;&#1084;&#1099;\&#1048;&#1055;&#1056;%202018-2022\&#1050;&#1086;&#1088;&#1088;&#1077;&#1082;&#1090;&#1080;&#1088;&#1086;&#1074;&#1082;&#1072;%20&#1048;&#1055;&#1056;%20&#1084;&#1072;&#1088;&#1090;%202018%20&#1075;\1)__&#1048;&#1055;&#1056;_2018-2022_&#1075;&#1088;&#1091;&#1087;&#1087;&#1072;_&#1055;&#1057;&#1050;__(26.09.17)_&#1089;&#1077;&#1088;&#1074;&#1077;&#1088;&#1085;&#1086;&#1077;%20&#1086;&#1073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w\&#1044;&#1077;&#1087;&#1072;&#1088;&#1090;&#1072;&#1084;&#1077;&#1085;&#1090;%20&#1080;&#1085;&#1074;&#1077;&#1089;&#1090;&#1080;&#1094;&#1080;&#1081;\&#1054;&#1073;&#1097;&#1072;&#1103;\=&#1040;&#1056;&#1061;&#1048;&#1042;=\&#1048;&#1055;&#1056;\2014-2019\&#1056;&#1086;&#1089;&#1089;&#1080;&#1081;&#1089;&#1082;&#1080;&#1077;%20&#1044;&#1047;&#1054;\16%20&#1048;&#1053;&#1058;&#1045;&#1056;%20&#1056;&#1040;&#1054;%20-%20&#1069;&#1083;&#1077;&#1082;&#1090;&#1088;&#1086;&#1075;&#1077;&#1085;&#1077;&#1088;&#1072;&#1094;&#1080;&#1103;\&#1048;&#1055;&#1056;_14-19_&#1048;&#1056;&#1040;&#1054;_&#1069;&#1043;_&#1057;&#1042;&#1054;&#1044;_(13.5.2014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w\&#1044;&#1077;&#1087;&#1072;&#1088;&#1090;&#1072;&#1084;&#1077;&#1085;&#1090;%20&#1080;&#1085;&#1074;&#1077;&#1089;&#1090;&#1080;&#1094;&#1080;&#1081;\&#1054;&#1073;&#1097;&#1072;&#1103;\=&#1040;&#1056;&#1061;&#1048;&#1042;=\&#1056;&#1077;&#1075;&#1083;&#1072;&#1084;&#1077;&#1085;&#1090;&#1099;\1%20%20&#1048;&#1053;&#1058;&#1045;&#1056;%20&#1056;&#1040;&#1054;%20&#1045;&#1069;&#1057;\&#1056;&#1077;&#1075;&#1083;&#1072;&#1084;&#1077;&#1085;&#1090;%20&#1087;&#1086;%20&#1080;&#1085;&#1074;&#1077;&#1089;&#1090;&#1080;&#1094;&#1080;&#1086;&#1085;&#1085;&#1086;&#1081;%20&#1076;&#1077;&#1103;&#1090;&#1077;&#1083;&#1100;&#1085;&#1086;&#1089;&#1090;&#1080;\2.%20&#1056;&#1077;&#1076;&#1072;&#1082;&#1094;&#1080;&#1103;%20&#1089;%20&#1080;&#1079;&#1084;&#1077;&#1085;&#1077;&#1085;&#1080;&#1103;&#1084;&#1080;%20&#1086;&#1090;%2013.08.2013\&#1055;&#1088;&#1080;&#1083;&#1086;&#1078;&#1077;&#1085;&#1080;&#1077;_2_&#1082;_&#1056;&#1077;&#1075;&#1083;&#1072;&#1084;&#1077;&#1085;&#1090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СВОД"/>
      <sheetName val="ПСК"/>
      <sheetName val="ЕИРЦ ПЭС"/>
      <sheetName val="ОЭК"/>
      <sheetName val="Факторы неисполнения"/>
    </sheetNames>
    <sheetDataSet>
      <sheetData sheetId="0">
        <row r="1">
          <cell r="P1">
            <v>2022</v>
          </cell>
        </row>
        <row r="2">
          <cell r="O2">
            <v>2016</v>
          </cell>
        </row>
        <row r="3">
          <cell r="O3">
            <v>2017</v>
          </cell>
        </row>
        <row r="4">
          <cell r="O4">
            <v>2018</v>
          </cell>
        </row>
        <row r="5">
          <cell r="O5">
            <v>2019</v>
          </cell>
        </row>
        <row r="6">
          <cell r="O6">
            <v>2020</v>
          </cell>
        </row>
        <row r="7">
          <cell r="O7">
            <v>2021</v>
          </cell>
        </row>
        <row r="8">
          <cell r="O8">
            <v>2022</v>
          </cell>
        </row>
        <row r="9">
          <cell r="O9">
            <v>2023</v>
          </cell>
        </row>
        <row r="10">
          <cell r="O10">
            <v>2024</v>
          </cell>
        </row>
        <row r="11">
          <cell r="O11">
            <v>2025</v>
          </cell>
        </row>
        <row r="12">
          <cell r="O12">
            <v>2026</v>
          </cell>
        </row>
        <row r="13">
          <cell r="O13">
            <v>2027</v>
          </cell>
        </row>
        <row r="14">
          <cell r="O14">
            <v>2028</v>
          </cell>
        </row>
        <row r="15">
          <cell r="O15">
            <v>2029</v>
          </cell>
        </row>
        <row r="16">
          <cell r="O16">
            <v>2030</v>
          </cell>
        </row>
        <row r="55">
          <cell r="B55" t="str">
            <v>-</v>
          </cell>
        </row>
        <row r="56">
          <cell r="B56" t="str">
            <v>тыс. USD</v>
          </cell>
        </row>
        <row r="57">
          <cell r="B57" t="str">
            <v>тыс. EUR</v>
          </cell>
        </row>
        <row r="58">
          <cell r="B58" t="str">
            <v>тыс. RUR</v>
          </cell>
        </row>
        <row r="59">
          <cell r="B59" t="str">
            <v>тыс. Рубль ПМР</v>
          </cell>
        </row>
        <row r="60">
          <cell r="B60" t="str">
            <v>тыс. Тенге</v>
          </cell>
        </row>
        <row r="61">
          <cell r="B61" t="str">
            <v>тыс. сомони</v>
          </cell>
        </row>
        <row r="62">
          <cell r="B62" t="str">
            <v>тыс. Лари</v>
          </cell>
        </row>
        <row r="63">
          <cell r="B63" t="str">
            <v>тыс. JPY</v>
          </cell>
        </row>
        <row r="64">
          <cell r="B64" t="str">
            <v>тыс. AUD</v>
          </cell>
        </row>
        <row r="65">
          <cell r="B65" t="str">
            <v>тыс. CHF</v>
          </cell>
        </row>
        <row r="71">
          <cell r="B71" t="str">
            <v>АТП</v>
          </cell>
        </row>
        <row r="72">
          <cell r="B72" t="str">
            <v>АПП</v>
          </cell>
        </row>
        <row r="73">
          <cell r="B73" t="str">
            <v>ПТП: ТБР</v>
          </cell>
        </row>
        <row r="74">
          <cell r="B74" t="str">
            <v>ПТП: ТП</v>
          </cell>
        </row>
        <row r="75">
          <cell r="B75" t="str">
            <v>ПТП: ПП</v>
          </cell>
        </row>
        <row r="76">
          <cell r="B76" t="str">
            <v>ППП</v>
          </cell>
        </row>
        <row r="77">
          <cell r="B77" t="str">
            <v>УК</v>
          </cell>
        </row>
        <row r="78">
          <cell r="B78" t="str">
            <v>ДК</v>
          </cell>
        </row>
        <row r="79">
          <cell r="B79" t="str">
            <v>ПС</v>
          </cell>
        </row>
        <row r="80">
          <cell r="B80" t="str">
            <v xml:space="preserve">НДС </v>
          </cell>
        </row>
        <row r="81">
          <cell r="B81" t="str">
            <v>БК</v>
          </cell>
        </row>
        <row r="82">
          <cell r="B82" t="str">
            <v>ЗМ: КЗ</v>
          </cell>
        </row>
        <row r="83">
          <cell r="B83" t="str">
            <v>ЗМ: ПЗ</v>
          </cell>
        </row>
        <row r="84">
          <cell r="B84" t="str">
            <v>ЦФ</v>
          </cell>
        </row>
        <row r="85">
          <cell r="B85" t="str">
            <v>ДУ</v>
          </cell>
        </row>
        <row r="86">
          <cell r="B86" t="str">
            <v>ПРПР</v>
          </cell>
        </row>
        <row r="101">
          <cell r="B101" t="str">
            <v>ЭЭ</v>
          </cell>
        </row>
        <row r="102">
          <cell r="B102" t="str">
            <v>УРН</v>
          </cell>
        </row>
        <row r="103">
          <cell r="B103" t="str">
            <v>СПРА</v>
          </cell>
        </row>
        <row r="104">
          <cell r="B104" t="str">
            <v>СТС</v>
          </cell>
        </row>
        <row r="105">
          <cell r="B105" t="str">
            <v>ПРО</v>
          </cell>
        </row>
        <row r="106">
          <cell r="B106" t="str">
            <v>-</v>
          </cell>
        </row>
        <row r="109">
          <cell r="B109" t="str">
            <v>ЦЭП</v>
          </cell>
        </row>
        <row r="110">
          <cell r="B110" t="str">
            <v>ПЭПЭ</v>
          </cell>
        </row>
        <row r="111">
          <cell r="B111" t="str">
            <v>ЕБРР</v>
          </cell>
        </row>
        <row r="112">
          <cell r="B112" t="str">
            <v>ПВВ</v>
          </cell>
        </row>
        <row r="113">
          <cell r="B113" t="str">
            <v>ПУИ</v>
          </cell>
        </row>
        <row r="114">
          <cell r="B114" t="str">
            <v>ИНР</v>
          </cell>
        </row>
        <row r="115">
          <cell r="B115" t="str">
            <v>-</v>
          </cell>
        </row>
        <row r="118">
          <cell r="B118" t="str">
            <v>ИПР</v>
          </cell>
        </row>
        <row r="119">
          <cell r="B119" t="str">
            <v>Отчет за 1 квартал</v>
          </cell>
        </row>
        <row r="120">
          <cell r="B120" t="str">
            <v>Отчет за 2 квартал</v>
          </cell>
        </row>
        <row r="121">
          <cell r="B121" t="str">
            <v>Отчет за 3 квартал</v>
          </cell>
        </row>
        <row r="122">
          <cell r="B122" t="str">
            <v>Отчет за 4 квартал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ИПР"/>
    </sheetNames>
    <sheetDataSet>
      <sheetData sheetId="0" refreshError="1"/>
      <sheetData sheetId="1" refreshError="1">
        <row r="13">
          <cell r="AM13">
            <v>-77213.574063599997</v>
          </cell>
          <cell r="AU13">
            <v>-308810.72986359999</v>
          </cell>
          <cell r="BC13">
            <v>-540407.88571276003</v>
          </cell>
        </row>
        <row r="14">
          <cell r="AM14">
            <v>0</v>
          </cell>
          <cell r="AU14">
            <v>0</v>
          </cell>
          <cell r="BC14">
            <v>0</v>
          </cell>
        </row>
        <row r="22">
          <cell r="AM22">
            <v>0</v>
          </cell>
          <cell r="AU22">
            <v>0</v>
          </cell>
          <cell r="BC22">
            <v>-25190.547523067275</v>
          </cell>
          <cell r="CR22">
            <v>0</v>
          </cell>
          <cell r="CZ22">
            <v>0</v>
          </cell>
          <cell r="DH22">
            <v>-20992.122935889402</v>
          </cell>
          <cell r="EW22">
            <v>0</v>
          </cell>
          <cell r="FE22">
            <v>0</v>
          </cell>
          <cell r="FM22">
            <v>-20992.122935889402</v>
          </cell>
        </row>
        <row r="27">
          <cell r="AM27">
            <v>0</v>
          </cell>
          <cell r="AU27">
            <v>0</v>
          </cell>
          <cell r="BC27">
            <v>-2965.7472299999999</v>
          </cell>
          <cell r="CR27">
            <v>0</v>
          </cell>
          <cell r="CZ27">
            <v>-2471.4560200000001</v>
          </cell>
          <cell r="DH27">
            <v>-2471.4560200000001</v>
          </cell>
          <cell r="EW27">
            <v>0</v>
          </cell>
          <cell r="FE27">
            <v>-2471.4560200000001</v>
          </cell>
          <cell r="FM27">
            <v>-2471.4560200000001</v>
          </cell>
        </row>
        <row r="29">
          <cell r="AM29">
            <v>0</v>
          </cell>
          <cell r="AU29">
            <v>0</v>
          </cell>
          <cell r="BC29">
            <v>-2449.5296509295167</v>
          </cell>
          <cell r="CR29">
            <v>0</v>
          </cell>
          <cell r="CZ29">
            <v>0</v>
          </cell>
          <cell r="DH29">
            <v>-2041.2747091079309</v>
          </cell>
          <cell r="EW29">
            <v>0</v>
          </cell>
          <cell r="FE29">
            <v>0</v>
          </cell>
          <cell r="FM29">
            <v>-2041.2747091079309</v>
          </cell>
        </row>
        <row r="42">
          <cell r="AM42">
            <v>0</v>
          </cell>
          <cell r="AU42">
            <v>0</v>
          </cell>
          <cell r="BC42">
            <v>0</v>
          </cell>
          <cell r="CR42">
            <v>0</v>
          </cell>
          <cell r="CZ42">
            <v>0</v>
          </cell>
          <cell r="DH42">
            <v>0</v>
          </cell>
          <cell r="EW42">
            <v>0</v>
          </cell>
          <cell r="FE42">
            <v>0</v>
          </cell>
          <cell r="FM4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СВОД"/>
      <sheetName val="ПСК"/>
      <sheetName val="ПЭС"/>
      <sheetName val="ОЭК"/>
    </sheetNames>
    <sheetDataSet>
      <sheetData sheetId="0"/>
      <sheetData sheetId="1"/>
      <sheetData sheetId="2"/>
      <sheetData sheetId="3"/>
      <sheetData sheetId="4">
        <row r="18">
          <cell r="EU18"/>
          <cell r="FC18"/>
          <cell r="FK18"/>
        </row>
        <row r="19">
          <cell r="EU19">
            <v>0</v>
          </cell>
          <cell r="FC19">
            <v>0</v>
          </cell>
          <cell r="FK19">
            <v>0</v>
          </cell>
        </row>
        <row r="28">
          <cell r="AM28">
            <v>0</v>
          </cell>
          <cell r="AU28">
            <v>0</v>
          </cell>
          <cell r="BC28">
            <v>0</v>
          </cell>
          <cell r="EU28">
            <v>0</v>
          </cell>
          <cell r="FC28">
            <v>0</v>
          </cell>
          <cell r="FK28">
            <v>0</v>
          </cell>
        </row>
        <row r="29">
          <cell r="AM29">
            <v>0</v>
          </cell>
          <cell r="AU29">
            <v>0</v>
          </cell>
          <cell r="BC29">
            <v>0</v>
          </cell>
          <cell r="EU29">
            <v>0</v>
          </cell>
          <cell r="FC29">
            <v>0</v>
          </cell>
          <cell r="FK29">
            <v>0</v>
          </cell>
        </row>
        <row r="30">
          <cell r="AM30">
            <v>0</v>
          </cell>
          <cell r="AU30">
            <v>0</v>
          </cell>
          <cell r="BC30">
            <v>0</v>
          </cell>
          <cell r="EU30">
            <v>0</v>
          </cell>
          <cell r="FC30">
            <v>0</v>
          </cell>
          <cell r="FK30">
            <v>0</v>
          </cell>
        </row>
        <row r="31">
          <cell r="AM31">
            <v>0</v>
          </cell>
          <cell r="AU31">
            <v>0</v>
          </cell>
          <cell r="BC31">
            <v>0</v>
          </cell>
          <cell r="EU31">
            <v>0</v>
          </cell>
          <cell r="FC31">
            <v>0</v>
          </cell>
          <cell r="FK31">
            <v>0</v>
          </cell>
        </row>
        <row r="32">
          <cell r="AM32">
            <v>0</v>
          </cell>
          <cell r="AU32">
            <v>0</v>
          </cell>
          <cell r="BC32">
            <v>0</v>
          </cell>
          <cell r="EU32">
            <v>0</v>
          </cell>
          <cell r="FC32">
            <v>0</v>
          </cell>
          <cell r="FK32">
            <v>0</v>
          </cell>
        </row>
        <row r="33">
          <cell r="AM33">
            <v>0</v>
          </cell>
          <cell r="AU33">
            <v>0</v>
          </cell>
          <cell r="BC33">
            <v>0</v>
          </cell>
          <cell r="EU33">
            <v>0</v>
          </cell>
          <cell r="FC33">
            <v>0</v>
          </cell>
          <cell r="FK33">
            <v>0</v>
          </cell>
        </row>
        <row r="35">
          <cell r="AM35"/>
          <cell r="AU35"/>
          <cell r="BC35"/>
          <cell r="EU35"/>
          <cell r="FC35"/>
          <cell r="FK35"/>
        </row>
        <row r="36">
          <cell r="AM36">
            <v>0</v>
          </cell>
          <cell r="AU36">
            <v>0</v>
          </cell>
          <cell r="BC36">
            <v>-6953.0919491959994</v>
          </cell>
          <cell r="EU36">
            <v>0</v>
          </cell>
          <cell r="FC36">
            <v>-6326.6107909966668</v>
          </cell>
          <cell r="FK36">
            <v>-6326.6107909966668</v>
          </cell>
        </row>
        <row r="37">
          <cell r="AM37">
            <v>0</v>
          </cell>
          <cell r="AU37">
            <v>0</v>
          </cell>
          <cell r="BC37">
            <v>-3709.2639999999997</v>
          </cell>
          <cell r="EU37">
            <v>0</v>
          </cell>
          <cell r="FC37">
            <v>-3709.2639999999997</v>
          </cell>
          <cell r="FK37">
            <v>-3709.2639999999997</v>
          </cell>
        </row>
        <row r="38">
          <cell r="AM38">
            <v>0</v>
          </cell>
          <cell r="AU38">
            <v>0</v>
          </cell>
          <cell r="BC38">
            <v>-8637.3992613630035</v>
          </cell>
          <cell r="EU38">
            <v>0</v>
          </cell>
          <cell r="FC38">
            <v>0</v>
          </cell>
          <cell r="FK38">
            <v>-7197.8327178025029</v>
          </cell>
        </row>
        <row r="39">
          <cell r="AM39">
            <v>0</v>
          </cell>
          <cell r="AU39">
            <v>0</v>
          </cell>
          <cell r="BC39">
            <v>0</v>
          </cell>
          <cell r="EU39">
            <v>0</v>
          </cell>
          <cell r="FC39">
            <v>0</v>
          </cell>
          <cell r="FK39">
            <v>0</v>
          </cell>
        </row>
        <row r="50">
          <cell r="CR50"/>
          <cell r="CZ50"/>
          <cell r="DH50"/>
        </row>
        <row r="51">
          <cell r="CR51"/>
          <cell r="CZ51"/>
          <cell r="DH51"/>
        </row>
        <row r="60">
          <cell r="CR60">
            <v>-64971.979011014802</v>
          </cell>
          <cell r="CZ60">
            <v>-135502.68883505586</v>
          </cell>
          <cell r="DH60">
            <v>-221379.37955075537</v>
          </cell>
        </row>
        <row r="63">
          <cell r="CR63">
            <v>-13286.092534450625</v>
          </cell>
          <cell r="CZ63">
            <v>-23321.967325447291</v>
          </cell>
          <cell r="DH63">
            <v>-48703.823008102408</v>
          </cell>
        </row>
        <row r="64">
          <cell r="CR64">
            <v>-3238.8730798655597</v>
          </cell>
          <cell r="CZ64">
            <v>-6754.8505955599503</v>
          </cell>
          <cell r="DH64">
            <v>-11035.829965141193</v>
          </cell>
        </row>
        <row r="65">
          <cell r="CR65">
            <v>-3520.9414655493747</v>
          </cell>
          <cell r="CZ65">
            <v>-3520.9414655493747</v>
          </cell>
          <cell r="DH65">
            <v>-3520.9414655493747</v>
          </cell>
        </row>
        <row r="66">
          <cell r="CR66">
            <v>-20164.945011014799</v>
          </cell>
          <cell r="CZ66">
            <v>-80659.780044059196</v>
          </cell>
          <cell r="DH66">
            <v>-141154.6150771036</v>
          </cell>
        </row>
        <row r="67">
          <cell r="CR67">
            <v>-20164.945011014799</v>
          </cell>
          <cell r="CZ67">
            <v>-80659.780044059196</v>
          </cell>
          <cell r="DH67">
            <v>-141154.6150771036</v>
          </cell>
        </row>
        <row r="69">
          <cell r="CR69">
            <v>0</v>
          </cell>
          <cell r="CZ69">
            <v>0</v>
          </cell>
          <cell r="DH69">
            <v>0</v>
          </cell>
        </row>
        <row r="70">
          <cell r="CR70">
            <v>0</v>
          </cell>
          <cell r="CZ70">
            <v>0</v>
          </cell>
          <cell r="DH70">
            <v>0</v>
          </cell>
        </row>
        <row r="71">
          <cell r="CR71">
            <v>0</v>
          </cell>
          <cell r="CZ71">
            <v>0</v>
          </cell>
          <cell r="DH71">
            <v>0</v>
          </cell>
        </row>
        <row r="72">
          <cell r="CR72">
            <v>0</v>
          </cell>
          <cell r="CZ72">
            <v>0</v>
          </cell>
          <cell r="DH72">
            <v>0</v>
          </cell>
        </row>
        <row r="73">
          <cell r="CR73">
            <v>0</v>
          </cell>
          <cell r="CZ73">
            <v>0</v>
          </cell>
          <cell r="DH73">
            <v>0</v>
          </cell>
        </row>
        <row r="74">
          <cell r="CR74">
            <v>-28000</v>
          </cell>
          <cell r="CZ74">
            <v>-28000</v>
          </cell>
          <cell r="DH74">
            <v>-28000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ОЭК ИПР"/>
      <sheetName val="Лист1"/>
    </sheetNames>
    <sheetDataSet>
      <sheetData sheetId="0"/>
      <sheetData sheetId="1">
        <row r="57">
          <cell r="AM57">
            <v>0</v>
          </cell>
          <cell r="AU57">
            <v>0</v>
          </cell>
          <cell r="BC57">
            <v>0</v>
          </cell>
          <cell r="CR57"/>
          <cell r="CZ57"/>
          <cell r="DH57"/>
          <cell r="EU57"/>
          <cell r="FC57"/>
          <cell r="FK57"/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ОПС 1 ПСК 2020"/>
      <sheetName val="Список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ИПР 2017-2021"/>
      <sheetName val="Факторы неисполнения"/>
      <sheetName val="форма ОПС"/>
      <sheetName val="справка БУ"/>
    </sheetNames>
    <sheetDataSet>
      <sheetData sheetId="0">
        <row r="1">
          <cell r="P1">
            <v>2017</v>
          </cell>
        </row>
        <row r="71">
          <cell r="B71" t="str">
            <v>АТП</v>
          </cell>
        </row>
        <row r="72">
          <cell r="B72" t="str">
            <v>АПП</v>
          </cell>
        </row>
        <row r="73">
          <cell r="B73" t="str">
            <v>ПТП</v>
          </cell>
        </row>
        <row r="74">
          <cell r="B74" t="str">
            <v>ППП</v>
          </cell>
        </row>
        <row r="75">
          <cell r="B75" t="str">
            <v xml:space="preserve">НДС </v>
          </cell>
        </row>
        <row r="76">
          <cell r="B76" t="str">
            <v>ЭА</v>
          </cell>
        </row>
        <row r="77">
          <cell r="B77" t="str">
            <v>ПС: УК</v>
          </cell>
        </row>
        <row r="78">
          <cell r="B78" t="str">
            <v>ПС: ТБР</v>
          </cell>
        </row>
        <row r="79">
          <cell r="B79" t="str">
            <v>ПС: ТП</v>
          </cell>
        </row>
        <row r="80">
          <cell r="B80" t="str">
            <v>ПС:  ПР</v>
          </cell>
        </row>
        <row r="81">
          <cell r="B81" t="str">
            <v>ЦФ</v>
          </cell>
        </row>
        <row r="82">
          <cell r="B82" t="str">
            <v>БК</v>
          </cell>
        </row>
        <row r="83">
          <cell r="B83" t="str">
            <v>ЗМ: КЗ</v>
          </cell>
        </row>
        <row r="84">
          <cell r="B84" t="str">
            <v>ЗМ: ПЗ</v>
          </cell>
        </row>
        <row r="85">
          <cell r="B85" t="str">
            <v>ДУ</v>
          </cell>
        </row>
        <row r="86">
          <cell r="B86" t="str">
            <v>ПРПР</v>
          </cell>
        </row>
        <row r="87">
          <cell r="B87" t="str">
            <v>КИ</v>
          </cell>
        </row>
        <row r="108">
          <cell r="B108" t="str">
            <v>ЦЭП</v>
          </cell>
        </row>
        <row r="109">
          <cell r="B109" t="str">
            <v>ПЭПЭ</v>
          </cell>
        </row>
        <row r="110">
          <cell r="B110" t="str">
            <v>ЕБРР</v>
          </cell>
        </row>
        <row r="111">
          <cell r="B111" t="str">
            <v>ПВВ</v>
          </cell>
        </row>
        <row r="112">
          <cell r="B112" t="str">
            <v>ПУИ</v>
          </cell>
        </row>
        <row r="113">
          <cell r="B113" t="str">
            <v>ИНР</v>
          </cell>
        </row>
        <row r="114">
          <cell r="B114" t="str">
            <v>-</v>
          </cell>
        </row>
      </sheetData>
      <sheetData sheetId="1">
        <row r="14">
          <cell r="AM14">
            <v>0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СВОД"/>
      <sheetName val="ПСК"/>
      <sheetName val="ПЭС"/>
      <sheetName val="ОЭК"/>
      <sheetName val="Факторы неисполнения"/>
      <sheetName val="форма ОПС"/>
      <sheetName val="справка БУ"/>
    </sheetNames>
    <sheetDataSet>
      <sheetData sheetId="0" refreshError="1">
        <row r="100">
          <cell r="B100" t="str">
            <v>ЭЭ</v>
          </cell>
        </row>
        <row r="101">
          <cell r="B101" t="str">
            <v>УРН</v>
          </cell>
        </row>
        <row r="102">
          <cell r="B102" t="str">
            <v>СПРА</v>
          </cell>
        </row>
        <row r="103">
          <cell r="B103" t="str">
            <v>СТС</v>
          </cell>
        </row>
        <row r="104">
          <cell r="B104" t="str">
            <v>ПРО</v>
          </cell>
        </row>
        <row r="105">
          <cell r="B105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Отчет(простой)"/>
      <sheetName val="Отчет(произвольный)"/>
      <sheetName val="Общий"/>
      <sheetName val="СВОД"/>
      <sheetName val="ГОГРЭС"/>
      <sheetName val="ЧГРЭС"/>
      <sheetName val="КосГРЭС"/>
      <sheetName val="ЮУГРЭС"/>
      <sheetName val="ПечГРЭС"/>
      <sheetName val="ХГРЭС"/>
      <sheetName val="ДжТЭС"/>
      <sheetName val="ВТГРЭС"/>
      <sheetName val="ИГРЭС"/>
      <sheetName val="КашГРЭС"/>
      <sheetName val="ПермГРЭС"/>
      <sheetName val="УГРЭС"/>
      <sheetName val="ИвПГУ"/>
      <sheetName val="КТЭЦ2"/>
      <sheetName val="СЗТЭЦ"/>
      <sheetName val="СТЭС"/>
      <sheetName val="ИА"/>
      <sheetName val="Списки"/>
      <sheetName val="t_филиалы"/>
      <sheetName val="Табл.ПЗ"/>
      <sheetName val="Табл.1.2 ПЗ"/>
      <sheetName val="Список"/>
      <sheetName val="Список2"/>
      <sheetName val="ИПР_14-19_ИРАО_ЭГ_СВОД_(13.5"/>
    </sheetNames>
    <sheetDataSet>
      <sheetData sheetId="0">
        <row r="9">
          <cell r="C9">
            <v>2014</v>
          </cell>
        </row>
        <row r="18">
          <cell r="C18">
            <v>9.5424747067734877E-2</v>
          </cell>
        </row>
        <row r="21">
          <cell r="K21">
            <v>0.1</v>
          </cell>
        </row>
      </sheetData>
      <sheetData sheetId="1">
        <row r="9">
          <cell r="C9">
            <v>2014</v>
          </cell>
        </row>
      </sheetData>
      <sheetData sheetId="2">
        <row r="9">
          <cell r="C9">
            <v>2014</v>
          </cell>
        </row>
      </sheetData>
      <sheetData sheetId="3">
        <row r="9">
          <cell r="C9">
            <v>2014</v>
          </cell>
          <cell r="E9">
            <v>2015</v>
          </cell>
          <cell r="F9">
            <v>2016</v>
          </cell>
          <cell r="G9">
            <v>2017</v>
          </cell>
          <cell r="H9">
            <v>2018</v>
          </cell>
          <cell r="I9">
            <v>2019</v>
          </cell>
        </row>
        <row r="73">
          <cell r="B73" t="str">
            <v>ОАО "ОГК-1"</v>
          </cell>
        </row>
        <row r="74">
          <cell r="B74" t="str">
            <v>ОАО "ОГК-3"</v>
          </cell>
        </row>
        <row r="75">
          <cell r="B75" t="str">
            <v>ОАО "ИНТЕР РАО - Электрогенерация"</v>
          </cell>
        </row>
        <row r="76">
          <cell r="B76" t="str">
            <v>ООО "ИНТЕР РАО - Управление электрогенерацией"</v>
          </cell>
        </row>
        <row r="77">
          <cell r="B77" t="str">
            <v>ЗАО "Нижневартовская ГРЭС"</v>
          </cell>
        </row>
        <row r="78">
          <cell r="B78" t="str">
            <v>ОАО "СП "Лукоморье"</v>
          </cell>
        </row>
        <row r="79">
          <cell r="B79" t="str">
            <v>ОАО "УТТ"</v>
          </cell>
        </row>
        <row r="80">
          <cell r="B80" t="str">
            <v>ОАО "РСП Костромской ГРЭС"</v>
          </cell>
        </row>
        <row r="81">
          <cell r="B81" t="str">
            <v>ОАО "ТСК"</v>
          </cell>
        </row>
        <row r="82">
          <cell r="B82" t="str">
            <v>ООО "Угольный разрез"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9">
          <cell r="B89" t="str">
            <v>"Верхнетагильская ГРЭС"</v>
          </cell>
        </row>
        <row r="90">
          <cell r="B90" t="str">
            <v>"Ириклинская ГРЭС"</v>
          </cell>
        </row>
        <row r="91">
          <cell r="B91" t="str">
            <v>"Каширская ГРЭС"</v>
          </cell>
        </row>
        <row r="92">
          <cell r="B92" t="str">
            <v>"Пермская ГРЭС"</v>
          </cell>
        </row>
        <row r="93">
          <cell r="B93" t="str">
            <v>"Уренгойская ГРЭС"</v>
          </cell>
        </row>
        <row r="94">
          <cell r="B94" t="str">
            <v/>
          </cell>
        </row>
        <row r="95">
          <cell r="B95" t="str">
            <v>"Гусиноозерская ГРЭС"</v>
          </cell>
        </row>
        <row r="96">
          <cell r="B96" t="str">
            <v>"Харанорская ГРЭС"</v>
          </cell>
        </row>
        <row r="97">
          <cell r="B97" t="str">
            <v>"Черепетская ГРЭС им. Д.Г. Жимерина"</v>
          </cell>
        </row>
        <row r="98">
          <cell r="B98" t="str">
            <v>"Печорская ГРЭС"</v>
          </cell>
        </row>
        <row r="99">
          <cell r="B99" t="str">
            <v>"Южноуральская ГРЭС"</v>
          </cell>
        </row>
        <row r="100">
          <cell r="B100" t="str">
            <v>"Костромская ГРЭС"</v>
          </cell>
        </row>
        <row r="101">
          <cell r="B101" t="str">
            <v>"Джубгинская ТЭС"</v>
          </cell>
        </row>
        <row r="102">
          <cell r="B102" t="str">
            <v/>
          </cell>
        </row>
        <row r="103">
          <cell r="B103" t="str">
            <v>"Северозападная ТЭЦ"</v>
          </cell>
        </row>
        <row r="104">
          <cell r="B104" t="str">
            <v>"Калининградская ТЭЦ-2"</v>
          </cell>
        </row>
        <row r="105">
          <cell r="B105" t="str">
            <v>"Сочинская ТЭС"</v>
          </cell>
        </row>
        <row r="106">
          <cell r="B106" t="str">
            <v>"Ивановские ПГУ"</v>
          </cell>
        </row>
        <row r="107">
          <cell r="B107" t="str">
            <v>Исполнительный аппарат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 t="str">
            <v>Кондратьева Наталья</v>
          </cell>
        </row>
        <row r="374">
          <cell r="B374" t="str">
            <v>Мосолова Татьяна</v>
          </cell>
        </row>
        <row r="375">
          <cell r="B375" t="str">
            <v>Перфилова Алла</v>
          </cell>
        </row>
        <row r="376">
          <cell r="B376" t="str">
            <v>Садыков Артем</v>
          </cell>
        </row>
        <row r="377">
          <cell r="B377" t="str">
            <v>Трофимов Александр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 t="str">
            <v>Затраты ТПиР</v>
          </cell>
        </row>
        <row r="390">
          <cell r="B390" t="str">
            <v>Выкуп имущества</v>
          </cell>
        </row>
        <row r="391">
          <cell r="B391" t="str">
            <v>Рекультивация ЗО</v>
          </cell>
        </row>
        <row r="392">
          <cell r="B392" t="str">
            <v>ЦУЗ агентские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455">
          <cell r="B455">
            <v>0</v>
          </cell>
        </row>
        <row r="456">
          <cell r="B456" t="str">
            <v>БПД</v>
          </cell>
        </row>
        <row r="457">
          <cell r="B457" t="str">
            <v>БИ</v>
          </cell>
        </row>
        <row r="458">
          <cell r="B458" t="str">
            <v>ББР</v>
          </cell>
        </row>
        <row r="459">
          <cell r="B459" t="str">
            <v>ИТ</v>
          </cell>
        </row>
        <row r="460">
          <cell r="B460" t="str">
            <v>А. Г. Борис</v>
          </cell>
        </row>
        <row r="461">
          <cell r="B461" t="str">
            <v>БРБ</v>
          </cell>
        </row>
        <row r="462">
          <cell r="B462" t="str">
            <v>БСИ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8">
          <cell r="B478" t="str">
            <v>Классификация ИП</v>
          </cell>
        </row>
        <row r="479">
          <cell r="B479" t="str">
            <v>Кураторы ИПКВ в УЭГ</v>
          </cell>
        </row>
        <row r="480">
          <cell r="B480" t="str">
            <v>Кураторы ИПКВ для КПЭ</v>
          </cell>
        </row>
        <row r="481">
          <cell r="B481" t="str">
            <v>Доп.классификация ИП</v>
          </cell>
        </row>
        <row r="482">
          <cell r="B482" t="str">
            <v>Признак ДПМ</v>
          </cell>
        </row>
        <row r="483">
          <cell r="B483" t="str">
            <v>Доп.классификатор6</v>
          </cell>
        </row>
        <row r="484">
          <cell r="B484" t="str">
            <v>Доп.классификатор7</v>
          </cell>
        </row>
        <row r="485">
          <cell r="B485" t="str">
            <v>Доп.классификатор8</v>
          </cell>
        </row>
        <row r="486">
          <cell r="B486" t="str">
            <v>Доп.классификатор9</v>
          </cell>
        </row>
        <row r="487">
          <cell r="B487" t="str">
            <v>Доп.классификатор10</v>
          </cell>
        </row>
      </sheetData>
      <sheetData sheetId="4">
        <row r="1162">
          <cell r="A1162" t="str">
            <v>1.4.1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 t="str">
            <v>Классификация ИП</v>
          </cell>
        </row>
        <row r="3">
          <cell r="B3" t="str">
            <v>Пожарная</v>
          </cell>
        </row>
        <row r="4">
          <cell r="B4" t="str">
            <v>АИИСКУЭ (АСКУЭ)</v>
          </cell>
        </row>
        <row r="5">
          <cell r="B5" t="str">
            <v>АСУ ТП</v>
          </cell>
        </row>
        <row r="6">
          <cell r="B6" t="str">
            <v>Выкуп земли</v>
          </cell>
        </row>
        <row r="7">
          <cell r="B7" t="str">
            <v>Выкуп имущества</v>
          </cell>
        </row>
        <row r="8">
          <cell r="B8" t="str">
            <v>Затраты ТПиР</v>
          </cell>
        </row>
        <row r="9">
          <cell r="B9" t="str">
            <v>Золоотвал</v>
          </cell>
        </row>
        <row r="10">
          <cell r="B10" t="str">
            <v>ИТСО</v>
          </cell>
        </row>
        <row r="11">
          <cell r="B11" t="str">
            <v>КСКД</v>
          </cell>
        </row>
        <row r="12">
          <cell r="B12" t="str">
            <v>КСПД</v>
          </cell>
        </row>
        <row r="13">
          <cell r="B13" t="str">
            <v>Легковые автомобили</v>
          </cell>
        </row>
        <row r="14">
          <cell r="B14" t="str">
            <v>Непредвиденные</v>
          </cell>
        </row>
        <row r="15">
          <cell r="B15" t="str">
            <v>ОНМ</v>
          </cell>
        </row>
        <row r="16">
          <cell r="B16" t="str">
            <v>Освещение</v>
          </cell>
        </row>
        <row r="17">
          <cell r="B17" t="str">
            <v>Проценты</v>
          </cell>
        </row>
        <row r="18">
          <cell r="B18" t="str">
            <v>ПТК ИБ</v>
          </cell>
        </row>
        <row r="19">
          <cell r="B19" t="str">
            <v>СЗУ</v>
          </cell>
        </row>
        <row r="20">
          <cell r="B20" t="str">
            <v>Спецтехника</v>
          </cell>
        </row>
        <row r="21">
          <cell r="B21" t="str">
            <v>Спецтранспорт</v>
          </cell>
        </row>
        <row r="22">
          <cell r="B22" t="str">
            <v>СУДГ</v>
          </cell>
        </row>
        <row r="23">
          <cell r="B23" t="str">
            <v>ЦУЗ агентские</v>
          </cell>
        </row>
        <row r="24">
          <cell r="B24" t="str">
            <v>ПГУ 450 УГРЭС</v>
          </cell>
        </row>
        <row r="25">
          <cell r="B25" t="str">
            <v>Бл.3 ХГРЭС</v>
          </cell>
        </row>
        <row r="26">
          <cell r="B26" t="str">
            <v>Вывод</v>
          </cell>
        </row>
        <row r="27">
          <cell r="B27" t="str">
            <v>Тахографы</v>
          </cell>
        </row>
        <row r="28">
          <cell r="B28" t="str">
            <v>ВКС</v>
          </cell>
        </row>
        <row r="29">
          <cell r="B29" t="str">
            <v>ДПМкромеПроцентов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3">
          <cell r="B53" t="str">
            <v>УИ</v>
          </cell>
        </row>
        <row r="54">
          <cell r="B54" t="str">
            <v>ОТПиР</v>
          </cell>
        </row>
        <row r="55">
          <cell r="B55" t="str">
            <v>УБ</v>
          </cell>
        </row>
        <row r="56">
          <cell r="B56" t="str">
            <v>ОИТ</v>
          </cell>
        </row>
        <row r="57">
          <cell r="B57" t="str">
            <v>УОО</v>
          </cell>
        </row>
        <row r="58">
          <cell r="B58" t="str">
            <v>УОЗ</v>
          </cell>
        </row>
        <row r="59">
          <cell r="B59" t="str">
            <v>Прочие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3">
          <cell r="B103">
            <v>0</v>
          </cell>
        </row>
        <row r="104">
          <cell r="B104" t="str">
            <v>ОТПиР</v>
          </cell>
        </row>
        <row r="105">
          <cell r="B105" t="str">
            <v>УБ</v>
          </cell>
        </row>
        <row r="106">
          <cell r="B106" t="str">
            <v>ОИТ</v>
          </cell>
        </row>
        <row r="107">
          <cell r="B107" t="str">
            <v>УИ</v>
          </cell>
        </row>
        <row r="108">
          <cell r="B108" t="str">
            <v>Прочие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3">
          <cell r="B203" t="str">
            <v>Вне ДПМ</v>
          </cell>
        </row>
        <row r="204">
          <cell r="B204" t="str">
            <v>ДПМ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0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рсия Бух."/>
      <sheetName val="сч.07"/>
      <sheetName val="сч.58-01"/>
      <sheetName val="версия ДИП БУИИЗ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квартал 2013</v>
          </cell>
        </row>
        <row r="3">
          <cell r="B3" t="str">
            <v>2 квартал 2013</v>
          </cell>
        </row>
        <row r="4">
          <cell r="B4" t="str">
            <v>3 квартал 2013</v>
          </cell>
        </row>
        <row r="5">
          <cell r="B5" t="str">
            <v>4 квартал 2013</v>
          </cell>
        </row>
        <row r="6">
          <cell r="B6" t="str">
            <v>2013 год</v>
          </cell>
        </row>
        <row r="7">
          <cell r="B7" t="str">
            <v>1 квартал 2014</v>
          </cell>
        </row>
        <row r="8">
          <cell r="B8" t="str">
            <v>2 квартал 2014</v>
          </cell>
        </row>
        <row r="9">
          <cell r="B9" t="str">
            <v>3 квартал 2014</v>
          </cell>
        </row>
        <row r="10">
          <cell r="B10" t="str">
            <v>4 квартал 2014</v>
          </cell>
        </row>
        <row r="11">
          <cell r="B11" t="str">
            <v>2014 год</v>
          </cell>
        </row>
        <row r="12">
          <cell r="B12" t="str">
            <v>1 квартал 2015</v>
          </cell>
        </row>
        <row r="13">
          <cell r="B13" t="str">
            <v>2 квартал 2015</v>
          </cell>
        </row>
        <row r="14">
          <cell r="B14" t="str">
            <v>3 квартал 2015</v>
          </cell>
        </row>
        <row r="15">
          <cell r="B15" t="str">
            <v>4 квартал 2015</v>
          </cell>
        </row>
        <row r="16">
          <cell r="B16" t="str">
            <v>2015 год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PR4">
    <tabColor rgb="FFFFFFCC"/>
    <outlinePr summaryBelow="0" summaryRight="0"/>
    <pageSetUpPr fitToPage="1"/>
  </sheetPr>
  <dimension ref="A1:LX138"/>
  <sheetViews>
    <sheetView tabSelected="1" zoomScaleNormal="100" zoomScaleSheetLayoutView="100" zoomScalePageLayoutView="25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B24" sqref="B24"/>
    </sheetView>
  </sheetViews>
  <sheetFormatPr defaultColWidth="8.85546875" defaultRowHeight="12.75" customHeight="1" outlineLevelRow="1" outlineLevelCol="1" x14ac:dyDescent="0.2"/>
  <cols>
    <col min="1" max="1" width="10.7109375" style="15" customWidth="1"/>
    <col min="2" max="2" width="51.42578125" style="15" customWidth="1" collapsed="1"/>
    <col min="3" max="5" width="8.7109375" style="15" hidden="1" customWidth="1" outlineLevel="1"/>
    <col min="6" max="6" width="9.140625" style="15" customWidth="1" collapsed="1"/>
    <col min="7" max="7" width="7" style="15" hidden="1" customWidth="1" outlineLevel="1"/>
    <col min="8" max="8" width="9.28515625" style="15" customWidth="1" collapsed="1"/>
    <col min="9" max="9" width="7" style="15" hidden="1" customWidth="1" outlineLevel="1"/>
    <col min="10" max="10" width="10" style="343" customWidth="1" collapsed="1"/>
    <col min="11" max="11" width="7.42578125" style="343" hidden="1" customWidth="1" outlineLevel="1"/>
    <col min="12" max="12" width="9.42578125" style="343" customWidth="1" collapsed="1"/>
    <col min="13" max="27" width="7.42578125" style="15" hidden="1" customWidth="1" outlineLevel="1"/>
    <col min="28" max="28" width="7.42578125" style="15" customWidth="1" collapsed="1"/>
    <col min="29" max="29" width="7.42578125" style="15" hidden="1" customWidth="1" outlineLevel="1"/>
    <col min="30" max="30" width="9.85546875" style="15" customWidth="1" collapsed="1"/>
    <col min="31" max="31" width="7.42578125" style="15" hidden="1" customWidth="1" outlineLevel="1"/>
    <col min="32" max="32" width="9.140625" style="15" customWidth="1"/>
    <col min="33" max="33" width="9.5703125" style="15" customWidth="1" collapsed="1"/>
    <col min="34" max="34" width="7.42578125" style="15" hidden="1" customWidth="1" outlineLevel="1"/>
    <col min="35" max="35" width="8.85546875" style="15" hidden="1" customWidth="1" outlineLevel="1"/>
    <col min="36" max="36" width="7.42578125" style="15" hidden="1" customWidth="1" outlineLevel="1"/>
    <col min="37" max="37" width="7.42578125" style="15" customWidth="1" collapsed="1"/>
    <col min="38" max="38" width="7.42578125" style="15" hidden="1" customWidth="1" outlineLevel="1"/>
    <col min="39" max="39" width="8.5703125" style="15" hidden="1" customWidth="1" outlineLevel="1"/>
    <col min="40" max="40" width="7.42578125" style="15" hidden="1" customWidth="1" outlineLevel="1"/>
    <col min="41" max="41" width="7.42578125" style="15" customWidth="1" collapsed="1"/>
    <col min="42" max="42" width="7.42578125" style="15" hidden="1" customWidth="1" outlineLevel="1"/>
    <col min="43" max="43" width="9.28515625" style="15" hidden="1" customWidth="1" outlineLevel="1"/>
    <col min="44" max="46" width="7.42578125" style="15" hidden="1" customWidth="1" outlineLevel="1"/>
    <col min="47" max="47" width="9" style="15" hidden="1" customWidth="1" outlineLevel="1"/>
    <col min="48" max="48" width="7.42578125" style="15" hidden="1" customWidth="1" outlineLevel="1"/>
    <col min="49" max="49" width="7.42578125" style="15" customWidth="1" collapsed="1"/>
    <col min="50" max="50" width="7.42578125" style="15" hidden="1" customWidth="1" outlineLevel="1"/>
    <col min="51" max="51" width="10.42578125" style="15" hidden="1" customWidth="1" outlineLevel="1"/>
    <col min="52" max="54" width="7.42578125" style="15" hidden="1" customWidth="1" outlineLevel="1"/>
    <col min="55" max="55" width="9.7109375" style="15" hidden="1" customWidth="1" outlineLevel="1"/>
    <col min="56" max="56" width="7.42578125" style="15" hidden="1" customWidth="1" outlineLevel="1"/>
    <col min="57" max="57" width="7.42578125" style="15" customWidth="1" collapsed="1"/>
    <col min="58" max="58" width="7.42578125" style="15" hidden="1" customWidth="1" outlineLevel="1"/>
    <col min="59" max="59" width="10.140625" style="15" hidden="1" customWidth="1" outlineLevel="1"/>
    <col min="60" max="60" width="7.42578125" style="15" hidden="1" customWidth="1" outlineLevel="1"/>
    <col min="61" max="61" width="10" style="15" customWidth="1" collapsed="1"/>
    <col min="62" max="76" width="7.42578125" style="15" hidden="1" customWidth="1" outlineLevel="1"/>
    <col min="77" max="77" width="10.42578125" style="15" hidden="1" customWidth="1" outlineLevel="1"/>
    <col min="78" max="82" width="9.140625" style="15" customWidth="1"/>
    <col min="83" max="83" width="34.5703125" style="15" customWidth="1" collapsed="1"/>
    <col min="84" max="84" width="9.5703125" style="15" hidden="1" customWidth="1" outlineLevel="1"/>
    <col min="85" max="85" width="9.5703125" style="15" customWidth="1" collapsed="1"/>
    <col min="86" max="86" width="7.42578125" style="15" hidden="1" customWidth="1" outlineLevel="1"/>
    <col min="87" max="87" width="7.42578125" style="343" customWidth="1" collapsed="1"/>
    <col min="88" max="88" width="7.42578125" style="15" hidden="1" customWidth="1" outlineLevel="1"/>
    <col min="89" max="89" width="9.7109375" style="15" customWidth="1"/>
    <col min="90" max="90" width="8.140625" style="15" customWidth="1" collapsed="1"/>
    <col min="91" max="91" width="9.140625" style="15" hidden="1" customWidth="1" outlineLevel="1"/>
    <col min="92" max="92" width="8.7109375" style="15" hidden="1" customWidth="1" outlineLevel="1"/>
    <col min="93" max="93" width="7.42578125" style="15" hidden="1" customWidth="1" outlineLevel="1"/>
    <col min="94" max="94" width="7.42578125" style="15" customWidth="1" collapsed="1"/>
    <col min="95" max="97" width="7.42578125" style="15" hidden="1" customWidth="1" outlineLevel="1"/>
    <col min="98" max="98" width="7.42578125" style="15" customWidth="1" collapsed="1"/>
    <col min="99" max="99" width="7.42578125" style="15" hidden="1" customWidth="1" outlineLevel="1"/>
    <col min="100" max="100" width="9.28515625" style="15" hidden="1" customWidth="1" outlineLevel="1"/>
    <col min="101" max="103" width="7.42578125" style="15" hidden="1" customWidth="1" outlineLevel="1"/>
    <col min="104" max="104" width="8.7109375" style="15" hidden="1" customWidth="1" outlineLevel="1"/>
    <col min="105" max="105" width="7.42578125" style="15" hidden="1" customWidth="1" outlineLevel="1"/>
    <col min="106" max="106" width="8.5703125" style="15" customWidth="1" collapsed="1"/>
    <col min="107" max="107" width="7.42578125" style="15" hidden="1" customWidth="1" outlineLevel="1"/>
    <col min="108" max="108" width="9" style="15" hidden="1" customWidth="1" outlineLevel="1"/>
    <col min="109" max="111" width="7.42578125" style="15" hidden="1" customWidth="1" outlineLevel="1"/>
    <col min="112" max="112" width="10.5703125" style="15" hidden="1" customWidth="1" outlineLevel="1"/>
    <col min="113" max="113" width="7.42578125" style="15" hidden="1" customWidth="1" outlineLevel="1"/>
    <col min="114" max="114" width="7.42578125" style="15" customWidth="1" collapsed="1"/>
    <col min="115" max="115" width="7.42578125" style="15" hidden="1" customWidth="1" outlineLevel="1"/>
    <col min="116" max="116" width="8.42578125" style="15" hidden="1" customWidth="1" outlineLevel="1"/>
    <col min="117" max="117" width="7.42578125" style="15" hidden="1" customWidth="1" outlineLevel="1"/>
    <col min="118" max="118" width="9.5703125" style="15" customWidth="1" collapsed="1"/>
    <col min="119" max="133" width="7.42578125" style="15" hidden="1" customWidth="1" outlineLevel="1"/>
    <col min="134" max="134" width="9.7109375" style="15" hidden="1" customWidth="1" outlineLevel="1"/>
    <col min="135" max="139" width="7.42578125" style="15" customWidth="1"/>
    <col min="140" max="140" width="32.42578125" style="15" customWidth="1" collapsed="1"/>
    <col min="141" max="141" width="7.42578125" style="15" hidden="1" customWidth="1" outlineLevel="1"/>
    <col min="142" max="142" width="10.7109375" style="15" customWidth="1" collapsed="1"/>
    <col min="143" max="143" width="7.42578125" style="15" hidden="1" customWidth="1" outlineLevel="1"/>
    <col min="144" max="144" width="9.5703125" style="15" customWidth="1"/>
    <col min="145" max="145" width="7.42578125" style="15" customWidth="1" collapsed="1"/>
    <col min="146" max="146" width="7.42578125" style="15" hidden="1" customWidth="1" outlineLevel="1"/>
    <col min="147" max="147" width="8.42578125" style="15" hidden="1" customWidth="1" outlineLevel="1"/>
    <col min="148" max="148" width="7.42578125" style="15" hidden="1" customWidth="1" outlineLevel="1"/>
    <col min="149" max="149" width="7.42578125" style="15" customWidth="1" collapsed="1"/>
    <col min="150" max="152" width="7.42578125" style="15" hidden="1" customWidth="1" outlineLevel="1"/>
    <col min="153" max="153" width="7.42578125" style="15" customWidth="1" collapsed="1"/>
    <col min="154" max="154" width="7.42578125" style="15" hidden="1" customWidth="1" outlineLevel="1"/>
    <col min="155" max="155" width="8.7109375" style="15" hidden="1" customWidth="1" outlineLevel="1"/>
    <col min="156" max="158" width="7.42578125" style="15" hidden="1" customWidth="1" outlineLevel="1"/>
    <col min="159" max="159" width="8.42578125" style="15" hidden="1" customWidth="1" outlineLevel="1"/>
    <col min="160" max="160" width="7.42578125" style="15" hidden="1" customWidth="1" outlineLevel="1"/>
    <col min="161" max="161" width="7.42578125" style="15" customWidth="1" collapsed="1"/>
    <col min="162" max="162" width="7.42578125" style="15" hidden="1" customWidth="1" outlineLevel="1"/>
    <col min="163" max="163" width="8" style="15" hidden="1" customWidth="1" outlineLevel="1"/>
    <col min="164" max="166" width="7.42578125" style="15" hidden="1" customWidth="1" outlineLevel="1"/>
    <col min="167" max="167" width="8.7109375" style="15" hidden="1" customWidth="1" outlineLevel="1"/>
    <col min="168" max="168" width="7.42578125" style="15" hidden="1" customWidth="1" outlineLevel="1"/>
    <col min="169" max="169" width="7.42578125" style="15" customWidth="1" collapsed="1"/>
    <col min="170" max="170" width="7.42578125" style="15" hidden="1" customWidth="1" outlineLevel="1"/>
    <col min="171" max="171" width="8.5703125" style="15" hidden="1" customWidth="1" outlineLevel="1"/>
    <col min="172" max="172" width="7.42578125" style="15" hidden="1" customWidth="1" outlineLevel="1"/>
    <col min="173" max="173" width="9" style="15" customWidth="1" collapsed="1"/>
    <col min="174" max="188" width="7.42578125" style="15" hidden="1" customWidth="1" outlineLevel="1"/>
    <col min="189" max="189" width="7.7109375" style="15" hidden="1" customWidth="1" outlineLevel="1"/>
    <col min="190" max="194" width="7.42578125" style="15" customWidth="1"/>
    <col min="195" max="195" width="31.140625" style="15" customWidth="1" collapsed="1"/>
    <col min="196" max="196" width="11.85546875" style="15" hidden="1" customWidth="1" outlineLevel="1"/>
    <col min="197" max="197" width="13.42578125" style="15" customWidth="1"/>
    <col min="198" max="198" width="9.42578125" style="15" customWidth="1" collapsed="1"/>
    <col min="199" max="199" width="8.140625" style="15" hidden="1" customWidth="1" outlineLevel="1"/>
    <col min="200" max="200" width="10.140625" style="15" customWidth="1"/>
    <col min="201" max="201" width="11.5703125" style="15" customWidth="1"/>
    <col min="202" max="202" width="8.140625" style="15" customWidth="1" collapsed="1"/>
    <col min="203" max="203" width="8.140625" style="15" hidden="1" customWidth="1" outlineLevel="1"/>
    <col min="204" max="204" width="8.140625" style="15" customWidth="1" collapsed="1"/>
    <col min="205" max="205" width="8.140625" style="15" hidden="1" customWidth="1" outlineLevel="1"/>
    <col min="206" max="206" width="8.85546875" style="15" customWidth="1" collapsed="1"/>
    <col min="207" max="207" width="8.140625" style="15" hidden="1" customWidth="1" outlineLevel="1"/>
    <col min="208" max="213" width="8.140625" style="15" customWidth="1"/>
    <col min="214" max="214" width="9.5703125" style="15" customWidth="1"/>
    <col min="215" max="215" width="8.140625" style="15" customWidth="1"/>
    <col min="216" max="216" width="9.28515625" style="15" customWidth="1"/>
    <col min="217" max="217" width="51.7109375" style="15" customWidth="1"/>
    <col min="218" max="218" width="14" style="15" customWidth="1"/>
    <col min="219" max="321" width="8.85546875" style="15" customWidth="1"/>
    <col min="322" max="322" width="7.28515625" style="15" customWidth="1"/>
    <col min="323" max="323" width="8.42578125" style="15" customWidth="1"/>
    <col min="324" max="324" width="7.28515625" style="15" customWidth="1"/>
    <col min="325" max="325" width="8.42578125" style="15" customWidth="1"/>
    <col min="326" max="326" width="7.28515625" style="15" customWidth="1"/>
    <col min="327" max="327" width="9" style="15" customWidth="1"/>
    <col min="328" max="443" width="8.85546875" style="15" customWidth="1"/>
    <col min="444" max="16384" width="8.85546875" style="15"/>
  </cols>
  <sheetData>
    <row r="1" spans="1:336" ht="31.5" customHeight="1" collapsed="1" x14ac:dyDescent="0.25">
      <c r="A1" s="1" t="str">
        <f>IF(B2="ИПР","Среднесрочная инвестиционная программа "&amp;B3&amp;"-"&amp;(B3+4),B2&amp;" "&amp;B3)</f>
        <v>Среднесрочная инвестиционная программа 2022-2026</v>
      </c>
      <c r="B1" s="1"/>
      <c r="C1" s="2"/>
      <c r="D1" s="2"/>
      <c r="E1" s="3"/>
      <c r="F1" s="2"/>
      <c r="G1" s="4"/>
      <c r="H1" s="5"/>
      <c r="I1" s="5"/>
      <c r="J1" s="6"/>
      <c r="K1" s="6"/>
      <c r="L1" s="6"/>
      <c r="M1" s="7"/>
      <c r="N1" s="7"/>
      <c r="O1" s="2"/>
      <c r="P1" s="2"/>
      <c r="Q1" s="2"/>
      <c r="R1" s="4"/>
      <c r="S1" s="3"/>
      <c r="T1" s="3"/>
      <c r="U1" s="3"/>
      <c r="V1" s="2"/>
      <c r="W1" s="2"/>
      <c r="X1" s="2"/>
      <c r="Y1" s="8"/>
      <c r="Z1" s="8"/>
      <c r="AA1" s="8"/>
      <c r="AB1" s="4"/>
      <c r="AC1" s="4"/>
      <c r="AD1" s="9"/>
      <c r="AE1" s="9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1"/>
      <c r="BJ1" s="11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10"/>
      <c r="CA1" s="10"/>
      <c r="CB1" s="10"/>
      <c r="CC1" s="10"/>
      <c r="CD1" s="10"/>
      <c r="CE1" s="10"/>
      <c r="CF1" s="10"/>
      <c r="CG1" s="4"/>
      <c r="CH1" s="4"/>
      <c r="CI1" s="12"/>
      <c r="CJ1" s="9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1"/>
      <c r="DO1" s="11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10"/>
      <c r="EF1" s="10"/>
      <c r="EG1" s="10"/>
      <c r="EH1" s="10"/>
      <c r="EI1" s="10"/>
      <c r="EJ1" s="10"/>
      <c r="EK1" s="10"/>
      <c r="EL1" s="4"/>
      <c r="EM1" s="4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1"/>
      <c r="FR1" s="11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10"/>
      <c r="GI1" s="10"/>
      <c r="GJ1" s="10"/>
      <c r="GK1" s="10"/>
      <c r="GL1" s="10"/>
      <c r="GM1" s="10"/>
      <c r="GN1" s="10"/>
      <c r="GO1" s="2"/>
      <c r="GP1" s="2"/>
      <c r="GQ1" s="4"/>
      <c r="GR1" s="10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2"/>
      <c r="HK1" s="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4"/>
      <c r="IF1" s="14"/>
      <c r="IG1" s="14"/>
      <c r="IH1" s="14"/>
      <c r="II1" s="14"/>
      <c r="IJ1" s="14"/>
      <c r="IK1" s="14"/>
      <c r="IL1" s="14"/>
      <c r="IM1" s="4"/>
      <c r="IN1" s="14"/>
      <c r="IO1" s="14"/>
      <c r="IP1" s="14"/>
      <c r="IQ1" s="14"/>
      <c r="IR1" s="14"/>
      <c r="IS1" s="14"/>
      <c r="IT1" s="14"/>
      <c r="IU1" s="4"/>
      <c r="IV1" s="14"/>
      <c r="IW1" s="14"/>
      <c r="IX1" s="14"/>
      <c r="IY1" s="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4"/>
      <c r="JT1" s="14"/>
      <c r="JU1" s="14"/>
      <c r="JV1" s="14"/>
      <c r="JW1" s="14"/>
      <c r="JX1" s="14"/>
      <c r="JY1" s="14"/>
      <c r="JZ1" s="14"/>
      <c r="KA1" s="4"/>
      <c r="KB1" s="14"/>
      <c r="KC1" s="14"/>
      <c r="KD1" s="14"/>
      <c r="KE1" s="14"/>
      <c r="KF1" s="14"/>
      <c r="KG1" s="14"/>
      <c r="KH1" s="14"/>
      <c r="KI1" s="4"/>
      <c r="KJ1" s="14"/>
      <c r="KK1" s="14"/>
      <c r="KL1" s="14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</row>
    <row r="2" spans="1:336" ht="18" hidden="1" customHeight="1" outlineLevel="1" x14ac:dyDescent="0.2">
      <c r="A2" s="16" t="s">
        <v>0</v>
      </c>
      <c r="B2" s="17" t="s">
        <v>1</v>
      </c>
      <c r="C2" s="2"/>
      <c r="D2" s="2"/>
      <c r="E2" s="3"/>
      <c r="F2" s="2"/>
      <c r="G2" s="4"/>
      <c r="H2" s="5"/>
      <c r="I2" s="5"/>
      <c r="J2" s="6"/>
      <c r="K2" s="6"/>
      <c r="L2" s="6"/>
      <c r="M2" s="7"/>
      <c r="N2" s="7"/>
      <c r="O2" s="2"/>
      <c r="P2" s="2"/>
      <c r="Q2" s="2"/>
      <c r="R2" s="4"/>
      <c r="S2" s="3"/>
      <c r="T2" s="3"/>
      <c r="U2" s="3"/>
      <c r="V2" s="2"/>
      <c r="W2" s="2"/>
      <c r="X2" s="2"/>
      <c r="Y2" s="8"/>
      <c r="Z2" s="8"/>
      <c r="AA2" s="8"/>
      <c r="AB2" s="4"/>
      <c r="AC2" s="4"/>
      <c r="AD2" s="9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1"/>
      <c r="BJ2" s="11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10"/>
      <c r="CA2" s="10"/>
      <c r="CB2" s="10"/>
      <c r="CC2" s="10"/>
      <c r="CD2" s="10"/>
      <c r="CE2" s="10"/>
      <c r="CF2" s="10"/>
      <c r="CG2" s="4"/>
      <c r="CH2" s="4"/>
      <c r="CI2" s="12"/>
      <c r="CJ2" s="9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1"/>
      <c r="DO2" s="11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10"/>
      <c r="EF2" s="10"/>
      <c r="EG2" s="10"/>
      <c r="EH2" s="10"/>
      <c r="EI2" s="10"/>
      <c r="EJ2" s="10"/>
      <c r="EK2" s="10"/>
      <c r="EL2" s="4"/>
      <c r="EM2" s="4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1"/>
      <c r="FR2" s="11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10"/>
      <c r="GI2" s="10"/>
      <c r="GJ2" s="10"/>
      <c r="GK2" s="10"/>
      <c r="GL2" s="10"/>
      <c r="GM2" s="10"/>
      <c r="GN2" s="10"/>
      <c r="GO2" s="2"/>
      <c r="GP2" s="2"/>
      <c r="GQ2" s="4"/>
      <c r="GR2" s="10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2"/>
      <c r="HK2" s="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4"/>
      <c r="IF2" s="14"/>
      <c r="IG2" s="14"/>
      <c r="IH2" s="14"/>
      <c r="II2" s="14"/>
      <c r="IJ2" s="14"/>
      <c r="IK2" s="14"/>
      <c r="IL2" s="14"/>
      <c r="IM2" s="4"/>
      <c r="IN2" s="14"/>
      <c r="IO2" s="14"/>
      <c r="IP2" s="14"/>
      <c r="IQ2" s="14"/>
      <c r="IR2" s="14"/>
      <c r="IS2" s="14"/>
      <c r="IT2" s="14"/>
      <c r="IU2" s="4"/>
      <c r="IV2" s="14"/>
      <c r="IW2" s="14"/>
      <c r="IX2" s="14"/>
      <c r="IY2" s="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4"/>
      <c r="JT2" s="14"/>
      <c r="JU2" s="14"/>
      <c r="JV2" s="14"/>
      <c r="JW2" s="14"/>
      <c r="JX2" s="14"/>
      <c r="JY2" s="14"/>
      <c r="JZ2" s="14"/>
      <c r="KA2" s="4"/>
      <c r="KB2" s="14"/>
      <c r="KC2" s="14"/>
      <c r="KD2" s="14"/>
      <c r="KE2" s="14"/>
      <c r="KF2" s="14"/>
      <c r="KG2" s="14"/>
      <c r="KH2" s="14"/>
      <c r="KI2" s="4"/>
      <c r="KJ2" s="14"/>
      <c r="KK2" s="14"/>
      <c r="KL2" s="14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</row>
    <row r="3" spans="1:336" ht="18.75" hidden="1" outlineLevel="1" x14ac:dyDescent="0.2">
      <c r="A3" s="16" t="s">
        <v>2</v>
      </c>
      <c r="B3" s="17">
        <v>2022</v>
      </c>
      <c r="C3" s="2"/>
      <c r="D3" s="2"/>
      <c r="E3" s="3"/>
      <c r="F3" s="2"/>
      <c r="G3" s="18"/>
      <c r="H3" s="5"/>
      <c r="I3" s="5"/>
      <c r="J3" s="6"/>
      <c r="K3" s="6"/>
      <c r="L3" s="6"/>
      <c r="M3" s="2"/>
      <c r="N3" s="2"/>
      <c r="O3" s="2"/>
      <c r="P3" s="2"/>
      <c r="Q3" s="2"/>
      <c r="R3" s="18"/>
      <c r="S3" s="3"/>
      <c r="T3" s="3"/>
      <c r="U3" s="3"/>
      <c r="V3" s="2"/>
      <c r="W3" s="2"/>
      <c r="X3" s="2"/>
      <c r="Y3" s="8"/>
      <c r="Z3" s="8"/>
      <c r="AA3" s="8"/>
      <c r="AB3" s="18"/>
      <c r="AC3" s="18"/>
      <c r="AD3" s="19"/>
      <c r="AE3" s="19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19"/>
      <c r="BJ3" s="19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0"/>
      <c r="CA3" s="20"/>
      <c r="CB3" s="20"/>
      <c r="CC3" s="20"/>
      <c r="CD3" s="20"/>
      <c r="CE3" s="20"/>
      <c r="CF3" s="20"/>
      <c r="CG3" s="22"/>
      <c r="CH3" s="22"/>
      <c r="CI3" s="23"/>
      <c r="CJ3" s="23"/>
      <c r="CK3" s="24"/>
      <c r="CL3" s="22"/>
      <c r="CM3" s="22"/>
      <c r="CN3" s="22"/>
      <c r="CO3" s="25"/>
      <c r="CP3" s="22"/>
      <c r="CQ3" s="22"/>
      <c r="CR3" s="22"/>
      <c r="CS3" s="25"/>
      <c r="CT3" s="22"/>
      <c r="CU3" s="22"/>
      <c r="CV3" s="22"/>
      <c r="CW3" s="25"/>
      <c r="CX3" s="22"/>
      <c r="CY3" s="22"/>
      <c r="CZ3" s="22"/>
      <c r="DA3" s="25"/>
      <c r="DB3" s="22"/>
      <c r="DC3" s="22"/>
      <c r="DD3" s="22"/>
      <c r="DE3" s="25"/>
      <c r="DF3" s="22"/>
      <c r="DG3" s="22"/>
      <c r="DH3" s="22"/>
      <c r="DI3" s="25"/>
      <c r="DJ3" s="22"/>
      <c r="DK3" s="22"/>
      <c r="DL3" s="22"/>
      <c r="DM3" s="25"/>
      <c r="DN3" s="24"/>
      <c r="DO3" s="24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6"/>
      <c r="EF3" s="26"/>
      <c r="EG3" s="26"/>
      <c r="EH3" s="20"/>
      <c r="EI3" s="20"/>
      <c r="EJ3" s="20"/>
      <c r="EK3" s="20"/>
      <c r="EL3" s="18"/>
      <c r="EM3" s="18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19"/>
      <c r="FR3" s="19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0"/>
      <c r="GI3" s="20"/>
      <c r="GJ3" s="20"/>
      <c r="GK3" s="20"/>
      <c r="GL3" s="20"/>
      <c r="GM3" s="20"/>
      <c r="GN3" s="20"/>
      <c r="GO3" s="2"/>
      <c r="GP3" s="2"/>
      <c r="GQ3" s="18"/>
      <c r="GR3" s="20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2"/>
      <c r="HK3" s="18"/>
      <c r="HL3" s="21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18"/>
      <c r="IF3" s="27"/>
      <c r="IG3" s="27"/>
      <c r="IH3" s="27"/>
      <c r="II3" s="27"/>
      <c r="IJ3" s="27"/>
      <c r="IK3" s="27"/>
      <c r="IL3" s="27"/>
      <c r="IM3" s="18"/>
      <c r="IN3" s="27"/>
      <c r="IO3" s="27"/>
      <c r="IP3" s="27"/>
      <c r="IQ3" s="27"/>
      <c r="IR3" s="27"/>
      <c r="IS3" s="27"/>
      <c r="IT3" s="27"/>
      <c r="IU3" s="18"/>
      <c r="IV3" s="27"/>
      <c r="IW3" s="27"/>
      <c r="IX3" s="27"/>
      <c r="IY3" s="18"/>
      <c r="IZ3" s="21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18"/>
      <c r="JT3" s="27"/>
      <c r="JU3" s="27"/>
      <c r="JV3" s="27"/>
      <c r="JW3" s="27"/>
      <c r="JX3" s="27"/>
      <c r="JY3" s="27"/>
      <c r="JZ3" s="27"/>
      <c r="KA3" s="18"/>
      <c r="KB3" s="27"/>
      <c r="KC3" s="27"/>
      <c r="KD3" s="27"/>
      <c r="KE3" s="27"/>
      <c r="KF3" s="27"/>
      <c r="KG3" s="27"/>
      <c r="KH3" s="27"/>
      <c r="KI3" s="18"/>
      <c r="KJ3" s="27"/>
      <c r="KK3" s="27"/>
      <c r="KL3" s="27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</row>
    <row r="4" spans="1:336" ht="18.75" hidden="1" outlineLevel="1" x14ac:dyDescent="0.2">
      <c r="A4" s="16" t="s">
        <v>3</v>
      </c>
      <c r="B4" s="17" t="s">
        <v>4</v>
      </c>
      <c r="C4" s="2"/>
      <c r="D4" s="2"/>
      <c r="E4" s="3"/>
      <c r="F4" s="2"/>
      <c r="G4" s="28"/>
      <c r="H4" s="29"/>
      <c r="I4" s="5"/>
      <c r="J4" s="6"/>
      <c r="K4" s="6"/>
      <c r="L4" s="6"/>
      <c r="M4" s="2"/>
      <c r="N4" s="2"/>
      <c r="O4" s="2"/>
      <c r="P4" s="2"/>
      <c r="Q4" s="2"/>
      <c r="R4" s="30"/>
      <c r="S4" s="3"/>
      <c r="T4" s="3"/>
      <c r="U4" s="3"/>
      <c r="V4" s="2"/>
      <c r="W4" s="2"/>
      <c r="X4" s="2"/>
      <c r="Y4" s="8"/>
      <c r="Z4" s="8"/>
      <c r="AA4" s="8"/>
      <c r="AB4" s="30"/>
      <c r="AC4" s="31"/>
      <c r="AD4" s="32"/>
      <c r="AE4" s="32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33"/>
      <c r="BJ4" s="33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20"/>
      <c r="CA4" s="20"/>
      <c r="CB4" s="20"/>
      <c r="CC4" s="20"/>
      <c r="CD4" s="20"/>
      <c r="CE4" s="20"/>
      <c r="CF4" s="20"/>
      <c r="CG4" s="30"/>
      <c r="CH4" s="30"/>
      <c r="CI4" s="35"/>
      <c r="CJ4" s="27"/>
      <c r="CK4" s="26"/>
      <c r="CL4" s="26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33"/>
      <c r="DO4" s="33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20"/>
      <c r="EF4" s="20"/>
      <c r="EG4" s="20"/>
      <c r="EH4" s="20"/>
      <c r="EI4" s="20"/>
      <c r="EJ4" s="20"/>
      <c r="EK4" s="26"/>
      <c r="EL4" s="30"/>
      <c r="EM4" s="30"/>
      <c r="EN4" s="26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33"/>
      <c r="FR4" s="33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20"/>
      <c r="GI4" s="20"/>
      <c r="GJ4" s="20"/>
      <c r="GK4" s="20"/>
      <c r="GL4" s="20"/>
      <c r="GM4" s="20"/>
      <c r="GN4" s="20"/>
      <c r="GO4" s="2"/>
      <c r="GP4" s="2"/>
      <c r="GQ4" s="30"/>
      <c r="GR4" s="20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2"/>
      <c r="HK4" s="30"/>
      <c r="HL4" s="34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0"/>
      <c r="IF4" s="33"/>
      <c r="IG4" s="33"/>
      <c r="IH4" s="33"/>
      <c r="II4" s="33"/>
      <c r="IJ4" s="33"/>
      <c r="IK4" s="33"/>
      <c r="IL4" s="33"/>
      <c r="IM4" s="30"/>
      <c r="IN4" s="33"/>
      <c r="IO4" s="33"/>
      <c r="IP4" s="33"/>
      <c r="IQ4" s="33"/>
      <c r="IR4" s="33"/>
      <c r="IS4" s="33"/>
      <c r="IT4" s="33"/>
      <c r="IU4" s="30"/>
      <c r="IV4" s="33"/>
      <c r="IW4" s="33"/>
      <c r="IX4" s="33"/>
      <c r="IY4" s="30"/>
      <c r="IZ4" s="34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0"/>
      <c r="JT4" s="33"/>
      <c r="JU4" s="33"/>
      <c r="JV4" s="33"/>
      <c r="JW4" s="33"/>
      <c r="JX4" s="33"/>
      <c r="JY4" s="33"/>
      <c r="JZ4" s="33"/>
      <c r="KA4" s="30"/>
      <c r="KB4" s="33"/>
      <c r="KC4" s="33"/>
      <c r="KD4" s="33"/>
      <c r="KE4" s="33"/>
      <c r="KF4" s="33"/>
      <c r="KG4" s="33"/>
      <c r="KH4" s="33"/>
      <c r="KI4" s="30"/>
      <c r="KJ4" s="33"/>
      <c r="KK4" s="33"/>
      <c r="KL4" s="33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</row>
    <row r="5" spans="1:336" ht="16.5" hidden="1" outlineLevel="1" x14ac:dyDescent="0.2">
      <c r="A5" s="16" t="s">
        <v>5</v>
      </c>
      <c r="B5" s="36" t="s">
        <v>6</v>
      </c>
      <c r="C5" s="3"/>
      <c r="D5" s="37"/>
      <c r="E5" s="3"/>
      <c r="F5" s="38"/>
      <c r="G5" s="3"/>
      <c r="H5" s="37"/>
      <c r="I5" s="3"/>
      <c r="J5" s="39"/>
      <c r="K5" s="40"/>
      <c r="L5" s="39"/>
      <c r="M5" s="3"/>
      <c r="N5" s="37"/>
      <c r="O5" s="3"/>
      <c r="P5" s="37"/>
      <c r="Q5" s="3"/>
      <c r="R5" s="37"/>
      <c r="S5" s="3"/>
      <c r="T5" s="37"/>
      <c r="U5" s="3"/>
      <c r="V5" s="37"/>
      <c r="W5" s="3"/>
      <c r="X5" s="37"/>
      <c r="Y5" s="3"/>
      <c r="Z5" s="37"/>
      <c r="AA5" s="3"/>
      <c r="AB5" s="41"/>
      <c r="AC5" s="42"/>
      <c r="AD5" s="41"/>
      <c r="AE5" s="3"/>
      <c r="AF5" s="37"/>
      <c r="AG5" s="3"/>
      <c r="AH5" s="37"/>
      <c r="AI5" s="3"/>
      <c r="AJ5" s="37"/>
      <c r="AK5" s="3"/>
      <c r="AL5" s="37"/>
      <c r="AM5" s="3"/>
      <c r="AN5" s="37"/>
      <c r="AO5" s="3"/>
      <c r="AP5" s="37"/>
      <c r="AQ5" s="3"/>
      <c r="AR5" s="37"/>
      <c r="AS5" s="3"/>
      <c r="AT5" s="37"/>
      <c r="AU5" s="3"/>
      <c r="AV5" s="37"/>
      <c r="AW5" s="3"/>
      <c r="AX5" s="37"/>
      <c r="AY5" s="3"/>
      <c r="AZ5" s="37"/>
      <c r="BA5" s="3"/>
      <c r="BB5" s="37"/>
      <c r="BC5" s="3"/>
      <c r="BD5" s="37"/>
      <c r="BE5" s="3"/>
      <c r="BF5" s="37"/>
      <c r="BG5" s="3"/>
      <c r="BH5" s="37"/>
      <c r="BI5" s="3"/>
      <c r="BJ5" s="37"/>
      <c r="BK5" s="3"/>
      <c r="BL5" s="37"/>
      <c r="BM5" s="3"/>
      <c r="BN5" s="37"/>
      <c r="BO5" s="3"/>
      <c r="BP5" s="37"/>
      <c r="BQ5" s="3"/>
      <c r="BR5" s="37"/>
      <c r="BS5" s="3"/>
      <c r="BT5" s="37"/>
      <c r="BU5" s="3"/>
      <c r="BV5" s="37"/>
      <c r="BW5" s="3"/>
      <c r="BX5" s="37"/>
      <c r="BY5" s="3"/>
      <c r="BZ5" s="37"/>
      <c r="CA5" s="3"/>
      <c r="CB5" s="37"/>
      <c r="CC5" s="3"/>
      <c r="CD5" s="37"/>
      <c r="CE5" s="3"/>
      <c r="CF5" s="37"/>
      <c r="CG5" s="3"/>
      <c r="CH5" s="37"/>
      <c r="CI5" s="40"/>
      <c r="CJ5" s="37"/>
      <c r="CK5" s="42"/>
      <c r="CL5" s="41"/>
      <c r="CM5" s="3"/>
      <c r="CN5" s="37"/>
      <c r="CO5" s="3"/>
      <c r="CP5" s="37"/>
      <c r="CQ5" s="3"/>
      <c r="CR5" s="37"/>
      <c r="CS5" s="3"/>
      <c r="CT5" s="37"/>
      <c r="CU5" s="3"/>
      <c r="CV5" s="37"/>
      <c r="CW5" s="3"/>
      <c r="CX5" s="37"/>
      <c r="CY5" s="3"/>
      <c r="CZ5" s="37"/>
      <c r="DA5" s="3"/>
      <c r="DB5" s="37"/>
      <c r="DC5" s="3"/>
      <c r="DD5" s="37"/>
      <c r="DE5" s="3"/>
      <c r="DF5" s="37"/>
      <c r="DG5" s="3"/>
      <c r="DH5" s="37"/>
      <c r="DI5" s="3"/>
      <c r="DJ5" s="37"/>
      <c r="DK5" s="3"/>
      <c r="DL5" s="37"/>
      <c r="DM5" s="3"/>
      <c r="DN5" s="37"/>
      <c r="DO5" s="3"/>
      <c r="DP5" s="37"/>
      <c r="DQ5" s="3"/>
      <c r="DR5" s="37"/>
      <c r="DS5" s="3"/>
      <c r="DT5" s="37"/>
      <c r="DU5" s="3"/>
      <c r="DV5" s="37"/>
      <c r="DW5" s="3"/>
      <c r="DX5" s="37"/>
      <c r="DY5" s="3"/>
      <c r="DZ5" s="37"/>
      <c r="EA5" s="3"/>
      <c r="EB5" s="37"/>
      <c r="EC5" s="37"/>
      <c r="ED5" s="3"/>
      <c r="EE5" s="3"/>
      <c r="EF5" s="37"/>
      <c r="EG5" s="3"/>
      <c r="EH5" s="37"/>
      <c r="EI5" s="3"/>
      <c r="EJ5" s="37"/>
      <c r="EK5" s="42"/>
      <c r="EL5" s="37"/>
      <c r="EM5" s="3"/>
      <c r="EN5" s="41"/>
      <c r="EO5" s="42"/>
      <c r="EP5" s="37"/>
      <c r="EQ5" s="3"/>
      <c r="ER5" s="37"/>
      <c r="ES5" s="3"/>
      <c r="ET5" s="37"/>
      <c r="EU5" s="3"/>
      <c r="EV5" s="37"/>
      <c r="EW5" s="3"/>
      <c r="EX5" s="37"/>
      <c r="EY5" s="3"/>
      <c r="EZ5" s="37"/>
      <c r="FA5" s="3"/>
      <c r="FB5" s="37"/>
      <c r="FC5" s="3"/>
      <c r="FD5" s="37"/>
      <c r="FE5" s="3"/>
      <c r="FF5" s="37"/>
      <c r="FG5" s="3"/>
      <c r="FH5" s="37"/>
      <c r="FI5" s="3"/>
      <c r="FJ5" s="37"/>
      <c r="FK5" s="3"/>
      <c r="FL5" s="37"/>
      <c r="FM5" s="42"/>
      <c r="FN5" s="37"/>
      <c r="FO5" s="3"/>
      <c r="FP5" s="37"/>
      <c r="FQ5" s="3"/>
      <c r="FR5" s="37"/>
      <c r="FS5" s="3"/>
      <c r="FT5" s="37"/>
      <c r="FU5" s="3"/>
      <c r="FV5" s="37"/>
      <c r="FW5" s="3"/>
      <c r="FX5" s="37"/>
      <c r="FY5" s="3"/>
      <c r="FZ5" s="37"/>
      <c r="GA5" s="3"/>
      <c r="GB5" s="37"/>
      <c r="GC5" s="3"/>
      <c r="GD5" s="37"/>
      <c r="GE5" s="3"/>
      <c r="GF5" s="3"/>
      <c r="GG5" s="37"/>
      <c r="GH5" s="37"/>
      <c r="GI5" s="3"/>
      <c r="GJ5" s="37"/>
      <c r="GK5" s="3"/>
      <c r="GL5" s="37"/>
      <c r="GM5" s="3"/>
      <c r="GN5" s="37"/>
      <c r="GO5" s="3"/>
      <c r="GP5" s="3"/>
      <c r="GQ5" s="37"/>
      <c r="GR5" s="3"/>
      <c r="GS5" s="37"/>
      <c r="GT5" s="3"/>
      <c r="GU5" s="3"/>
      <c r="GV5" s="37"/>
      <c r="GW5" s="37"/>
      <c r="GX5" s="37"/>
      <c r="GY5" s="37"/>
      <c r="GZ5" s="3"/>
      <c r="HA5" s="37"/>
      <c r="HB5" s="3"/>
      <c r="HC5" s="37"/>
      <c r="HD5" s="3"/>
      <c r="HE5" s="37"/>
      <c r="HF5" s="3"/>
      <c r="HG5" s="37"/>
      <c r="HH5" s="3"/>
      <c r="HI5" s="3"/>
      <c r="HJ5" s="37"/>
      <c r="HK5" s="43"/>
      <c r="HL5" s="37"/>
      <c r="HM5" s="2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43"/>
      <c r="IZ5" s="37"/>
      <c r="JA5" s="2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</row>
    <row r="6" spans="1:336" s="54" customFormat="1" ht="15.6" customHeight="1" x14ac:dyDescent="0.2">
      <c r="A6" s="44" t="s">
        <v>7</v>
      </c>
      <c r="B6" s="44" t="s">
        <v>8</v>
      </c>
      <c r="C6" s="44" t="s">
        <v>9</v>
      </c>
      <c r="D6" s="44"/>
      <c r="E6" s="44"/>
      <c r="F6" s="44" t="s">
        <v>10</v>
      </c>
      <c r="G6" s="44"/>
      <c r="H6" s="44"/>
      <c r="I6" s="44"/>
      <c r="J6" s="44" t="s">
        <v>11</v>
      </c>
      <c r="K6" s="44"/>
      <c r="L6" s="44"/>
      <c r="M6" s="44"/>
      <c r="N6" s="44" t="s">
        <v>12</v>
      </c>
      <c r="O6" s="44"/>
      <c r="P6" s="44"/>
      <c r="Q6" s="44"/>
      <c r="R6" s="44" t="s">
        <v>13</v>
      </c>
      <c r="S6" s="44"/>
      <c r="T6" s="44"/>
      <c r="U6" s="44"/>
      <c r="V6" s="44" t="s">
        <v>14</v>
      </c>
      <c r="W6" s="44"/>
      <c r="X6" s="44" t="s">
        <v>15</v>
      </c>
      <c r="Y6" s="44"/>
      <c r="Z6" s="44"/>
      <c r="AA6" s="44"/>
      <c r="AB6" s="44" t="str">
        <f>"Всего профинансировано 
на 01.01." &amp; B3</f>
        <v>Всего профинансировано 
на 01.01.2022</v>
      </c>
      <c r="AC6" s="44"/>
      <c r="AD6" s="44" t="s">
        <v>16</v>
      </c>
      <c r="AE6" s="44"/>
      <c r="AF6" s="44" t="str">
        <f>"Итого финансирование за 
 " &amp; B3 &amp; "-" &amp; B3 + 4</f>
        <v>Итого финансирование за 
 2022-2026</v>
      </c>
      <c r="AG6" s="44" t="str">
        <f>"Финансирование "&amp;B3</f>
        <v>Финансирование 2022</v>
      </c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 t="str">
        <f>"Остаток на 31.12." &amp; B3</f>
        <v>Остаток на 31.12.2022</v>
      </c>
      <c r="BJ6" s="44"/>
      <c r="BK6" s="44" t="s">
        <v>17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>
        <f>B3+1</f>
        <v>2023</v>
      </c>
      <c r="CA6" s="44">
        <f>B3+2</f>
        <v>2024</v>
      </c>
      <c r="CB6" s="44">
        <f>B3+3</f>
        <v>2025</v>
      </c>
      <c r="CC6" s="44">
        <f>B3+4</f>
        <v>2026</v>
      </c>
      <c r="CD6" s="44" t="str">
        <f>"Остаток финансирования 
на 31.12."&amp;B3+4</f>
        <v>Остаток финансирования 
на 31.12.2026</v>
      </c>
      <c r="CE6" s="44" t="s">
        <v>18</v>
      </c>
      <c r="CF6" s="44" t="s">
        <v>18</v>
      </c>
      <c r="CG6" s="44" t="str">
        <f>"Всего освоено 
на 01.01."&amp;B3</f>
        <v>Всего освоено 
на 01.01.2022</v>
      </c>
      <c r="CH6" s="44"/>
      <c r="CI6" s="44" t="s">
        <v>16</v>
      </c>
      <c r="CJ6" s="44"/>
      <c r="CK6" s="44" t="str">
        <f>"Всего освоение 
за "&amp;B3&amp;" - "&amp;B3+4</f>
        <v>Всего освоение 
за 2022 - 2026</v>
      </c>
      <c r="CL6" s="44" t="str">
        <f>"Освоение "&amp;B3</f>
        <v>Освоение 2022</v>
      </c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 t="str">
        <f>"Остаток на 31.12."&amp;B3</f>
        <v>Остаток на 31.12.2022</v>
      </c>
      <c r="DO6" s="44"/>
      <c r="DP6" s="44" t="s">
        <v>19</v>
      </c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>
        <f>B3+1</f>
        <v>2023</v>
      </c>
      <c r="EF6" s="44">
        <f>B3+2</f>
        <v>2024</v>
      </c>
      <c r="EG6" s="44">
        <f>B3+3</f>
        <v>2025</v>
      </c>
      <c r="EH6" s="44">
        <f>B3+4</f>
        <v>2026</v>
      </c>
      <c r="EI6" s="44" t="str">
        <f>"Остаток освоения 
на 31.12."&amp;B3+4</f>
        <v>Остаток освоения 
на 31.12.2026</v>
      </c>
      <c r="EJ6" s="44" t="s">
        <v>18</v>
      </c>
      <c r="EK6" s="44" t="s">
        <v>18</v>
      </c>
      <c r="EL6" s="44" t="str">
        <f>"Всего введено 
на 01.01."&amp;B3</f>
        <v>Всего введено 
на 01.01.2022</v>
      </c>
      <c r="EM6" s="44"/>
      <c r="EN6" s="44" t="str">
        <f>"Всего ввод 
за "&amp;B3&amp;" - "&amp;B3+4</f>
        <v>Всего ввод 
за 2022 - 2026</v>
      </c>
      <c r="EO6" s="44" t="str">
        <f>"Ввод "&amp;B3</f>
        <v>Ввод 2022</v>
      </c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 t="str">
        <f>"Остаток на 31.12."&amp;B3</f>
        <v>Остаток на 31.12.2022</v>
      </c>
      <c r="FR6" s="44"/>
      <c r="FS6" s="44" t="s">
        <v>20</v>
      </c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>
        <f>B3+1</f>
        <v>2023</v>
      </c>
      <c r="GI6" s="44">
        <f>B3+2</f>
        <v>2024</v>
      </c>
      <c r="GJ6" s="44">
        <f>B3+3</f>
        <v>2025</v>
      </c>
      <c r="GK6" s="44">
        <f>B3+4</f>
        <v>2026</v>
      </c>
      <c r="GL6" s="44" t="str">
        <f>"Остаток по вводу ОС 
на 31.12."&amp;B3+4</f>
        <v>Остаток по вводу ОС 
на 31.12.2026</v>
      </c>
      <c r="GM6" s="44" t="s">
        <v>18</v>
      </c>
      <c r="GN6" s="44" t="s">
        <v>18</v>
      </c>
      <c r="GO6" s="45"/>
      <c r="GP6" s="45"/>
      <c r="GQ6" s="46"/>
      <c r="GR6" s="47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5"/>
      <c r="HK6" s="49" t="s">
        <v>21</v>
      </c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 t="s">
        <v>22</v>
      </c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50"/>
      <c r="KN6" s="51" t="s">
        <v>23</v>
      </c>
      <c r="KO6" s="52" t="str">
        <f>"Установленная мощность электростанции
на 01.01." &amp; B3</f>
        <v>Установленная мощность электростанции
на 01.01.2022</v>
      </c>
      <c r="KP6" s="52"/>
      <c r="KQ6" s="52"/>
      <c r="KR6" s="53" t="s">
        <v>24</v>
      </c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1" t="s">
        <v>25</v>
      </c>
      <c r="LK6" s="51"/>
      <c r="LL6" s="51"/>
      <c r="LM6" s="51"/>
      <c r="LN6" s="51"/>
      <c r="LO6" s="51"/>
      <c r="LP6" s="51" t="str">
        <f>"Установленная мощность электростанции
на 31.12." &amp; B3</f>
        <v>Установленная мощность электростанции
на 31.12.2022</v>
      </c>
      <c r="LQ6" s="51"/>
      <c r="LR6" s="51"/>
      <c r="LS6" s="51" t="str">
        <f>"Установленная мощность электростанции
на 01.01." &amp; [1]spisok!$P$1</f>
        <v>Установленная мощность электростанции
на 01.01.2022</v>
      </c>
      <c r="LT6" s="51"/>
      <c r="LU6" s="51"/>
      <c r="LV6" s="51" t="str">
        <f>"Установленная мощность электростанции
на 31.12." &amp; B3 + 4</f>
        <v>Установленная мощность электростанции
на 31.12.2026</v>
      </c>
      <c r="LW6" s="51"/>
      <c r="LX6" s="51"/>
    </row>
    <row r="7" spans="1:336" s="54" customFormat="1" ht="15.6" customHeight="1" x14ac:dyDescent="0.2">
      <c r="A7" s="44"/>
      <c r="B7" s="44"/>
      <c r="C7" s="44" t="s">
        <v>26</v>
      </c>
      <c r="D7" s="44" t="s">
        <v>27</v>
      </c>
      <c r="E7" s="44" t="s">
        <v>28</v>
      </c>
      <c r="F7" s="44" t="s">
        <v>29</v>
      </c>
      <c r="G7" s="44"/>
      <c r="H7" s="44" t="s">
        <v>30</v>
      </c>
      <c r="I7" s="44"/>
      <c r="J7" s="44" t="s">
        <v>31</v>
      </c>
      <c r="K7" s="44"/>
      <c r="L7" s="44" t="s">
        <v>32</v>
      </c>
      <c r="M7" s="44"/>
      <c r="N7" s="44" t="s">
        <v>33</v>
      </c>
      <c r="O7" s="44"/>
      <c r="P7" s="44" t="s">
        <v>34</v>
      </c>
      <c r="Q7" s="44"/>
      <c r="R7" s="44" t="s">
        <v>35</v>
      </c>
      <c r="S7" s="44" t="s">
        <v>36</v>
      </c>
      <c r="T7" s="44" t="s">
        <v>37</v>
      </c>
      <c r="U7" s="44" t="s">
        <v>38</v>
      </c>
      <c r="V7" s="44" t="s">
        <v>39</v>
      </c>
      <c r="W7" s="44" t="s">
        <v>40</v>
      </c>
      <c r="X7" s="44" t="s">
        <v>41</v>
      </c>
      <c r="Y7" s="44" t="s">
        <v>42</v>
      </c>
      <c r="Z7" s="44" t="s">
        <v>43</v>
      </c>
      <c r="AA7" s="44" t="s">
        <v>44</v>
      </c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55" t="s">
        <v>45</v>
      </c>
      <c r="BL7" s="55"/>
      <c r="BM7" s="55"/>
      <c r="BN7" s="56" t="s">
        <v>46</v>
      </c>
      <c r="BO7" s="56" t="s">
        <v>47</v>
      </c>
      <c r="BP7" s="56" t="s">
        <v>48</v>
      </c>
      <c r="BQ7" s="56" t="s">
        <v>49</v>
      </c>
      <c r="BR7" s="56"/>
      <c r="BS7" s="56"/>
      <c r="BT7" s="56" t="s">
        <v>50</v>
      </c>
      <c r="BU7" s="57" t="s">
        <v>51</v>
      </c>
      <c r="BV7" s="57"/>
      <c r="BW7" s="57"/>
      <c r="BX7" s="56" t="s">
        <v>52</v>
      </c>
      <c r="BY7" s="56" t="s">
        <v>53</v>
      </c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55" t="s">
        <v>45</v>
      </c>
      <c r="DQ7" s="55"/>
      <c r="DR7" s="55"/>
      <c r="DS7" s="56" t="s">
        <v>46</v>
      </c>
      <c r="DT7" s="56" t="s">
        <v>47</v>
      </c>
      <c r="DU7" s="56" t="s">
        <v>48</v>
      </c>
      <c r="DV7" s="56" t="s">
        <v>49</v>
      </c>
      <c r="DW7" s="56"/>
      <c r="DX7" s="56"/>
      <c r="DY7" s="56" t="s">
        <v>50</v>
      </c>
      <c r="DZ7" s="57" t="s">
        <v>51</v>
      </c>
      <c r="EA7" s="57"/>
      <c r="EB7" s="57"/>
      <c r="EC7" s="56" t="s">
        <v>52</v>
      </c>
      <c r="ED7" s="56" t="s">
        <v>53</v>
      </c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55" t="s">
        <v>45</v>
      </c>
      <c r="FT7" s="55"/>
      <c r="FU7" s="55"/>
      <c r="FV7" s="56" t="s">
        <v>46</v>
      </c>
      <c r="FW7" s="56" t="s">
        <v>47</v>
      </c>
      <c r="FX7" s="56" t="s">
        <v>48</v>
      </c>
      <c r="FY7" s="56" t="s">
        <v>49</v>
      </c>
      <c r="FZ7" s="56"/>
      <c r="GA7" s="56"/>
      <c r="GB7" s="56" t="s">
        <v>50</v>
      </c>
      <c r="GC7" s="57" t="s">
        <v>51</v>
      </c>
      <c r="GD7" s="57"/>
      <c r="GE7" s="57"/>
      <c r="GF7" s="56" t="s">
        <v>52</v>
      </c>
      <c r="GG7" s="56" t="s">
        <v>53</v>
      </c>
      <c r="GH7" s="44"/>
      <c r="GI7" s="44"/>
      <c r="GJ7" s="44"/>
      <c r="GK7" s="44"/>
      <c r="GL7" s="44"/>
      <c r="GM7" s="44"/>
      <c r="GN7" s="44"/>
      <c r="GO7" s="58"/>
      <c r="GP7" s="5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58"/>
      <c r="HK7" s="51">
        <f>B3</f>
        <v>2022</v>
      </c>
      <c r="HL7" s="51"/>
      <c r="HM7" s="51"/>
      <c r="HN7" s="51"/>
      <c r="HO7" s="51"/>
      <c r="HP7" s="51"/>
      <c r="HQ7" s="51"/>
      <c r="HR7" s="51"/>
      <c r="HS7" s="51" t="s">
        <v>54</v>
      </c>
      <c r="HT7" s="51"/>
      <c r="HU7" s="51"/>
      <c r="HV7" s="51"/>
      <c r="HW7" s="51"/>
      <c r="HX7" s="51"/>
      <c r="HY7" s="51"/>
      <c r="HZ7" s="51"/>
      <c r="IA7" s="51" t="s">
        <v>55</v>
      </c>
      <c r="IB7" s="51"/>
      <c r="IC7" s="51"/>
      <c r="ID7" s="51"/>
      <c r="IE7" s="51"/>
      <c r="IF7" s="51"/>
      <c r="IG7" s="51"/>
      <c r="IH7" s="51"/>
      <c r="II7" s="51" t="s">
        <v>56</v>
      </c>
      <c r="IJ7" s="51"/>
      <c r="IK7" s="51"/>
      <c r="IL7" s="51"/>
      <c r="IM7" s="51"/>
      <c r="IN7" s="51"/>
      <c r="IO7" s="51"/>
      <c r="IP7" s="51"/>
      <c r="IQ7" s="51" t="s">
        <v>57</v>
      </c>
      <c r="IR7" s="51"/>
      <c r="IS7" s="51"/>
      <c r="IT7" s="51"/>
      <c r="IU7" s="51"/>
      <c r="IV7" s="51"/>
      <c r="IW7" s="51"/>
      <c r="IX7" s="51"/>
      <c r="IY7" s="51">
        <f>B3</f>
        <v>2022</v>
      </c>
      <c r="IZ7" s="51"/>
      <c r="JA7" s="51"/>
      <c r="JB7" s="51"/>
      <c r="JC7" s="51"/>
      <c r="JD7" s="51"/>
      <c r="JE7" s="51"/>
      <c r="JF7" s="51"/>
      <c r="JG7" s="51" t="s">
        <v>54</v>
      </c>
      <c r="JH7" s="51"/>
      <c r="JI7" s="51"/>
      <c r="JJ7" s="51"/>
      <c r="JK7" s="51"/>
      <c r="JL7" s="51"/>
      <c r="JM7" s="51"/>
      <c r="JN7" s="51"/>
      <c r="JO7" s="51" t="s">
        <v>55</v>
      </c>
      <c r="JP7" s="51"/>
      <c r="JQ7" s="51"/>
      <c r="JR7" s="51"/>
      <c r="JS7" s="51"/>
      <c r="JT7" s="51"/>
      <c r="JU7" s="51"/>
      <c r="JV7" s="51"/>
      <c r="JW7" s="51" t="s">
        <v>56</v>
      </c>
      <c r="JX7" s="51"/>
      <c r="JY7" s="51"/>
      <c r="JZ7" s="51"/>
      <c r="KA7" s="51"/>
      <c r="KB7" s="51"/>
      <c r="KC7" s="51"/>
      <c r="KD7" s="51"/>
      <c r="KE7" s="51" t="s">
        <v>57</v>
      </c>
      <c r="KF7" s="51"/>
      <c r="KG7" s="51"/>
      <c r="KH7" s="51"/>
      <c r="KI7" s="51"/>
      <c r="KJ7" s="51"/>
      <c r="KK7" s="51"/>
      <c r="KL7" s="51"/>
      <c r="KM7" s="50"/>
      <c r="KN7" s="51"/>
      <c r="KO7" s="52"/>
      <c r="KP7" s="52"/>
      <c r="KQ7" s="52"/>
      <c r="KR7" s="51" t="s">
        <v>58</v>
      </c>
      <c r="KS7" s="51"/>
      <c r="KT7" s="51"/>
      <c r="KU7" s="51"/>
      <c r="KV7" s="51"/>
      <c r="KW7" s="51"/>
      <c r="KX7" s="51" t="s">
        <v>59</v>
      </c>
      <c r="KY7" s="51"/>
      <c r="KZ7" s="51"/>
      <c r="LA7" s="51"/>
      <c r="LB7" s="51"/>
      <c r="LC7" s="51"/>
      <c r="LD7" s="51" t="s">
        <v>60</v>
      </c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</row>
    <row r="8" spans="1:336" s="54" customFormat="1" ht="15.6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59" t="s">
        <v>61</v>
      </c>
      <c r="K8" s="59" t="s">
        <v>62</v>
      </c>
      <c r="L8" s="59" t="s">
        <v>61</v>
      </c>
      <c r="M8" s="59" t="s">
        <v>62</v>
      </c>
      <c r="N8" s="59" t="s">
        <v>61</v>
      </c>
      <c r="O8" s="59" t="s">
        <v>62</v>
      </c>
      <c r="P8" s="59" t="s">
        <v>61</v>
      </c>
      <c r="Q8" s="59" t="s">
        <v>62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 t="str">
        <f>"Итого за  " &amp; B3</f>
        <v>Итого за  2022</v>
      </c>
      <c r="AH8" s="44"/>
      <c r="AI8" s="44"/>
      <c r="AJ8" s="44"/>
      <c r="AK8" s="44" t="s">
        <v>54</v>
      </c>
      <c r="AL8" s="44"/>
      <c r="AM8" s="44"/>
      <c r="AN8" s="44"/>
      <c r="AO8" s="44" t="s">
        <v>55</v>
      </c>
      <c r="AP8" s="44"/>
      <c r="AQ8" s="44"/>
      <c r="AR8" s="44"/>
      <c r="AS8" s="44" t="s">
        <v>63</v>
      </c>
      <c r="AT8" s="44"/>
      <c r="AU8" s="44"/>
      <c r="AV8" s="44"/>
      <c r="AW8" s="44" t="s">
        <v>56</v>
      </c>
      <c r="AX8" s="44"/>
      <c r="AY8" s="44"/>
      <c r="AZ8" s="44"/>
      <c r="BA8" s="44" t="s">
        <v>64</v>
      </c>
      <c r="BB8" s="44"/>
      <c r="BC8" s="44"/>
      <c r="BD8" s="44"/>
      <c r="BE8" s="44" t="s">
        <v>57</v>
      </c>
      <c r="BF8" s="44"/>
      <c r="BG8" s="44"/>
      <c r="BH8" s="44"/>
      <c r="BI8" s="44"/>
      <c r="BJ8" s="44"/>
      <c r="BK8" s="60" t="s">
        <v>65</v>
      </c>
      <c r="BL8" s="60" t="s">
        <v>66</v>
      </c>
      <c r="BM8" s="60" t="s">
        <v>67</v>
      </c>
      <c r="BN8" s="56"/>
      <c r="BO8" s="56"/>
      <c r="BP8" s="56"/>
      <c r="BQ8" s="61" t="s">
        <v>68</v>
      </c>
      <c r="BR8" s="61" t="s">
        <v>69</v>
      </c>
      <c r="BS8" s="61" t="s">
        <v>70</v>
      </c>
      <c r="BT8" s="56"/>
      <c r="BU8" s="61" t="s">
        <v>71</v>
      </c>
      <c r="BV8" s="61" t="s">
        <v>72</v>
      </c>
      <c r="BW8" s="61" t="s">
        <v>73</v>
      </c>
      <c r="BX8" s="56"/>
      <c r="BY8" s="56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 t="str">
        <f>"итого за "&amp;B3</f>
        <v>итого за 2022</v>
      </c>
      <c r="CM8" s="44"/>
      <c r="CN8" s="44"/>
      <c r="CO8" s="44"/>
      <c r="CP8" s="44" t="s">
        <v>54</v>
      </c>
      <c r="CQ8" s="44"/>
      <c r="CR8" s="44"/>
      <c r="CS8" s="44"/>
      <c r="CT8" s="44" t="s">
        <v>55</v>
      </c>
      <c r="CU8" s="44"/>
      <c r="CV8" s="44"/>
      <c r="CW8" s="44"/>
      <c r="CX8" s="44" t="s">
        <v>63</v>
      </c>
      <c r="CY8" s="44"/>
      <c r="CZ8" s="44"/>
      <c r="DA8" s="44"/>
      <c r="DB8" s="44" t="s">
        <v>56</v>
      </c>
      <c r="DC8" s="44"/>
      <c r="DD8" s="44"/>
      <c r="DE8" s="44"/>
      <c r="DF8" s="44" t="s">
        <v>64</v>
      </c>
      <c r="DG8" s="44"/>
      <c r="DH8" s="44"/>
      <c r="DI8" s="44"/>
      <c r="DJ8" s="44" t="s">
        <v>57</v>
      </c>
      <c r="DK8" s="44"/>
      <c r="DL8" s="44"/>
      <c r="DM8" s="44"/>
      <c r="DN8" s="44"/>
      <c r="DO8" s="44"/>
      <c r="DP8" s="60" t="s">
        <v>65</v>
      </c>
      <c r="DQ8" s="60" t="s">
        <v>66</v>
      </c>
      <c r="DR8" s="60" t="s">
        <v>67</v>
      </c>
      <c r="DS8" s="56"/>
      <c r="DT8" s="56"/>
      <c r="DU8" s="56"/>
      <c r="DV8" s="61" t="s">
        <v>68</v>
      </c>
      <c r="DW8" s="61" t="s">
        <v>69</v>
      </c>
      <c r="DX8" s="61" t="s">
        <v>70</v>
      </c>
      <c r="DY8" s="56"/>
      <c r="DZ8" s="61" t="s">
        <v>71</v>
      </c>
      <c r="EA8" s="61" t="s">
        <v>72</v>
      </c>
      <c r="EB8" s="61" t="s">
        <v>73</v>
      </c>
      <c r="EC8" s="56"/>
      <c r="ED8" s="56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 t="str">
        <f>"итого за "&amp;B3</f>
        <v>итого за 2022</v>
      </c>
      <c r="EP8" s="44"/>
      <c r="EQ8" s="44"/>
      <c r="ER8" s="44"/>
      <c r="ES8" s="44" t="s">
        <v>54</v>
      </c>
      <c r="ET8" s="44"/>
      <c r="EU8" s="44"/>
      <c r="EV8" s="44"/>
      <c r="EW8" s="44" t="s">
        <v>55</v>
      </c>
      <c r="EX8" s="44"/>
      <c r="EY8" s="44"/>
      <c r="EZ8" s="44"/>
      <c r="FA8" s="44" t="s">
        <v>63</v>
      </c>
      <c r="FB8" s="44"/>
      <c r="FC8" s="44"/>
      <c r="FD8" s="44"/>
      <c r="FE8" s="44" t="s">
        <v>56</v>
      </c>
      <c r="FF8" s="44"/>
      <c r="FG8" s="44"/>
      <c r="FH8" s="44"/>
      <c r="FI8" s="44" t="s">
        <v>64</v>
      </c>
      <c r="FJ8" s="44"/>
      <c r="FK8" s="44"/>
      <c r="FL8" s="44"/>
      <c r="FM8" s="44" t="s">
        <v>57</v>
      </c>
      <c r="FN8" s="44"/>
      <c r="FO8" s="44"/>
      <c r="FP8" s="44"/>
      <c r="FQ8" s="44"/>
      <c r="FR8" s="44"/>
      <c r="FS8" s="60" t="s">
        <v>65</v>
      </c>
      <c r="FT8" s="60" t="s">
        <v>66</v>
      </c>
      <c r="FU8" s="60" t="s">
        <v>67</v>
      </c>
      <c r="FV8" s="56"/>
      <c r="FW8" s="56"/>
      <c r="FX8" s="56"/>
      <c r="FY8" s="61" t="s">
        <v>68</v>
      </c>
      <c r="FZ8" s="61" t="s">
        <v>69</v>
      </c>
      <c r="GA8" s="61" t="s">
        <v>70</v>
      </c>
      <c r="GB8" s="56"/>
      <c r="GC8" s="61" t="s">
        <v>71</v>
      </c>
      <c r="GD8" s="61" t="s">
        <v>72</v>
      </c>
      <c r="GE8" s="61" t="s">
        <v>73</v>
      </c>
      <c r="GF8" s="56"/>
      <c r="GG8" s="56"/>
      <c r="GH8" s="44"/>
      <c r="GI8" s="44"/>
      <c r="GJ8" s="44"/>
      <c r="GK8" s="44"/>
      <c r="GL8" s="44"/>
      <c r="GM8" s="44"/>
      <c r="GN8" s="44"/>
      <c r="GO8" s="58"/>
      <c r="GP8" s="5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58"/>
      <c r="HK8" s="51" t="s">
        <v>61</v>
      </c>
      <c r="HL8" s="51"/>
      <c r="HM8" s="51"/>
      <c r="HN8" s="51"/>
      <c r="HO8" s="51" t="s">
        <v>74</v>
      </c>
      <c r="HP8" s="51"/>
      <c r="HQ8" s="51"/>
      <c r="HR8" s="51"/>
      <c r="HS8" s="51" t="s">
        <v>61</v>
      </c>
      <c r="HT8" s="51"/>
      <c r="HU8" s="51"/>
      <c r="HV8" s="51"/>
      <c r="HW8" s="51" t="s">
        <v>74</v>
      </c>
      <c r="HX8" s="51"/>
      <c r="HY8" s="51"/>
      <c r="HZ8" s="51"/>
      <c r="IA8" s="51" t="s">
        <v>61</v>
      </c>
      <c r="IB8" s="51"/>
      <c r="IC8" s="51"/>
      <c r="ID8" s="51"/>
      <c r="IE8" s="51" t="s">
        <v>74</v>
      </c>
      <c r="IF8" s="51"/>
      <c r="IG8" s="51"/>
      <c r="IH8" s="51"/>
      <c r="II8" s="51" t="s">
        <v>61</v>
      </c>
      <c r="IJ8" s="51"/>
      <c r="IK8" s="51"/>
      <c r="IL8" s="51"/>
      <c r="IM8" s="51" t="s">
        <v>74</v>
      </c>
      <c r="IN8" s="51"/>
      <c r="IO8" s="51"/>
      <c r="IP8" s="51"/>
      <c r="IQ8" s="51" t="s">
        <v>61</v>
      </c>
      <c r="IR8" s="51"/>
      <c r="IS8" s="51"/>
      <c r="IT8" s="51"/>
      <c r="IU8" s="51" t="s">
        <v>74</v>
      </c>
      <c r="IV8" s="51"/>
      <c r="IW8" s="51"/>
      <c r="IX8" s="51"/>
      <c r="IY8" s="51" t="s">
        <v>61</v>
      </c>
      <c r="IZ8" s="51"/>
      <c r="JA8" s="51"/>
      <c r="JB8" s="51"/>
      <c r="JC8" s="51" t="s">
        <v>74</v>
      </c>
      <c r="JD8" s="51"/>
      <c r="JE8" s="51"/>
      <c r="JF8" s="51"/>
      <c r="JG8" s="51" t="s">
        <v>61</v>
      </c>
      <c r="JH8" s="51"/>
      <c r="JI8" s="51"/>
      <c r="JJ8" s="51"/>
      <c r="JK8" s="51" t="s">
        <v>74</v>
      </c>
      <c r="JL8" s="51"/>
      <c r="JM8" s="51"/>
      <c r="JN8" s="51"/>
      <c r="JO8" s="51" t="s">
        <v>61</v>
      </c>
      <c r="JP8" s="51"/>
      <c r="JQ8" s="51"/>
      <c r="JR8" s="51"/>
      <c r="JS8" s="51" t="s">
        <v>74</v>
      </c>
      <c r="JT8" s="51"/>
      <c r="JU8" s="51"/>
      <c r="JV8" s="51"/>
      <c r="JW8" s="51" t="s">
        <v>61</v>
      </c>
      <c r="JX8" s="51"/>
      <c r="JY8" s="51"/>
      <c r="JZ8" s="51"/>
      <c r="KA8" s="51" t="s">
        <v>74</v>
      </c>
      <c r="KB8" s="51"/>
      <c r="KC8" s="51"/>
      <c r="KD8" s="51"/>
      <c r="KE8" s="51" t="s">
        <v>61</v>
      </c>
      <c r="KF8" s="51"/>
      <c r="KG8" s="51"/>
      <c r="KH8" s="51"/>
      <c r="KI8" s="51" t="s">
        <v>74</v>
      </c>
      <c r="KJ8" s="51"/>
      <c r="KK8" s="51"/>
      <c r="KL8" s="51"/>
      <c r="KM8" s="50"/>
      <c r="KN8" s="51"/>
      <c r="KO8" s="51" t="s">
        <v>58</v>
      </c>
      <c r="KP8" s="51" t="s">
        <v>59</v>
      </c>
      <c r="KQ8" s="51" t="s">
        <v>75</v>
      </c>
      <c r="KR8" s="51" t="s">
        <v>76</v>
      </c>
      <c r="KS8" s="51"/>
      <c r="KT8" s="51" t="s">
        <v>77</v>
      </c>
      <c r="KU8" s="51"/>
      <c r="KV8" s="51" t="s">
        <v>78</v>
      </c>
      <c r="KW8" s="51"/>
      <c r="KX8" s="51" t="s">
        <v>76</v>
      </c>
      <c r="KY8" s="51"/>
      <c r="KZ8" s="51" t="s">
        <v>77</v>
      </c>
      <c r="LA8" s="51"/>
      <c r="LB8" s="51" t="s">
        <v>78</v>
      </c>
      <c r="LC8" s="51"/>
      <c r="LD8" s="51" t="s">
        <v>76</v>
      </c>
      <c r="LE8" s="51"/>
      <c r="LF8" s="51" t="s">
        <v>77</v>
      </c>
      <c r="LG8" s="51"/>
      <c r="LH8" s="51" t="s">
        <v>78</v>
      </c>
      <c r="LI8" s="51"/>
      <c r="LJ8" s="51" t="s">
        <v>79</v>
      </c>
      <c r="LK8" s="51"/>
      <c r="LL8" s="51" t="s">
        <v>80</v>
      </c>
      <c r="LM8" s="51"/>
      <c r="LN8" s="51" t="s">
        <v>81</v>
      </c>
      <c r="LO8" s="51"/>
      <c r="LP8" s="51" t="s">
        <v>58</v>
      </c>
      <c r="LQ8" s="51"/>
      <c r="LR8" s="51" t="s">
        <v>59</v>
      </c>
      <c r="LS8" s="51"/>
      <c r="LT8" s="51" t="s">
        <v>75</v>
      </c>
      <c r="LU8" s="51"/>
      <c r="LV8" s="62" t="s">
        <v>58</v>
      </c>
      <c r="LW8" s="62" t="s">
        <v>59</v>
      </c>
      <c r="LX8" s="62" t="s">
        <v>75</v>
      </c>
    </row>
    <row r="9" spans="1:336" s="54" customFormat="1" ht="15.6" customHeight="1" x14ac:dyDescent="0.2">
      <c r="A9" s="44"/>
      <c r="B9" s="44"/>
      <c r="C9" s="44"/>
      <c r="D9" s="44"/>
      <c r="E9" s="44"/>
      <c r="F9" s="59" t="s">
        <v>61</v>
      </c>
      <c r="G9" s="59" t="s">
        <v>62</v>
      </c>
      <c r="H9" s="59" t="s">
        <v>61</v>
      </c>
      <c r="I9" s="59" t="s">
        <v>62</v>
      </c>
      <c r="J9" s="59" t="s">
        <v>82</v>
      </c>
      <c r="K9" s="59" t="s">
        <v>82</v>
      </c>
      <c r="L9" s="59" t="s">
        <v>82</v>
      </c>
      <c r="M9" s="59" t="s">
        <v>82</v>
      </c>
      <c r="N9" s="59" t="s">
        <v>83</v>
      </c>
      <c r="O9" s="59" t="s">
        <v>83</v>
      </c>
      <c r="P9" s="59" t="s">
        <v>82</v>
      </c>
      <c r="Q9" s="59" t="s">
        <v>82</v>
      </c>
      <c r="R9" s="59" t="s">
        <v>61</v>
      </c>
      <c r="S9" s="59" t="s">
        <v>61</v>
      </c>
      <c r="T9" s="59" t="s">
        <v>61</v>
      </c>
      <c r="U9" s="59" t="s">
        <v>61</v>
      </c>
      <c r="V9" s="59" t="s">
        <v>61</v>
      </c>
      <c r="W9" s="59" t="s">
        <v>61</v>
      </c>
      <c r="X9" s="59" t="s">
        <v>84</v>
      </c>
      <c r="Y9" s="59" t="s">
        <v>85</v>
      </c>
      <c r="Z9" s="59" t="s">
        <v>86</v>
      </c>
      <c r="AA9" s="59" t="s">
        <v>87</v>
      </c>
      <c r="AB9" s="59" t="s">
        <v>61</v>
      </c>
      <c r="AC9" s="59" t="s">
        <v>88</v>
      </c>
      <c r="AD9" s="59" t="s">
        <v>61</v>
      </c>
      <c r="AE9" s="59" t="s">
        <v>74</v>
      </c>
      <c r="AF9" s="59" t="s">
        <v>61</v>
      </c>
      <c r="AG9" s="59" t="s">
        <v>61</v>
      </c>
      <c r="AH9" s="59" t="s">
        <v>74</v>
      </c>
      <c r="AI9" s="59" t="s">
        <v>89</v>
      </c>
      <c r="AJ9" s="59" t="s">
        <v>90</v>
      </c>
      <c r="AK9" s="59" t="s">
        <v>61</v>
      </c>
      <c r="AL9" s="59" t="s">
        <v>88</v>
      </c>
      <c r="AM9" s="59" t="s">
        <v>89</v>
      </c>
      <c r="AN9" s="59" t="s">
        <v>90</v>
      </c>
      <c r="AO9" s="59" t="s">
        <v>61</v>
      </c>
      <c r="AP9" s="59" t="s">
        <v>74</v>
      </c>
      <c r="AQ9" s="59" t="s">
        <v>89</v>
      </c>
      <c r="AR9" s="59" t="s">
        <v>90</v>
      </c>
      <c r="AS9" s="59" t="s">
        <v>61</v>
      </c>
      <c r="AT9" s="59" t="s">
        <v>74</v>
      </c>
      <c r="AU9" s="59" t="s">
        <v>89</v>
      </c>
      <c r="AV9" s="59" t="s">
        <v>90</v>
      </c>
      <c r="AW9" s="59" t="s">
        <v>61</v>
      </c>
      <c r="AX9" s="59" t="s">
        <v>74</v>
      </c>
      <c r="AY9" s="59" t="s">
        <v>89</v>
      </c>
      <c r="AZ9" s="59" t="s">
        <v>90</v>
      </c>
      <c r="BA9" s="59" t="s">
        <v>61</v>
      </c>
      <c r="BB9" s="59" t="s">
        <v>74</v>
      </c>
      <c r="BC9" s="59" t="s">
        <v>89</v>
      </c>
      <c r="BD9" s="59" t="s">
        <v>90</v>
      </c>
      <c r="BE9" s="59" t="s">
        <v>61</v>
      </c>
      <c r="BF9" s="59" t="s">
        <v>74</v>
      </c>
      <c r="BG9" s="59" t="s">
        <v>89</v>
      </c>
      <c r="BH9" s="59" t="s">
        <v>90</v>
      </c>
      <c r="BI9" s="59" t="s">
        <v>61</v>
      </c>
      <c r="BJ9" s="59" t="s">
        <v>74</v>
      </c>
      <c r="BK9" s="60"/>
      <c r="BL9" s="60"/>
      <c r="BM9" s="60"/>
      <c r="BN9" s="56"/>
      <c r="BO9" s="56"/>
      <c r="BP9" s="56"/>
      <c r="BQ9" s="61"/>
      <c r="BR9" s="61"/>
      <c r="BS9" s="61"/>
      <c r="BT9" s="56"/>
      <c r="BU9" s="61"/>
      <c r="BV9" s="61"/>
      <c r="BW9" s="61"/>
      <c r="BX9" s="56"/>
      <c r="BY9" s="56"/>
      <c r="BZ9" s="59" t="s">
        <v>61</v>
      </c>
      <c r="CA9" s="59" t="s">
        <v>61</v>
      </c>
      <c r="CB9" s="59" t="s">
        <v>61</v>
      </c>
      <c r="CC9" s="59" t="s">
        <v>61</v>
      </c>
      <c r="CD9" s="59" t="s">
        <v>61</v>
      </c>
      <c r="CE9" s="59" t="s">
        <v>61</v>
      </c>
      <c r="CF9" s="59" t="s">
        <v>88</v>
      </c>
      <c r="CG9" s="59" t="s">
        <v>61</v>
      </c>
      <c r="CH9" s="59" t="s">
        <v>88</v>
      </c>
      <c r="CI9" s="59" t="s">
        <v>61</v>
      </c>
      <c r="CJ9" s="59" t="s">
        <v>74</v>
      </c>
      <c r="CK9" s="59" t="s">
        <v>61</v>
      </c>
      <c r="CL9" s="59" t="s">
        <v>61</v>
      </c>
      <c r="CM9" s="59" t="s">
        <v>74</v>
      </c>
      <c r="CN9" s="59" t="s">
        <v>89</v>
      </c>
      <c r="CO9" s="59" t="s">
        <v>90</v>
      </c>
      <c r="CP9" s="59" t="s">
        <v>61</v>
      </c>
      <c r="CQ9" s="59" t="s">
        <v>88</v>
      </c>
      <c r="CR9" s="59" t="s">
        <v>89</v>
      </c>
      <c r="CS9" s="59" t="s">
        <v>90</v>
      </c>
      <c r="CT9" s="59" t="s">
        <v>61</v>
      </c>
      <c r="CU9" s="59" t="s">
        <v>74</v>
      </c>
      <c r="CV9" s="59" t="s">
        <v>89</v>
      </c>
      <c r="CW9" s="59" t="s">
        <v>90</v>
      </c>
      <c r="CX9" s="59" t="s">
        <v>61</v>
      </c>
      <c r="CY9" s="59" t="s">
        <v>74</v>
      </c>
      <c r="CZ9" s="59" t="s">
        <v>89</v>
      </c>
      <c r="DA9" s="59" t="s">
        <v>90</v>
      </c>
      <c r="DB9" s="59" t="s">
        <v>61</v>
      </c>
      <c r="DC9" s="59" t="s">
        <v>74</v>
      </c>
      <c r="DD9" s="59" t="s">
        <v>89</v>
      </c>
      <c r="DE9" s="59" t="s">
        <v>90</v>
      </c>
      <c r="DF9" s="59" t="s">
        <v>61</v>
      </c>
      <c r="DG9" s="59" t="s">
        <v>74</v>
      </c>
      <c r="DH9" s="59" t="s">
        <v>89</v>
      </c>
      <c r="DI9" s="59" t="s">
        <v>90</v>
      </c>
      <c r="DJ9" s="59" t="s">
        <v>61</v>
      </c>
      <c r="DK9" s="59" t="s">
        <v>74</v>
      </c>
      <c r="DL9" s="59" t="s">
        <v>89</v>
      </c>
      <c r="DM9" s="59" t="s">
        <v>90</v>
      </c>
      <c r="DN9" s="59" t="s">
        <v>61</v>
      </c>
      <c r="DO9" s="59" t="s">
        <v>74</v>
      </c>
      <c r="DP9" s="60"/>
      <c r="DQ9" s="60"/>
      <c r="DR9" s="60"/>
      <c r="DS9" s="56"/>
      <c r="DT9" s="56"/>
      <c r="DU9" s="56"/>
      <c r="DV9" s="61"/>
      <c r="DW9" s="61"/>
      <c r="DX9" s="61"/>
      <c r="DY9" s="56"/>
      <c r="DZ9" s="61"/>
      <c r="EA9" s="61"/>
      <c r="EB9" s="61"/>
      <c r="EC9" s="56"/>
      <c r="ED9" s="56"/>
      <c r="EE9" s="59" t="s">
        <v>61</v>
      </c>
      <c r="EF9" s="59" t="s">
        <v>61</v>
      </c>
      <c r="EG9" s="59" t="s">
        <v>61</v>
      </c>
      <c r="EH9" s="59" t="s">
        <v>61</v>
      </c>
      <c r="EI9" s="59" t="s">
        <v>61</v>
      </c>
      <c r="EJ9" s="59" t="s">
        <v>61</v>
      </c>
      <c r="EK9" s="59" t="s">
        <v>88</v>
      </c>
      <c r="EL9" s="59" t="s">
        <v>61</v>
      </c>
      <c r="EM9" s="59" t="s">
        <v>88</v>
      </c>
      <c r="EN9" s="59" t="s">
        <v>61</v>
      </c>
      <c r="EO9" s="59" t="s">
        <v>61</v>
      </c>
      <c r="EP9" s="59" t="s">
        <v>74</v>
      </c>
      <c r="EQ9" s="59" t="s">
        <v>89</v>
      </c>
      <c r="ER9" s="59" t="s">
        <v>90</v>
      </c>
      <c r="ES9" s="59" t="s">
        <v>61</v>
      </c>
      <c r="ET9" s="59" t="s">
        <v>88</v>
      </c>
      <c r="EU9" s="59" t="s">
        <v>89</v>
      </c>
      <c r="EV9" s="59" t="s">
        <v>90</v>
      </c>
      <c r="EW9" s="59" t="s">
        <v>61</v>
      </c>
      <c r="EX9" s="59" t="s">
        <v>74</v>
      </c>
      <c r="EY9" s="59" t="s">
        <v>89</v>
      </c>
      <c r="EZ9" s="59" t="s">
        <v>90</v>
      </c>
      <c r="FA9" s="59" t="s">
        <v>61</v>
      </c>
      <c r="FB9" s="59" t="s">
        <v>74</v>
      </c>
      <c r="FC9" s="59" t="s">
        <v>89</v>
      </c>
      <c r="FD9" s="59" t="s">
        <v>90</v>
      </c>
      <c r="FE9" s="59" t="s">
        <v>61</v>
      </c>
      <c r="FF9" s="59" t="s">
        <v>74</v>
      </c>
      <c r="FG9" s="59" t="s">
        <v>89</v>
      </c>
      <c r="FH9" s="59" t="s">
        <v>90</v>
      </c>
      <c r="FI9" s="59" t="s">
        <v>61</v>
      </c>
      <c r="FJ9" s="59" t="s">
        <v>74</v>
      </c>
      <c r="FK9" s="59" t="s">
        <v>89</v>
      </c>
      <c r="FL9" s="59" t="s">
        <v>90</v>
      </c>
      <c r="FM9" s="59" t="s">
        <v>61</v>
      </c>
      <c r="FN9" s="59" t="s">
        <v>74</v>
      </c>
      <c r="FO9" s="59" t="s">
        <v>89</v>
      </c>
      <c r="FP9" s="59" t="s">
        <v>90</v>
      </c>
      <c r="FQ9" s="59" t="s">
        <v>61</v>
      </c>
      <c r="FR9" s="59" t="s">
        <v>74</v>
      </c>
      <c r="FS9" s="60"/>
      <c r="FT9" s="60"/>
      <c r="FU9" s="60"/>
      <c r="FV9" s="56"/>
      <c r="FW9" s="56"/>
      <c r="FX9" s="56"/>
      <c r="FY9" s="61"/>
      <c r="FZ9" s="61"/>
      <c r="GA9" s="61"/>
      <c r="GB9" s="56"/>
      <c r="GC9" s="61"/>
      <c r="GD9" s="61"/>
      <c r="GE9" s="61"/>
      <c r="GF9" s="56"/>
      <c r="GG9" s="56"/>
      <c r="GH9" s="59" t="s">
        <v>61</v>
      </c>
      <c r="GI9" s="59" t="s">
        <v>61</v>
      </c>
      <c r="GJ9" s="59" t="s">
        <v>61</v>
      </c>
      <c r="GK9" s="59" t="s">
        <v>61</v>
      </c>
      <c r="GL9" s="59" t="s">
        <v>61</v>
      </c>
      <c r="GM9" s="59" t="s">
        <v>61</v>
      </c>
      <c r="GN9" s="59" t="s">
        <v>88</v>
      </c>
      <c r="GO9" s="58"/>
      <c r="GP9" s="5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58"/>
      <c r="HK9" s="62" t="s">
        <v>91</v>
      </c>
      <c r="HL9" s="62" t="s">
        <v>92</v>
      </c>
      <c r="HM9" s="62" t="s">
        <v>93</v>
      </c>
      <c r="HN9" s="62" t="s">
        <v>94</v>
      </c>
      <c r="HO9" s="62" t="s">
        <v>91</v>
      </c>
      <c r="HP9" s="62" t="s">
        <v>92</v>
      </c>
      <c r="HQ9" s="62" t="s">
        <v>93</v>
      </c>
      <c r="HR9" s="62" t="s">
        <v>94</v>
      </c>
      <c r="HS9" s="62" t="s">
        <v>91</v>
      </c>
      <c r="HT9" s="62" t="s">
        <v>92</v>
      </c>
      <c r="HU9" s="62" t="s">
        <v>93</v>
      </c>
      <c r="HV9" s="62" t="s">
        <v>94</v>
      </c>
      <c r="HW9" s="62" t="s">
        <v>91</v>
      </c>
      <c r="HX9" s="62" t="s">
        <v>92</v>
      </c>
      <c r="HY9" s="62" t="s">
        <v>93</v>
      </c>
      <c r="HZ9" s="62" t="s">
        <v>94</v>
      </c>
      <c r="IA9" s="62" t="s">
        <v>91</v>
      </c>
      <c r="IB9" s="62" t="s">
        <v>92</v>
      </c>
      <c r="IC9" s="62" t="s">
        <v>93</v>
      </c>
      <c r="ID9" s="62" t="s">
        <v>94</v>
      </c>
      <c r="IE9" s="62" t="s">
        <v>91</v>
      </c>
      <c r="IF9" s="62" t="s">
        <v>92</v>
      </c>
      <c r="IG9" s="62" t="s">
        <v>93</v>
      </c>
      <c r="IH9" s="62" t="s">
        <v>94</v>
      </c>
      <c r="II9" s="62" t="s">
        <v>91</v>
      </c>
      <c r="IJ9" s="62" t="s">
        <v>92</v>
      </c>
      <c r="IK9" s="62" t="s">
        <v>93</v>
      </c>
      <c r="IL9" s="62" t="s">
        <v>94</v>
      </c>
      <c r="IM9" s="62" t="s">
        <v>91</v>
      </c>
      <c r="IN9" s="62" t="s">
        <v>92</v>
      </c>
      <c r="IO9" s="62" t="s">
        <v>93</v>
      </c>
      <c r="IP9" s="62" t="s">
        <v>94</v>
      </c>
      <c r="IQ9" s="62" t="s">
        <v>91</v>
      </c>
      <c r="IR9" s="62" t="s">
        <v>92</v>
      </c>
      <c r="IS9" s="62" t="s">
        <v>93</v>
      </c>
      <c r="IT9" s="62" t="s">
        <v>94</v>
      </c>
      <c r="IU9" s="62" t="s">
        <v>91</v>
      </c>
      <c r="IV9" s="62" t="s">
        <v>92</v>
      </c>
      <c r="IW9" s="62" t="s">
        <v>93</v>
      </c>
      <c r="IX9" s="62" t="s">
        <v>94</v>
      </c>
      <c r="IY9" s="62" t="s">
        <v>91</v>
      </c>
      <c r="IZ9" s="62" t="s">
        <v>92</v>
      </c>
      <c r="JA9" s="62" t="s">
        <v>93</v>
      </c>
      <c r="JB9" s="62" t="s">
        <v>94</v>
      </c>
      <c r="JC9" s="62" t="s">
        <v>91</v>
      </c>
      <c r="JD9" s="62" t="s">
        <v>92</v>
      </c>
      <c r="JE9" s="62" t="s">
        <v>93</v>
      </c>
      <c r="JF9" s="62" t="s">
        <v>94</v>
      </c>
      <c r="JG9" s="62" t="s">
        <v>91</v>
      </c>
      <c r="JH9" s="62" t="s">
        <v>92</v>
      </c>
      <c r="JI9" s="62" t="s">
        <v>93</v>
      </c>
      <c r="JJ9" s="62" t="s">
        <v>94</v>
      </c>
      <c r="JK9" s="62" t="s">
        <v>91</v>
      </c>
      <c r="JL9" s="62" t="s">
        <v>92</v>
      </c>
      <c r="JM9" s="62" t="s">
        <v>93</v>
      </c>
      <c r="JN9" s="62" t="s">
        <v>94</v>
      </c>
      <c r="JO9" s="62" t="s">
        <v>91</v>
      </c>
      <c r="JP9" s="62" t="s">
        <v>92</v>
      </c>
      <c r="JQ9" s="62" t="s">
        <v>93</v>
      </c>
      <c r="JR9" s="62" t="s">
        <v>94</v>
      </c>
      <c r="JS9" s="62" t="s">
        <v>91</v>
      </c>
      <c r="JT9" s="62" t="s">
        <v>92</v>
      </c>
      <c r="JU9" s="62" t="s">
        <v>93</v>
      </c>
      <c r="JV9" s="62" t="s">
        <v>94</v>
      </c>
      <c r="JW9" s="62" t="s">
        <v>91</v>
      </c>
      <c r="JX9" s="62" t="s">
        <v>92</v>
      </c>
      <c r="JY9" s="62" t="s">
        <v>93</v>
      </c>
      <c r="JZ9" s="62" t="s">
        <v>94</v>
      </c>
      <c r="KA9" s="62" t="s">
        <v>91</v>
      </c>
      <c r="KB9" s="62" t="s">
        <v>92</v>
      </c>
      <c r="KC9" s="62" t="s">
        <v>93</v>
      </c>
      <c r="KD9" s="62" t="s">
        <v>94</v>
      </c>
      <c r="KE9" s="62" t="s">
        <v>91</v>
      </c>
      <c r="KF9" s="62" t="s">
        <v>92</v>
      </c>
      <c r="KG9" s="62" t="s">
        <v>93</v>
      </c>
      <c r="KH9" s="62" t="s">
        <v>94</v>
      </c>
      <c r="KI9" s="62" t="s">
        <v>91</v>
      </c>
      <c r="KJ9" s="62" t="s">
        <v>92</v>
      </c>
      <c r="KK9" s="62" t="s">
        <v>93</v>
      </c>
      <c r="KL9" s="62" t="s">
        <v>94</v>
      </c>
      <c r="KM9" s="50"/>
      <c r="KN9" s="62" t="s">
        <v>95</v>
      </c>
      <c r="KO9" s="51"/>
      <c r="KP9" s="51"/>
      <c r="KQ9" s="51"/>
      <c r="KR9" s="62" t="s">
        <v>61</v>
      </c>
      <c r="KS9" s="62" t="s">
        <v>74</v>
      </c>
      <c r="KT9" s="62" t="s">
        <v>61</v>
      </c>
      <c r="KU9" s="62" t="s">
        <v>74</v>
      </c>
      <c r="KV9" s="62" t="s">
        <v>61</v>
      </c>
      <c r="KW9" s="62" t="s">
        <v>74</v>
      </c>
      <c r="KX9" s="62" t="s">
        <v>61</v>
      </c>
      <c r="KY9" s="62" t="s">
        <v>74</v>
      </c>
      <c r="KZ9" s="62" t="s">
        <v>61</v>
      </c>
      <c r="LA9" s="62" t="s">
        <v>74</v>
      </c>
      <c r="LB9" s="62" t="s">
        <v>61</v>
      </c>
      <c r="LC9" s="62" t="s">
        <v>74</v>
      </c>
      <c r="LD9" s="62" t="s">
        <v>61</v>
      </c>
      <c r="LE9" s="62" t="s">
        <v>74</v>
      </c>
      <c r="LF9" s="62" t="s">
        <v>61</v>
      </c>
      <c r="LG9" s="62" t="s">
        <v>74</v>
      </c>
      <c r="LH9" s="62" t="s">
        <v>61</v>
      </c>
      <c r="LI9" s="62" t="s">
        <v>74</v>
      </c>
      <c r="LJ9" s="62" t="s">
        <v>61</v>
      </c>
      <c r="LK9" s="62" t="s">
        <v>74</v>
      </c>
      <c r="LL9" s="62" t="s">
        <v>61</v>
      </c>
      <c r="LM9" s="62" t="s">
        <v>74</v>
      </c>
      <c r="LN9" s="62" t="s">
        <v>61</v>
      </c>
      <c r="LO9" s="62" t="s">
        <v>74</v>
      </c>
      <c r="LP9" s="62" t="s">
        <v>61</v>
      </c>
      <c r="LQ9" s="62" t="s">
        <v>74</v>
      </c>
      <c r="LR9" s="62" t="s">
        <v>61</v>
      </c>
      <c r="LS9" s="62" t="s">
        <v>74</v>
      </c>
      <c r="LT9" s="62" t="s">
        <v>61</v>
      </c>
      <c r="LU9" s="62" t="s">
        <v>74</v>
      </c>
      <c r="LV9" s="62" t="s">
        <v>61</v>
      </c>
      <c r="LW9" s="62" t="s">
        <v>61</v>
      </c>
      <c r="LX9" s="62" t="s">
        <v>61</v>
      </c>
    </row>
    <row r="10" spans="1:336" s="54" customFormat="1" ht="15.75" x14ac:dyDescent="0.2">
      <c r="A10" s="63">
        <v>1</v>
      </c>
      <c r="B10" s="63">
        <v>2</v>
      </c>
      <c r="C10" s="64">
        <f ca="1">IF(CELL("ширина",B10)&lt;&gt;0,B10+1,B10)</f>
        <v>3</v>
      </c>
      <c r="D10" s="64">
        <f ca="1">IF(CELL("ширина",C10)&lt;&gt;0,C10+1,C10)</f>
        <v>3</v>
      </c>
      <c r="E10" s="64">
        <f ca="1">IF(CELL("ширина",D10)&lt;&gt;0,D10+1,D10)</f>
        <v>3</v>
      </c>
      <c r="F10" s="64">
        <f t="shared" ref="F10:BQ10" ca="1" si="0">IF(CELL("ширина",E10)&lt;&gt;0,E10+1,E10)</f>
        <v>3</v>
      </c>
      <c r="G10" s="64">
        <f t="shared" ca="1" si="0"/>
        <v>4</v>
      </c>
      <c r="H10" s="64">
        <f ca="1">IF(CELL("ширина",G10)&lt;&gt;0,G10+1,G10)</f>
        <v>4</v>
      </c>
      <c r="I10" s="64">
        <f t="shared" ca="1" si="0"/>
        <v>5</v>
      </c>
      <c r="J10" s="64">
        <f t="shared" ca="1" si="0"/>
        <v>5</v>
      </c>
      <c r="K10" s="64">
        <f t="shared" ca="1" si="0"/>
        <v>6</v>
      </c>
      <c r="L10" s="64">
        <f t="shared" ca="1" si="0"/>
        <v>6</v>
      </c>
      <c r="M10" s="64">
        <f t="shared" ca="1" si="0"/>
        <v>7</v>
      </c>
      <c r="N10" s="64">
        <f t="shared" ca="1" si="0"/>
        <v>7</v>
      </c>
      <c r="O10" s="64">
        <f t="shared" ca="1" si="0"/>
        <v>7</v>
      </c>
      <c r="P10" s="64">
        <f t="shared" ca="1" si="0"/>
        <v>7</v>
      </c>
      <c r="Q10" s="64">
        <f t="shared" ca="1" si="0"/>
        <v>7</v>
      </c>
      <c r="R10" s="64">
        <f t="shared" ca="1" si="0"/>
        <v>7</v>
      </c>
      <c r="S10" s="64">
        <f t="shared" ca="1" si="0"/>
        <v>7</v>
      </c>
      <c r="T10" s="64">
        <f t="shared" ca="1" si="0"/>
        <v>7</v>
      </c>
      <c r="U10" s="64">
        <f t="shared" ca="1" si="0"/>
        <v>7</v>
      </c>
      <c r="V10" s="64">
        <f t="shared" ca="1" si="0"/>
        <v>7</v>
      </c>
      <c r="W10" s="64">
        <f t="shared" ca="1" si="0"/>
        <v>7</v>
      </c>
      <c r="X10" s="64">
        <f t="shared" ca="1" si="0"/>
        <v>7</v>
      </c>
      <c r="Y10" s="64">
        <f t="shared" ca="1" si="0"/>
        <v>7</v>
      </c>
      <c r="Z10" s="64">
        <f t="shared" ca="1" si="0"/>
        <v>7</v>
      </c>
      <c r="AA10" s="64">
        <f t="shared" ca="1" si="0"/>
        <v>7</v>
      </c>
      <c r="AB10" s="64">
        <f t="shared" ca="1" si="0"/>
        <v>7</v>
      </c>
      <c r="AC10" s="64">
        <f ca="1">IF(CELL("ширина",AB10)&lt;&gt;0,AB10+1,AB10)</f>
        <v>8</v>
      </c>
      <c r="AD10" s="64">
        <f ca="1">IF(CELL("ширина",AC10)&lt;&gt;0,AC10+1,AC10)</f>
        <v>8</v>
      </c>
      <c r="AE10" s="64">
        <f t="shared" ca="1" si="0"/>
        <v>9</v>
      </c>
      <c r="AF10" s="64">
        <f t="shared" ca="1" si="0"/>
        <v>9</v>
      </c>
      <c r="AG10" s="64">
        <f t="shared" ca="1" si="0"/>
        <v>10</v>
      </c>
      <c r="AH10" s="64">
        <f t="shared" ca="1" si="0"/>
        <v>11</v>
      </c>
      <c r="AI10" s="64">
        <f t="shared" ca="1" si="0"/>
        <v>11</v>
      </c>
      <c r="AJ10" s="64">
        <f t="shared" ca="1" si="0"/>
        <v>11</v>
      </c>
      <c r="AK10" s="64">
        <f t="shared" ca="1" si="0"/>
        <v>11</v>
      </c>
      <c r="AL10" s="64">
        <f t="shared" ca="1" si="0"/>
        <v>12</v>
      </c>
      <c r="AM10" s="64">
        <f t="shared" ca="1" si="0"/>
        <v>12</v>
      </c>
      <c r="AN10" s="64">
        <f t="shared" ca="1" si="0"/>
        <v>12</v>
      </c>
      <c r="AO10" s="64">
        <f t="shared" ca="1" si="0"/>
        <v>12</v>
      </c>
      <c r="AP10" s="64">
        <f t="shared" ca="1" si="0"/>
        <v>13</v>
      </c>
      <c r="AQ10" s="64">
        <f t="shared" ca="1" si="0"/>
        <v>13</v>
      </c>
      <c r="AR10" s="64">
        <f t="shared" ca="1" si="0"/>
        <v>13</v>
      </c>
      <c r="AS10" s="64">
        <f t="shared" ca="1" si="0"/>
        <v>13</v>
      </c>
      <c r="AT10" s="64">
        <f t="shared" ca="1" si="0"/>
        <v>13</v>
      </c>
      <c r="AU10" s="64">
        <f t="shared" ca="1" si="0"/>
        <v>13</v>
      </c>
      <c r="AV10" s="64">
        <f t="shared" ca="1" si="0"/>
        <v>13</v>
      </c>
      <c r="AW10" s="64">
        <f t="shared" ca="1" si="0"/>
        <v>13</v>
      </c>
      <c r="AX10" s="64">
        <f t="shared" ca="1" si="0"/>
        <v>14</v>
      </c>
      <c r="AY10" s="64">
        <f t="shared" ca="1" si="0"/>
        <v>14</v>
      </c>
      <c r="AZ10" s="64">
        <f t="shared" ca="1" si="0"/>
        <v>14</v>
      </c>
      <c r="BA10" s="64">
        <f t="shared" ca="1" si="0"/>
        <v>14</v>
      </c>
      <c r="BB10" s="64">
        <f t="shared" ca="1" si="0"/>
        <v>14</v>
      </c>
      <c r="BC10" s="64">
        <f t="shared" ca="1" si="0"/>
        <v>14</v>
      </c>
      <c r="BD10" s="64">
        <f t="shared" ca="1" si="0"/>
        <v>14</v>
      </c>
      <c r="BE10" s="64">
        <f t="shared" ca="1" si="0"/>
        <v>14</v>
      </c>
      <c r="BF10" s="64">
        <f t="shared" ca="1" si="0"/>
        <v>15</v>
      </c>
      <c r="BG10" s="64">
        <f t="shared" ca="1" si="0"/>
        <v>15</v>
      </c>
      <c r="BH10" s="64">
        <f t="shared" ca="1" si="0"/>
        <v>15</v>
      </c>
      <c r="BI10" s="64">
        <f t="shared" ca="1" si="0"/>
        <v>15</v>
      </c>
      <c r="BJ10" s="64">
        <f t="shared" ca="1" si="0"/>
        <v>16</v>
      </c>
      <c r="BK10" s="64">
        <f t="shared" ca="1" si="0"/>
        <v>16</v>
      </c>
      <c r="BL10" s="64">
        <f t="shared" ca="1" si="0"/>
        <v>16</v>
      </c>
      <c r="BM10" s="64">
        <f t="shared" ca="1" si="0"/>
        <v>16</v>
      </c>
      <c r="BN10" s="64">
        <f t="shared" ca="1" si="0"/>
        <v>16</v>
      </c>
      <c r="BO10" s="64">
        <f t="shared" ca="1" si="0"/>
        <v>16</v>
      </c>
      <c r="BP10" s="64">
        <f t="shared" ca="1" si="0"/>
        <v>16</v>
      </c>
      <c r="BQ10" s="64">
        <f t="shared" ca="1" si="0"/>
        <v>16</v>
      </c>
      <c r="BR10" s="64">
        <f t="shared" ref="BR10:EC10" ca="1" si="1">IF(CELL("ширина",BQ10)&lt;&gt;0,BQ10+1,BQ10)</f>
        <v>16</v>
      </c>
      <c r="BS10" s="64">
        <f t="shared" ca="1" si="1"/>
        <v>16</v>
      </c>
      <c r="BT10" s="64">
        <f t="shared" ca="1" si="1"/>
        <v>16</v>
      </c>
      <c r="BU10" s="64">
        <f t="shared" ca="1" si="1"/>
        <v>16</v>
      </c>
      <c r="BV10" s="64">
        <f t="shared" ca="1" si="1"/>
        <v>16</v>
      </c>
      <c r="BW10" s="64">
        <f t="shared" ca="1" si="1"/>
        <v>16</v>
      </c>
      <c r="BX10" s="64">
        <f t="shared" ca="1" si="1"/>
        <v>16</v>
      </c>
      <c r="BY10" s="64">
        <f t="shared" ca="1" si="1"/>
        <v>16</v>
      </c>
      <c r="BZ10" s="64">
        <f t="shared" ca="1" si="1"/>
        <v>16</v>
      </c>
      <c r="CA10" s="64">
        <f t="shared" ca="1" si="1"/>
        <v>17</v>
      </c>
      <c r="CB10" s="64">
        <f t="shared" ca="1" si="1"/>
        <v>18</v>
      </c>
      <c r="CC10" s="64">
        <f t="shared" ca="1" si="1"/>
        <v>19</v>
      </c>
      <c r="CD10" s="64">
        <f t="shared" ca="1" si="1"/>
        <v>20</v>
      </c>
      <c r="CE10" s="64">
        <f t="shared" ca="1" si="1"/>
        <v>21</v>
      </c>
      <c r="CF10" s="64">
        <f t="shared" ca="1" si="1"/>
        <v>22</v>
      </c>
      <c r="CG10" s="64">
        <f t="shared" ca="1" si="1"/>
        <v>22</v>
      </c>
      <c r="CH10" s="64">
        <f t="shared" ca="1" si="1"/>
        <v>23</v>
      </c>
      <c r="CI10" s="64">
        <f t="shared" ca="1" si="1"/>
        <v>23</v>
      </c>
      <c r="CJ10" s="64">
        <f t="shared" ca="1" si="1"/>
        <v>24</v>
      </c>
      <c r="CK10" s="64">
        <f t="shared" ca="1" si="1"/>
        <v>24</v>
      </c>
      <c r="CL10" s="64">
        <f ca="1">IF(CELL("ширина",CK10)&lt;&gt;0,CK10+1,CK10)</f>
        <v>25</v>
      </c>
      <c r="CM10" s="64">
        <f t="shared" ca="1" si="1"/>
        <v>26</v>
      </c>
      <c r="CN10" s="64">
        <f t="shared" ca="1" si="1"/>
        <v>26</v>
      </c>
      <c r="CO10" s="64">
        <f t="shared" ca="1" si="1"/>
        <v>26</v>
      </c>
      <c r="CP10" s="64">
        <f t="shared" ca="1" si="1"/>
        <v>26</v>
      </c>
      <c r="CQ10" s="64">
        <f t="shared" ca="1" si="1"/>
        <v>27</v>
      </c>
      <c r="CR10" s="64">
        <f t="shared" ca="1" si="1"/>
        <v>27</v>
      </c>
      <c r="CS10" s="64">
        <f t="shared" ca="1" si="1"/>
        <v>27</v>
      </c>
      <c r="CT10" s="64">
        <f t="shared" ca="1" si="1"/>
        <v>27</v>
      </c>
      <c r="CU10" s="64">
        <f t="shared" ca="1" si="1"/>
        <v>28</v>
      </c>
      <c r="CV10" s="64">
        <f t="shared" ca="1" si="1"/>
        <v>28</v>
      </c>
      <c r="CW10" s="64">
        <f t="shared" ca="1" si="1"/>
        <v>28</v>
      </c>
      <c r="CX10" s="64">
        <f t="shared" ca="1" si="1"/>
        <v>28</v>
      </c>
      <c r="CY10" s="64">
        <f t="shared" ca="1" si="1"/>
        <v>28</v>
      </c>
      <c r="CZ10" s="64">
        <f t="shared" ca="1" si="1"/>
        <v>28</v>
      </c>
      <c r="DA10" s="64">
        <f t="shared" ca="1" si="1"/>
        <v>28</v>
      </c>
      <c r="DB10" s="64">
        <f t="shared" ca="1" si="1"/>
        <v>28</v>
      </c>
      <c r="DC10" s="64">
        <f t="shared" ca="1" si="1"/>
        <v>29</v>
      </c>
      <c r="DD10" s="64">
        <f t="shared" ca="1" si="1"/>
        <v>29</v>
      </c>
      <c r="DE10" s="64">
        <f t="shared" ca="1" si="1"/>
        <v>29</v>
      </c>
      <c r="DF10" s="64">
        <f t="shared" ca="1" si="1"/>
        <v>29</v>
      </c>
      <c r="DG10" s="64">
        <f t="shared" ca="1" si="1"/>
        <v>29</v>
      </c>
      <c r="DH10" s="64">
        <f t="shared" ca="1" si="1"/>
        <v>29</v>
      </c>
      <c r="DI10" s="64">
        <f t="shared" ca="1" si="1"/>
        <v>29</v>
      </c>
      <c r="DJ10" s="64">
        <f t="shared" ca="1" si="1"/>
        <v>29</v>
      </c>
      <c r="DK10" s="64">
        <f t="shared" ca="1" si="1"/>
        <v>30</v>
      </c>
      <c r="DL10" s="64">
        <f t="shared" ca="1" si="1"/>
        <v>30</v>
      </c>
      <c r="DM10" s="64">
        <f t="shared" ca="1" si="1"/>
        <v>30</v>
      </c>
      <c r="DN10" s="64">
        <f t="shared" ca="1" si="1"/>
        <v>30</v>
      </c>
      <c r="DO10" s="64">
        <f t="shared" ca="1" si="1"/>
        <v>31</v>
      </c>
      <c r="DP10" s="64">
        <f t="shared" ca="1" si="1"/>
        <v>31</v>
      </c>
      <c r="DQ10" s="64">
        <f t="shared" ca="1" si="1"/>
        <v>31</v>
      </c>
      <c r="DR10" s="64">
        <f t="shared" ca="1" si="1"/>
        <v>31</v>
      </c>
      <c r="DS10" s="64">
        <f t="shared" ca="1" si="1"/>
        <v>31</v>
      </c>
      <c r="DT10" s="64">
        <f t="shared" ca="1" si="1"/>
        <v>31</v>
      </c>
      <c r="DU10" s="64">
        <f t="shared" ca="1" si="1"/>
        <v>31</v>
      </c>
      <c r="DV10" s="64">
        <f t="shared" ca="1" si="1"/>
        <v>31</v>
      </c>
      <c r="DW10" s="64">
        <f t="shared" ca="1" si="1"/>
        <v>31</v>
      </c>
      <c r="DX10" s="64">
        <f t="shared" ca="1" si="1"/>
        <v>31</v>
      </c>
      <c r="DY10" s="64">
        <f t="shared" ca="1" si="1"/>
        <v>31</v>
      </c>
      <c r="DZ10" s="64">
        <f t="shared" ca="1" si="1"/>
        <v>31</v>
      </c>
      <c r="EA10" s="64">
        <f t="shared" ca="1" si="1"/>
        <v>31</v>
      </c>
      <c r="EB10" s="64">
        <f t="shared" ca="1" si="1"/>
        <v>31</v>
      </c>
      <c r="EC10" s="64">
        <f t="shared" ca="1" si="1"/>
        <v>31</v>
      </c>
      <c r="ED10" s="64">
        <f t="shared" ref="ED10:GN10" ca="1" si="2">IF(CELL("ширина",EC10)&lt;&gt;0,EC10+1,EC10)</f>
        <v>31</v>
      </c>
      <c r="EE10" s="64">
        <f ca="1">IF(CELL("ширина",ED10)&lt;&gt;0,ED10+1,ED10)</f>
        <v>31</v>
      </c>
      <c r="EF10" s="64">
        <f ca="1">IF(CELL("ширина",EE10)&lt;&gt;0,EE10+1,EE10)</f>
        <v>32</v>
      </c>
      <c r="EG10" s="64">
        <f ca="1">IF(CELL("ширина",EF10)&lt;&gt;0,EF10+1,EF10)</f>
        <v>33</v>
      </c>
      <c r="EH10" s="64">
        <f ca="1">IF(CELL("ширина",EG10)&lt;&gt;0,EG10+1,EG10)</f>
        <v>34</v>
      </c>
      <c r="EI10" s="64">
        <f ca="1">IF(CELL("ширина",EH10)&lt;&gt;0,EH10+1,EH10)</f>
        <v>35</v>
      </c>
      <c r="EJ10" s="64">
        <f t="shared" ca="1" si="2"/>
        <v>36</v>
      </c>
      <c r="EK10" s="64">
        <f t="shared" ca="1" si="2"/>
        <v>37</v>
      </c>
      <c r="EL10" s="64">
        <f t="shared" ca="1" si="2"/>
        <v>37</v>
      </c>
      <c r="EM10" s="64">
        <f t="shared" ca="1" si="2"/>
        <v>38</v>
      </c>
      <c r="EN10" s="64">
        <f t="shared" ca="1" si="2"/>
        <v>38</v>
      </c>
      <c r="EO10" s="64">
        <f t="shared" ca="1" si="2"/>
        <v>39</v>
      </c>
      <c r="EP10" s="64">
        <f t="shared" ca="1" si="2"/>
        <v>40</v>
      </c>
      <c r="EQ10" s="64">
        <f t="shared" ca="1" si="2"/>
        <v>40</v>
      </c>
      <c r="ER10" s="64">
        <f t="shared" ca="1" si="2"/>
        <v>40</v>
      </c>
      <c r="ES10" s="64">
        <f t="shared" ca="1" si="2"/>
        <v>40</v>
      </c>
      <c r="ET10" s="64">
        <f t="shared" ca="1" si="2"/>
        <v>41</v>
      </c>
      <c r="EU10" s="64">
        <f t="shared" ca="1" si="2"/>
        <v>41</v>
      </c>
      <c r="EV10" s="64">
        <f t="shared" ca="1" si="2"/>
        <v>41</v>
      </c>
      <c r="EW10" s="64">
        <f t="shared" ca="1" si="2"/>
        <v>41</v>
      </c>
      <c r="EX10" s="64">
        <f t="shared" ca="1" si="2"/>
        <v>42</v>
      </c>
      <c r="EY10" s="64">
        <f t="shared" ca="1" si="2"/>
        <v>42</v>
      </c>
      <c r="EZ10" s="64">
        <f t="shared" ca="1" si="2"/>
        <v>42</v>
      </c>
      <c r="FA10" s="64">
        <f t="shared" ca="1" si="2"/>
        <v>42</v>
      </c>
      <c r="FB10" s="64">
        <f t="shared" ca="1" si="2"/>
        <v>42</v>
      </c>
      <c r="FC10" s="64">
        <f t="shared" ca="1" si="2"/>
        <v>42</v>
      </c>
      <c r="FD10" s="64">
        <f t="shared" ca="1" si="2"/>
        <v>42</v>
      </c>
      <c r="FE10" s="64">
        <f t="shared" ca="1" si="2"/>
        <v>42</v>
      </c>
      <c r="FF10" s="64">
        <f t="shared" ca="1" si="2"/>
        <v>43</v>
      </c>
      <c r="FG10" s="64">
        <f t="shared" ca="1" si="2"/>
        <v>43</v>
      </c>
      <c r="FH10" s="64">
        <f t="shared" ca="1" si="2"/>
        <v>43</v>
      </c>
      <c r="FI10" s="64">
        <f t="shared" ca="1" si="2"/>
        <v>43</v>
      </c>
      <c r="FJ10" s="64">
        <f t="shared" ca="1" si="2"/>
        <v>43</v>
      </c>
      <c r="FK10" s="64">
        <f t="shared" ca="1" si="2"/>
        <v>43</v>
      </c>
      <c r="FL10" s="64">
        <f t="shared" ca="1" si="2"/>
        <v>43</v>
      </c>
      <c r="FM10" s="64">
        <f t="shared" ca="1" si="2"/>
        <v>43</v>
      </c>
      <c r="FN10" s="64">
        <f t="shared" ca="1" si="2"/>
        <v>44</v>
      </c>
      <c r="FO10" s="64">
        <f t="shared" ca="1" si="2"/>
        <v>44</v>
      </c>
      <c r="FP10" s="64">
        <f t="shared" ca="1" si="2"/>
        <v>44</v>
      </c>
      <c r="FQ10" s="64">
        <f t="shared" ca="1" si="2"/>
        <v>44</v>
      </c>
      <c r="FR10" s="64">
        <f t="shared" ca="1" si="2"/>
        <v>45</v>
      </c>
      <c r="FS10" s="64">
        <f t="shared" ca="1" si="2"/>
        <v>45</v>
      </c>
      <c r="FT10" s="64">
        <f t="shared" ca="1" si="2"/>
        <v>45</v>
      </c>
      <c r="FU10" s="64">
        <f t="shared" ca="1" si="2"/>
        <v>45</v>
      </c>
      <c r="FV10" s="64">
        <f t="shared" ca="1" si="2"/>
        <v>45</v>
      </c>
      <c r="FW10" s="64">
        <f t="shared" ca="1" si="2"/>
        <v>45</v>
      </c>
      <c r="FX10" s="64">
        <f t="shared" ca="1" si="2"/>
        <v>45</v>
      </c>
      <c r="FY10" s="64">
        <f t="shared" ca="1" si="2"/>
        <v>45</v>
      </c>
      <c r="FZ10" s="64">
        <f t="shared" ca="1" si="2"/>
        <v>45</v>
      </c>
      <c r="GA10" s="64">
        <f t="shared" ca="1" si="2"/>
        <v>45</v>
      </c>
      <c r="GB10" s="64">
        <f t="shared" ca="1" si="2"/>
        <v>45</v>
      </c>
      <c r="GC10" s="64">
        <f t="shared" ca="1" si="2"/>
        <v>45</v>
      </c>
      <c r="GD10" s="64">
        <f t="shared" ca="1" si="2"/>
        <v>45</v>
      </c>
      <c r="GE10" s="64">
        <f t="shared" ca="1" si="2"/>
        <v>45</v>
      </c>
      <c r="GF10" s="64">
        <f t="shared" ca="1" si="2"/>
        <v>45</v>
      </c>
      <c r="GG10" s="64">
        <f t="shared" ca="1" si="2"/>
        <v>45</v>
      </c>
      <c r="GH10" s="64">
        <f ca="1">IF(CELL("ширина",GG10)&lt;&gt;0,GG10+1,GG10)</f>
        <v>45</v>
      </c>
      <c r="GI10" s="64">
        <f ca="1">IF(CELL("ширина",GH10)&lt;&gt;0,GH10+1,GH10)</f>
        <v>46</v>
      </c>
      <c r="GJ10" s="64">
        <f ca="1">IF(CELL("ширина",GI10)&lt;&gt;0,GI10+1,GI10)</f>
        <v>47</v>
      </c>
      <c r="GK10" s="64">
        <f ca="1">IF(CELL("ширина",GJ10)&lt;&gt;0,GJ10+1,GJ10)</f>
        <v>48</v>
      </c>
      <c r="GL10" s="64">
        <f ca="1">IF(CELL("ширина",GK10)&lt;&gt;0,GK10+1,GK10)</f>
        <v>49</v>
      </c>
      <c r="GM10" s="64">
        <f t="shared" ca="1" si="2"/>
        <v>50</v>
      </c>
      <c r="GN10" s="64">
        <f t="shared" ca="1" si="2"/>
        <v>51</v>
      </c>
      <c r="GO10" s="65"/>
      <c r="GP10" s="65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5"/>
      <c r="HK10" s="67">
        <v>3</v>
      </c>
      <c r="HL10" s="68">
        <f t="shared" ref="HL10:IX10" ca="1" si="3">IF(CELL("ширина",HK10)&lt;&gt;0,HK10+1,HK10)</f>
        <v>4</v>
      </c>
      <c r="HM10" s="68">
        <f t="shared" ca="1" si="3"/>
        <v>5</v>
      </c>
      <c r="HN10" s="68">
        <f t="shared" ca="1" si="3"/>
        <v>6</v>
      </c>
      <c r="HO10" s="68">
        <f t="shared" ca="1" si="3"/>
        <v>7</v>
      </c>
      <c r="HP10" s="68">
        <f t="shared" ca="1" si="3"/>
        <v>8</v>
      </c>
      <c r="HQ10" s="68">
        <f t="shared" ca="1" si="3"/>
        <v>9</v>
      </c>
      <c r="HR10" s="68">
        <f t="shared" ca="1" si="3"/>
        <v>10</v>
      </c>
      <c r="HS10" s="68">
        <f t="shared" ca="1" si="3"/>
        <v>11</v>
      </c>
      <c r="HT10" s="68">
        <f t="shared" ca="1" si="3"/>
        <v>12</v>
      </c>
      <c r="HU10" s="68">
        <f t="shared" ca="1" si="3"/>
        <v>13</v>
      </c>
      <c r="HV10" s="68">
        <f t="shared" ca="1" si="3"/>
        <v>14</v>
      </c>
      <c r="HW10" s="68">
        <f t="shared" ca="1" si="3"/>
        <v>15</v>
      </c>
      <c r="HX10" s="68">
        <f t="shared" ca="1" si="3"/>
        <v>16</v>
      </c>
      <c r="HY10" s="68">
        <f t="shared" ca="1" si="3"/>
        <v>17</v>
      </c>
      <c r="HZ10" s="68">
        <f t="shared" ca="1" si="3"/>
        <v>18</v>
      </c>
      <c r="IA10" s="68">
        <f t="shared" ca="1" si="3"/>
        <v>19</v>
      </c>
      <c r="IB10" s="68">
        <f t="shared" ca="1" si="3"/>
        <v>20</v>
      </c>
      <c r="IC10" s="68">
        <f t="shared" ca="1" si="3"/>
        <v>21</v>
      </c>
      <c r="ID10" s="68">
        <f t="shared" ca="1" si="3"/>
        <v>22</v>
      </c>
      <c r="IE10" s="68">
        <f t="shared" ca="1" si="3"/>
        <v>23</v>
      </c>
      <c r="IF10" s="68">
        <f t="shared" ca="1" si="3"/>
        <v>24</v>
      </c>
      <c r="IG10" s="68">
        <f t="shared" ca="1" si="3"/>
        <v>25</v>
      </c>
      <c r="IH10" s="68">
        <f t="shared" ca="1" si="3"/>
        <v>26</v>
      </c>
      <c r="II10" s="68">
        <f t="shared" ca="1" si="3"/>
        <v>27</v>
      </c>
      <c r="IJ10" s="68">
        <f t="shared" ca="1" si="3"/>
        <v>28</v>
      </c>
      <c r="IK10" s="68">
        <f t="shared" ca="1" si="3"/>
        <v>29</v>
      </c>
      <c r="IL10" s="68">
        <f t="shared" ca="1" si="3"/>
        <v>30</v>
      </c>
      <c r="IM10" s="68">
        <f t="shared" ca="1" si="3"/>
        <v>31</v>
      </c>
      <c r="IN10" s="68">
        <f t="shared" ca="1" si="3"/>
        <v>32</v>
      </c>
      <c r="IO10" s="68">
        <f t="shared" ca="1" si="3"/>
        <v>33</v>
      </c>
      <c r="IP10" s="68">
        <f t="shared" ca="1" si="3"/>
        <v>34</v>
      </c>
      <c r="IQ10" s="68">
        <f t="shared" ca="1" si="3"/>
        <v>35</v>
      </c>
      <c r="IR10" s="68">
        <f t="shared" ca="1" si="3"/>
        <v>36</v>
      </c>
      <c r="IS10" s="68">
        <f t="shared" ca="1" si="3"/>
        <v>37</v>
      </c>
      <c r="IT10" s="68">
        <f t="shared" ca="1" si="3"/>
        <v>38</v>
      </c>
      <c r="IU10" s="68">
        <f t="shared" ca="1" si="3"/>
        <v>39</v>
      </c>
      <c r="IV10" s="68">
        <f t="shared" ca="1" si="3"/>
        <v>40</v>
      </c>
      <c r="IW10" s="68">
        <f t="shared" ca="1" si="3"/>
        <v>41</v>
      </c>
      <c r="IX10" s="68">
        <f t="shared" ca="1" si="3"/>
        <v>42</v>
      </c>
      <c r="IY10" s="67">
        <v>3</v>
      </c>
      <c r="IZ10" s="68">
        <f t="shared" ref="IZ10:KL10" ca="1" si="4">IF(CELL("ширина",IY10)&lt;&gt;0,IY10+1,IY10)</f>
        <v>4</v>
      </c>
      <c r="JA10" s="68">
        <f t="shared" ca="1" si="4"/>
        <v>5</v>
      </c>
      <c r="JB10" s="68">
        <f t="shared" ca="1" si="4"/>
        <v>6</v>
      </c>
      <c r="JC10" s="68">
        <f t="shared" ca="1" si="4"/>
        <v>7</v>
      </c>
      <c r="JD10" s="68">
        <f t="shared" ca="1" si="4"/>
        <v>8</v>
      </c>
      <c r="JE10" s="68">
        <f t="shared" ca="1" si="4"/>
        <v>9</v>
      </c>
      <c r="JF10" s="68">
        <f t="shared" ca="1" si="4"/>
        <v>10</v>
      </c>
      <c r="JG10" s="68">
        <f t="shared" ca="1" si="4"/>
        <v>11</v>
      </c>
      <c r="JH10" s="68">
        <f t="shared" ca="1" si="4"/>
        <v>12</v>
      </c>
      <c r="JI10" s="68">
        <f t="shared" ca="1" si="4"/>
        <v>13</v>
      </c>
      <c r="JJ10" s="68">
        <f t="shared" ca="1" si="4"/>
        <v>14</v>
      </c>
      <c r="JK10" s="68">
        <f t="shared" ca="1" si="4"/>
        <v>15</v>
      </c>
      <c r="JL10" s="68">
        <f t="shared" ca="1" si="4"/>
        <v>16</v>
      </c>
      <c r="JM10" s="68">
        <f t="shared" ca="1" si="4"/>
        <v>17</v>
      </c>
      <c r="JN10" s="68">
        <f t="shared" ca="1" si="4"/>
        <v>18</v>
      </c>
      <c r="JO10" s="68">
        <f t="shared" ca="1" si="4"/>
        <v>19</v>
      </c>
      <c r="JP10" s="68">
        <f t="shared" ca="1" si="4"/>
        <v>20</v>
      </c>
      <c r="JQ10" s="68">
        <f t="shared" ca="1" si="4"/>
        <v>21</v>
      </c>
      <c r="JR10" s="68">
        <f t="shared" ca="1" si="4"/>
        <v>22</v>
      </c>
      <c r="JS10" s="68">
        <f t="shared" ca="1" si="4"/>
        <v>23</v>
      </c>
      <c r="JT10" s="68">
        <f t="shared" ca="1" si="4"/>
        <v>24</v>
      </c>
      <c r="JU10" s="68">
        <f t="shared" ca="1" si="4"/>
        <v>25</v>
      </c>
      <c r="JV10" s="68">
        <f t="shared" ca="1" si="4"/>
        <v>26</v>
      </c>
      <c r="JW10" s="68">
        <f t="shared" ca="1" si="4"/>
        <v>27</v>
      </c>
      <c r="JX10" s="68">
        <f t="shared" ca="1" si="4"/>
        <v>28</v>
      </c>
      <c r="JY10" s="68">
        <f t="shared" ca="1" si="4"/>
        <v>29</v>
      </c>
      <c r="JZ10" s="68">
        <f t="shared" ca="1" si="4"/>
        <v>30</v>
      </c>
      <c r="KA10" s="68">
        <f t="shared" ca="1" si="4"/>
        <v>31</v>
      </c>
      <c r="KB10" s="68">
        <f t="shared" ca="1" si="4"/>
        <v>32</v>
      </c>
      <c r="KC10" s="68">
        <f t="shared" ca="1" si="4"/>
        <v>33</v>
      </c>
      <c r="KD10" s="68">
        <f t="shared" ca="1" si="4"/>
        <v>34</v>
      </c>
      <c r="KE10" s="68">
        <f t="shared" ca="1" si="4"/>
        <v>35</v>
      </c>
      <c r="KF10" s="68">
        <f t="shared" ca="1" si="4"/>
        <v>36</v>
      </c>
      <c r="KG10" s="68">
        <f t="shared" ca="1" si="4"/>
        <v>37</v>
      </c>
      <c r="KH10" s="68">
        <f t="shared" ca="1" si="4"/>
        <v>38</v>
      </c>
      <c r="KI10" s="68">
        <f t="shared" ca="1" si="4"/>
        <v>39</v>
      </c>
      <c r="KJ10" s="68">
        <f t="shared" ca="1" si="4"/>
        <v>40</v>
      </c>
      <c r="KK10" s="68">
        <f t="shared" ca="1" si="4"/>
        <v>41</v>
      </c>
      <c r="KL10" s="68">
        <f t="shared" ca="1" si="4"/>
        <v>42</v>
      </c>
      <c r="KM10" s="50"/>
      <c r="KN10" s="69">
        <v>3</v>
      </c>
      <c r="KO10" s="68">
        <f t="shared" ref="KO10:LX10" ca="1" si="5">IF(CELL("ширина",KN10)&lt;&gt;0,KN10+1,KN10)</f>
        <v>4</v>
      </c>
      <c r="KP10" s="68">
        <f t="shared" ca="1" si="5"/>
        <v>5</v>
      </c>
      <c r="KQ10" s="68">
        <f t="shared" ca="1" si="5"/>
        <v>6</v>
      </c>
      <c r="KR10" s="68">
        <f t="shared" ca="1" si="5"/>
        <v>7</v>
      </c>
      <c r="KS10" s="68">
        <f t="shared" ca="1" si="5"/>
        <v>8</v>
      </c>
      <c r="KT10" s="68">
        <f t="shared" ca="1" si="5"/>
        <v>9</v>
      </c>
      <c r="KU10" s="68">
        <f t="shared" ca="1" si="5"/>
        <v>10</v>
      </c>
      <c r="KV10" s="68">
        <f t="shared" ca="1" si="5"/>
        <v>11</v>
      </c>
      <c r="KW10" s="68">
        <f t="shared" ca="1" si="5"/>
        <v>12</v>
      </c>
      <c r="KX10" s="68">
        <f t="shared" ca="1" si="5"/>
        <v>13</v>
      </c>
      <c r="KY10" s="68">
        <f t="shared" ca="1" si="5"/>
        <v>14</v>
      </c>
      <c r="KZ10" s="68">
        <f t="shared" ca="1" si="5"/>
        <v>15</v>
      </c>
      <c r="LA10" s="68">
        <f t="shared" ca="1" si="5"/>
        <v>16</v>
      </c>
      <c r="LB10" s="68">
        <f t="shared" ca="1" si="5"/>
        <v>17</v>
      </c>
      <c r="LC10" s="68">
        <f t="shared" ca="1" si="5"/>
        <v>18</v>
      </c>
      <c r="LD10" s="68">
        <f t="shared" ca="1" si="5"/>
        <v>19</v>
      </c>
      <c r="LE10" s="68">
        <f t="shared" ca="1" si="5"/>
        <v>20</v>
      </c>
      <c r="LF10" s="68">
        <f t="shared" ca="1" si="5"/>
        <v>21</v>
      </c>
      <c r="LG10" s="68">
        <f t="shared" ca="1" si="5"/>
        <v>22</v>
      </c>
      <c r="LH10" s="68">
        <f t="shared" ca="1" si="5"/>
        <v>23</v>
      </c>
      <c r="LI10" s="68">
        <f t="shared" ca="1" si="5"/>
        <v>24</v>
      </c>
      <c r="LJ10" s="68">
        <f t="shared" ca="1" si="5"/>
        <v>25</v>
      </c>
      <c r="LK10" s="68">
        <f t="shared" ca="1" si="5"/>
        <v>26</v>
      </c>
      <c r="LL10" s="68">
        <f t="shared" ca="1" si="5"/>
        <v>27</v>
      </c>
      <c r="LM10" s="68">
        <f t="shared" ca="1" si="5"/>
        <v>28</v>
      </c>
      <c r="LN10" s="68">
        <f t="shared" ca="1" si="5"/>
        <v>29</v>
      </c>
      <c r="LO10" s="68">
        <f t="shared" ca="1" si="5"/>
        <v>30</v>
      </c>
      <c r="LP10" s="68">
        <f t="shared" ca="1" si="5"/>
        <v>31</v>
      </c>
      <c r="LQ10" s="68">
        <f t="shared" ca="1" si="5"/>
        <v>32</v>
      </c>
      <c r="LR10" s="68">
        <f t="shared" ca="1" si="5"/>
        <v>33</v>
      </c>
      <c r="LS10" s="68">
        <f t="shared" ca="1" si="5"/>
        <v>34</v>
      </c>
      <c r="LT10" s="68">
        <f t="shared" ca="1" si="5"/>
        <v>35</v>
      </c>
      <c r="LU10" s="68">
        <f t="shared" ca="1" si="5"/>
        <v>36</v>
      </c>
      <c r="LV10" s="68">
        <f t="shared" ca="1" si="5"/>
        <v>37</v>
      </c>
      <c r="LW10" s="68">
        <f t="shared" ca="1" si="5"/>
        <v>38</v>
      </c>
      <c r="LX10" s="68">
        <f t="shared" ca="1" si="5"/>
        <v>39</v>
      </c>
    </row>
    <row r="11" spans="1:336" ht="15.75" customHeight="1" x14ac:dyDescent="0.2">
      <c r="A11" s="70"/>
      <c r="B11" s="71" t="s">
        <v>96</v>
      </c>
      <c r="C11" s="70"/>
      <c r="D11" s="70"/>
      <c r="E11" s="70"/>
      <c r="F11" s="72">
        <v>0</v>
      </c>
      <c r="G11" s="72">
        <v>0</v>
      </c>
      <c r="H11" s="72">
        <v>0</v>
      </c>
      <c r="I11" s="72">
        <v>0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>
        <v>0</v>
      </c>
      <c r="W11" s="72">
        <v>0</v>
      </c>
      <c r="X11" s="73">
        <v>0</v>
      </c>
      <c r="Y11" s="72">
        <v>0</v>
      </c>
      <c r="Z11" s="73">
        <v>0</v>
      </c>
      <c r="AA11" s="73">
        <v>0</v>
      </c>
      <c r="AB11" s="72">
        <v>0</v>
      </c>
      <c r="AC11" s="72">
        <v>0</v>
      </c>
      <c r="AD11" s="74"/>
      <c r="AE11" s="74"/>
      <c r="AF11" s="72">
        <v>0</v>
      </c>
      <c r="AG11" s="72">
        <v>0</v>
      </c>
      <c r="AH11" s="72">
        <v>0</v>
      </c>
      <c r="AI11" s="72">
        <v>0</v>
      </c>
      <c r="AJ11" s="75" t="s">
        <v>97</v>
      </c>
      <c r="AK11" s="72">
        <v>0</v>
      </c>
      <c r="AL11" s="72">
        <v>0</v>
      </c>
      <c r="AM11" s="72">
        <v>0</v>
      </c>
      <c r="AN11" s="75" t="s">
        <v>97</v>
      </c>
      <c r="AO11" s="72">
        <v>0</v>
      </c>
      <c r="AP11" s="72">
        <v>0</v>
      </c>
      <c r="AQ11" s="72">
        <v>0</v>
      </c>
      <c r="AR11" s="75" t="s">
        <v>97</v>
      </c>
      <c r="AS11" s="72">
        <v>0</v>
      </c>
      <c r="AT11" s="72">
        <v>0</v>
      </c>
      <c r="AU11" s="72">
        <v>0</v>
      </c>
      <c r="AV11" s="75" t="s">
        <v>97</v>
      </c>
      <c r="AW11" s="72">
        <v>0</v>
      </c>
      <c r="AX11" s="72">
        <v>0</v>
      </c>
      <c r="AY11" s="72">
        <v>0</v>
      </c>
      <c r="AZ11" s="75" t="s">
        <v>97</v>
      </c>
      <c r="BA11" s="72">
        <v>0</v>
      </c>
      <c r="BB11" s="72">
        <v>0</v>
      </c>
      <c r="BC11" s="72">
        <v>0</v>
      </c>
      <c r="BD11" s="75" t="s">
        <v>97</v>
      </c>
      <c r="BE11" s="72">
        <v>0</v>
      </c>
      <c r="BF11" s="72">
        <v>0</v>
      </c>
      <c r="BG11" s="72">
        <v>0</v>
      </c>
      <c r="BH11" s="75" t="s">
        <v>97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/>
      <c r="CF11" s="72"/>
      <c r="CG11" s="72">
        <v>0</v>
      </c>
      <c r="CH11" s="72">
        <v>0</v>
      </c>
      <c r="CI11" s="74"/>
      <c r="CJ11" s="74"/>
      <c r="CK11" s="72">
        <v>0</v>
      </c>
      <c r="CL11" s="72">
        <v>0</v>
      </c>
      <c r="CM11" s="72">
        <v>0</v>
      </c>
      <c r="CN11" s="72">
        <v>0</v>
      </c>
      <c r="CO11" s="75" t="s">
        <v>97</v>
      </c>
      <c r="CP11" s="72">
        <v>0</v>
      </c>
      <c r="CQ11" s="72">
        <v>0</v>
      </c>
      <c r="CR11" s="72">
        <v>0</v>
      </c>
      <c r="CS11" s="75" t="s">
        <v>97</v>
      </c>
      <c r="CT11" s="72">
        <v>0</v>
      </c>
      <c r="CU11" s="72">
        <v>0</v>
      </c>
      <c r="CV11" s="72">
        <v>0</v>
      </c>
      <c r="CW11" s="75" t="s">
        <v>97</v>
      </c>
      <c r="CX11" s="72">
        <v>0</v>
      </c>
      <c r="CY11" s="72">
        <v>0</v>
      </c>
      <c r="CZ11" s="72">
        <v>0</v>
      </c>
      <c r="DA11" s="75" t="s">
        <v>97</v>
      </c>
      <c r="DB11" s="72">
        <v>0</v>
      </c>
      <c r="DC11" s="72">
        <v>0</v>
      </c>
      <c r="DD11" s="72">
        <v>0</v>
      </c>
      <c r="DE11" s="75" t="s">
        <v>97</v>
      </c>
      <c r="DF11" s="72">
        <v>0</v>
      </c>
      <c r="DG11" s="72">
        <v>0</v>
      </c>
      <c r="DH11" s="72">
        <v>0</v>
      </c>
      <c r="DI11" s="75" t="s">
        <v>97</v>
      </c>
      <c r="DJ11" s="72">
        <v>0</v>
      </c>
      <c r="DK11" s="72">
        <v>0</v>
      </c>
      <c r="DL11" s="72">
        <v>0</v>
      </c>
      <c r="DM11" s="75" t="s">
        <v>97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0</v>
      </c>
      <c r="EB11" s="72">
        <v>0</v>
      </c>
      <c r="EC11" s="72">
        <v>0</v>
      </c>
      <c r="ED11" s="72">
        <v>0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/>
      <c r="EK11" s="72"/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0</v>
      </c>
      <c r="ER11" s="75" t="s">
        <v>97</v>
      </c>
      <c r="ES11" s="72">
        <v>0</v>
      </c>
      <c r="ET11" s="72">
        <v>0</v>
      </c>
      <c r="EU11" s="72">
        <v>0</v>
      </c>
      <c r="EV11" s="75" t="s">
        <v>97</v>
      </c>
      <c r="EW11" s="72">
        <v>0</v>
      </c>
      <c r="EX11" s="72">
        <v>0</v>
      </c>
      <c r="EY11" s="72">
        <v>0</v>
      </c>
      <c r="EZ11" s="75" t="s">
        <v>97</v>
      </c>
      <c r="FA11" s="72">
        <v>0</v>
      </c>
      <c r="FB11" s="72">
        <v>0</v>
      </c>
      <c r="FC11" s="72">
        <v>0</v>
      </c>
      <c r="FD11" s="75" t="s">
        <v>97</v>
      </c>
      <c r="FE11" s="72">
        <v>0</v>
      </c>
      <c r="FF11" s="72">
        <v>0</v>
      </c>
      <c r="FG11" s="72">
        <v>0</v>
      </c>
      <c r="FH11" s="75" t="s">
        <v>97</v>
      </c>
      <c r="FI11" s="72">
        <v>0</v>
      </c>
      <c r="FJ11" s="72">
        <v>0</v>
      </c>
      <c r="FK11" s="72">
        <v>0</v>
      </c>
      <c r="FL11" s="75" t="s">
        <v>97</v>
      </c>
      <c r="FM11" s="72">
        <v>0</v>
      </c>
      <c r="FN11" s="72">
        <v>0</v>
      </c>
      <c r="FO11" s="72">
        <v>0</v>
      </c>
      <c r="FP11" s="75" t="s">
        <v>97</v>
      </c>
      <c r="FQ11" s="72">
        <v>0</v>
      </c>
      <c r="FR11" s="72">
        <v>0</v>
      </c>
      <c r="FS11" s="72">
        <v>0</v>
      </c>
      <c r="FT11" s="72">
        <v>0</v>
      </c>
      <c r="FU11" s="72">
        <v>0</v>
      </c>
      <c r="FV11" s="72">
        <v>0</v>
      </c>
      <c r="FW11" s="72">
        <v>0</v>
      </c>
      <c r="FX11" s="72">
        <v>0</v>
      </c>
      <c r="FY11" s="72">
        <v>0</v>
      </c>
      <c r="FZ11" s="72">
        <v>0</v>
      </c>
      <c r="GA11" s="72">
        <v>0</v>
      </c>
      <c r="GB11" s="72">
        <v>0</v>
      </c>
      <c r="GC11" s="72">
        <v>0</v>
      </c>
      <c r="GD11" s="72">
        <v>0</v>
      </c>
      <c r="GE11" s="72">
        <v>0</v>
      </c>
      <c r="GF11" s="72">
        <v>0</v>
      </c>
      <c r="GG11" s="72">
        <v>0</v>
      </c>
      <c r="GH11" s="72">
        <v>0</v>
      </c>
      <c r="GI11" s="72">
        <v>0</v>
      </c>
      <c r="GJ11" s="72">
        <v>0</v>
      </c>
      <c r="GK11" s="72">
        <v>0</v>
      </c>
      <c r="GL11" s="72">
        <v>0</v>
      </c>
      <c r="GM11" s="72"/>
      <c r="GN11" s="72"/>
      <c r="GO11" s="76"/>
      <c r="GP11" s="76"/>
      <c r="GQ11" s="77"/>
      <c r="GR11" s="77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6"/>
      <c r="HK11" s="79">
        <v>0</v>
      </c>
      <c r="HL11" s="79">
        <v>0</v>
      </c>
      <c r="HM11" s="79">
        <v>0</v>
      </c>
      <c r="HN11" s="79">
        <v>0</v>
      </c>
      <c r="HO11" s="79">
        <v>0</v>
      </c>
      <c r="HP11" s="79">
        <v>0</v>
      </c>
      <c r="HQ11" s="79">
        <v>0</v>
      </c>
      <c r="HR11" s="79">
        <v>0</v>
      </c>
      <c r="HS11" s="79">
        <v>0</v>
      </c>
      <c r="HT11" s="79">
        <v>0</v>
      </c>
      <c r="HU11" s="79">
        <v>0</v>
      </c>
      <c r="HV11" s="79">
        <v>0</v>
      </c>
      <c r="HW11" s="79">
        <v>0</v>
      </c>
      <c r="HX11" s="79">
        <v>0</v>
      </c>
      <c r="HY11" s="79">
        <v>0</v>
      </c>
      <c r="HZ11" s="79">
        <v>0</v>
      </c>
      <c r="IA11" s="79">
        <v>0</v>
      </c>
      <c r="IB11" s="79">
        <v>0</v>
      </c>
      <c r="IC11" s="79">
        <v>0</v>
      </c>
      <c r="ID11" s="79">
        <v>0</v>
      </c>
      <c r="IE11" s="79">
        <v>0</v>
      </c>
      <c r="IF11" s="79">
        <v>0</v>
      </c>
      <c r="IG11" s="79">
        <v>0</v>
      </c>
      <c r="IH11" s="79">
        <v>0</v>
      </c>
      <c r="II11" s="79">
        <v>0</v>
      </c>
      <c r="IJ11" s="79">
        <v>0</v>
      </c>
      <c r="IK11" s="79">
        <v>0</v>
      </c>
      <c r="IL11" s="79">
        <v>0</v>
      </c>
      <c r="IM11" s="79">
        <v>0</v>
      </c>
      <c r="IN11" s="79">
        <v>0</v>
      </c>
      <c r="IO11" s="79">
        <v>0</v>
      </c>
      <c r="IP11" s="79">
        <v>0</v>
      </c>
      <c r="IQ11" s="79">
        <v>0</v>
      </c>
      <c r="IR11" s="79">
        <v>0</v>
      </c>
      <c r="IS11" s="79">
        <v>0</v>
      </c>
      <c r="IT11" s="79">
        <v>0</v>
      </c>
      <c r="IU11" s="79">
        <v>0</v>
      </c>
      <c r="IV11" s="79">
        <v>0</v>
      </c>
      <c r="IW11" s="79">
        <v>0</v>
      </c>
      <c r="IX11" s="79">
        <v>0</v>
      </c>
      <c r="IY11" s="79">
        <v>0</v>
      </c>
      <c r="IZ11" s="79">
        <v>0</v>
      </c>
      <c r="JA11" s="79">
        <v>0</v>
      </c>
      <c r="JB11" s="79">
        <v>0</v>
      </c>
      <c r="JC11" s="79">
        <v>0</v>
      </c>
      <c r="JD11" s="79">
        <v>0</v>
      </c>
      <c r="JE11" s="79">
        <v>0</v>
      </c>
      <c r="JF11" s="79">
        <v>0</v>
      </c>
      <c r="JG11" s="79">
        <v>0</v>
      </c>
      <c r="JH11" s="79">
        <v>0</v>
      </c>
      <c r="JI11" s="79">
        <v>0</v>
      </c>
      <c r="JJ11" s="79">
        <v>0</v>
      </c>
      <c r="JK11" s="79">
        <v>0</v>
      </c>
      <c r="JL11" s="79">
        <v>0</v>
      </c>
      <c r="JM11" s="79">
        <v>0</v>
      </c>
      <c r="JN11" s="79">
        <v>0</v>
      </c>
      <c r="JO11" s="79">
        <v>0</v>
      </c>
      <c r="JP11" s="79">
        <v>0</v>
      </c>
      <c r="JQ11" s="79">
        <v>0</v>
      </c>
      <c r="JR11" s="79">
        <v>0</v>
      </c>
      <c r="JS11" s="79">
        <v>0</v>
      </c>
      <c r="JT11" s="79">
        <v>0</v>
      </c>
      <c r="JU11" s="79">
        <v>0</v>
      </c>
      <c r="JV11" s="79">
        <v>0</v>
      </c>
      <c r="JW11" s="79">
        <v>0</v>
      </c>
      <c r="JX11" s="79">
        <v>0</v>
      </c>
      <c r="JY11" s="79">
        <v>0</v>
      </c>
      <c r="JZ11" s="79">
        <v>0</v>
      </c>
      <c r="KA11" s="79">
        <v>0</v>
      </c>
      <c r="KB11" s="79">
        <v>0</v>
      </c>
      <c r="KC11" s="79">
        <v>0</v>
      </c>
      <c r="KD11" s="79">
        <v>0</v>
      </c>
      <c r="KE11" s="79">
        <v>0</v>
      </c>
      <c r="KF11" s="79">
        <v>0</v>
      </c>
      <c r="KG11" s="79">
        <v>0</v>
      </c>
      <c r="KH11" s="79">
        <v>0</v>
      </c>
      <c r="KI11" s="79">
        <v>0</v>
      </c>
      <c r="KJ11" s="79">
        <v>0</v>
      </c>
      <c r="KK11" s="79">
        <v>0</v>
      </c>
      <c r="KL11" s="79">
        <v>0</v>
      </c>
      <c r="KM11" s="2"/>
      <c r="KN11" s="79"/>
      <c r="KO11" s="80"/>
      <c r="KP11" s="80"/>
      <c r="KQ11" s="80"/>
      <c r="KR11" s="79">
        <v>0</v>
      </c>
      <c r="KS11" s="79">
        <v>0</v>
      </c>
      <c r="KT11" s="79">
        <v>0</v>
      </c>
      <c r="KU11" s="79">
        <v>0</v>
      </c>
      <c r="KV11" s="79">
        <v>0</v>
      </c>
      <c r="KW11" s="79">
        <v>0</v>
      </c>
      <c r="KX11" s="79">
        <v>0</v>
      </c>
      <c r="KY11" s="79">
        <v>0</v>
      </c>
      <c r="KZ11" s="79">
        <v>0</v>
      </c>
      <c r="LA11" s="79">
        <v>0</v>
      </c>
      <c r="LB11" s="79">
        <v>0</v>
      </c>
      <c r="LC11" s="79">
        <v>0</v>
      </c>
      <c r="LD11" s="79">
        <v>0</v>
      </c>
      <c r="LE11" s="79">
        <v>0</v>
      </c>
      <c r="LF11" s="79">
        <v>0</v>
      </c>
      <c r="LG11" s="79">
        <v>0</v>
      </c>
      <c r="LH11" s="79">
        <v>0</v>
      </c>
      <c r="LI11" s="79">
        <v>0</v>
      </c>
      <c r="LJ11" s="79"/>
      <c r="LK11" s="79"/>
      <c r="LL11" s="79"/>
      <c r="LM11" s="79"/>
      <c r="LN11" s="79"/>
      <c r="LO11" s="79"/>
      <c r="LP11" s="81"/>
      <c r="LQ11" s="81"/>
      <c r="LR11" s="81"/>
      <c r="LS11" s="81"/>
      <c r="LT11" s="81"/>
      <c r="LU11" s="82"/>
      <c r="LV11" s="81"/>
      <c r="LW11" s="81"/>
      <c r="LX11" s="82"/>
    </row>
    <row r="12" spans="1:336" ht="15.75" collapsed="1" x14ac:dyDescent="0.2">
      <c r="A12" s="72"/>
      <c r="B12" s="71" t="s">
        <v>98</v>
      </c>
      <c r="C12" s="70"/>
      <c r="D12" s="70"/>
      <c r="E12" s="70"/>
      <c r="F12" s="72">
        <f>SUM(F13:F14)</f>
        <v>426819.49666857836</v>
      </c>
      <c r="G12" s="72">
        <f>SUM(G13:G14)</f>
        <v>0</v>
      </c>
      <c r="H12" s="72">
        <f>SUM(H13:H14)</f>
        <v>355682.91389048198</v>
      </c>
      <c r="I12" s="72">
        <f>SUM(I13:I14)</f>
        <v>0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>
        <f>SUM(V13:V14)</f>
        <v>0</v>
      </c>
      <c r="W12" s="72">
        <f>SUM(W13:W14)</f>
        <v>0</v>
      </c>
      <c r="X12" s="73">
        <v>0</v>
      </c>
      <c r="Y12" s="72">
        <f>SUM(Y13:Y14)</f>
        <v>0</v>
      </c>
      <c r="Z12" s="73">
        <v>0</v>
      </c>
      <c r="AA12" s="73">
        <v>0</v>
      </c>
      <c r="AB12" s="72">
        <f>SUM(AB13:AB14)</f>
        <v>0</v>
      </c>
      <c r="AC12" s="72">
        <f>SUM(AC13:AC14)</f>
        <v>0</v>
      </c>
      <c r="AD12" s="74"/>
      <c r="AE12" s="74"/>
      <c r="AF12" s="72">
        <f>SUM(AF13:AF14)</f>
        <v>426819.49666857836</v>
      </c>
      <c r="AG12" s="72">
        <f>SUM(AG13:AG14)</f>
        <v>80590.805420888122</v>
      </c>
      <c r="AH12" s="72">
        <f>SUM(AH13:AH14)</f>
        <v>0</v>
      </c>
      <c r="AI12" s="72">
        <f>SUM(AI13:AI14)</f>
        <v>-80590.805420888122</v>
      </c>
      <c r="AJ12" s="75">
        <f>IF(AG12=0,"-",AH12/AG12)</f>
        <v>0</v>
      </c>
      <c r="AK12" s="72">
        <f>SUM(AK13:AK14)</f>
        <v>7871.3286222736388</v>
      </c>
      <c r="AL12" s="72">
        <f>SUM(AL13:AL14)</f>
        <v>0</v>
      </c>
      <c r="AM12" s="72">
        <f>SUM(AM13:AM14)</f>
        <v>-7871.3286222736388</v>
      </c>
      <c r="AN12" s="75">
        <f>IF(AK12=0,"-",AL12/AK12)</f>
        <v>0</v>
      </c>
      <c r="AO12" s="72">
        <f>SUM(AO13:AO14)</f>
        <v>23884.191389401807</v>
      </c>
      <c r="AP12" s="72">
        <f>SUM(AP13:AP14)</f>
        <v>0</v>
      </c>
      <c r="AQ12" s="72">
        <f>SUM(AQ13:AQ14)</f>
        <v>-23884.191389401807</v>
      </c>
      <c r="AR12" s="75">
        <f>IF(AO12=0,"-",AP12/AO12)</f>
        <v>0</v>
      </c>
      <c r="AS12" s="72">
        <f>SUM(AS13:AS14)</f>
        <v>31755.520011675446</v>
      </c>
      <c r="AT12" s="72">
        <f>SUM(AT13:AT14)</f>
        <v>0</v>
      </c>
      <c r="AU12" s="72">
        <f>SUM(AU13:AU14)</f>
        <v>-31755.520011675446</v>
      </c>
      <c r="AV12" s="75">
        <f>IF(AS12=0,"-",AT12/AS12)</f>
        <v>0</v>
      </c>
      <c r="AW12" s="72">
        <f>SUM(AW13:AW14)</f>
        <v>24251.999886823796</v>
      </c>
      <c r="AX12" s="72">
        <f>SUM(AX13:AX14)</f>
        <v>0</v>
      </c>
      <c r="AY12" s="72">
        <f>SUM(AY13:AY14)</f>
        <v>-24251.999886823796</v>
      </c>
      <c r="AZ12" s="75">
        <f>IF(AW12=0,"-",AX12/AW12)</f>
        <v>0</v>
      </c>
      <c r="BA12" s="72">
        <f>SUM(BA13:BA14)</f>
        <v>56007.519898499238</v>
      </c>
      <c r="BB12" s="72">
        <f>SUM(BB13:BB14)</f>
        <v>0</v>
      </c>
      <c r="BC12" s="72">
        <f>SUM(BC13:BC14)</f>
        <v>-56007.519898499238</v>
      </c>
      <c r="BD12" s="75">
        <f>IF(BA12=0,"-",BB12/BA12)</f>
        <v>0</v>
      </c>
      <c r="BE12" s="72">
        <f>SUM(BE13:BE14)</f>
        <v>24583.28552238888</v>
      </c>
      <c r="BF12" s="72">
        <f>SUM(BF13:BF14)</f>
        <v>0</v>
      </c>
      <c r="BG12" s="72">
        <f>SUM(BG13:BG14)</f>
        <v>-24583.28552238888</v>
      </c>
      <c r="BH12" s="75">
        <f>IF(BE12=0,"-",BF12/BE12)</f>
        <v>0</v>
      </c>
      <c r="BI12" s="72">
        <f t="shared" ref="BI12:CC12" si="6">SUM(BI13:BI14)</f>
        <v>346228.69124769024</v>
      </c>
      <c r="BJ12" s="72">
        <f t="shared" si="6"/>
        <v>0</v>
      </c>
      <c r="BK12" s="72">
        <f t="shared" si="6"/>
        <v>0</v>
      </c>
      <c r="BL12" s="72">
        <f t="shared" si="6"/>
        <v>0</v>
      </c>
      <c r="BM12" s="72">
        <f t="shared" si="6"/>
        <v>0</v>
      </c>
      <c r="BN12" s="72">
        <f t="shared" si="6"/>
        <v>0</v>
      </c>
      <c r="BO12" s="72">
        <f t="shared" si="6"/>
        <v>0</v>
      </c>
      <c r="BP12" s="72">
        <f t="shared" si="6"/>
        <v>0</v>
      </c>
      <c r="BQ12" s="72">
        <f t="shared" si="6"/>
        <v>0</v>
      </c>
      <c r="BR12" s="72">
        <f t="shared" si="6"/>
        <v>0</v>
      </c>
      <c r="BS12" s="72">
        <f t="shared" si="6"/>
        <v>0</v>
      </c>
      <c r="BT12" s="72">
        <f t="shared" si="6"/>
        <v>0</v>
      </c>
      <c r="BU12" s="72">
        <f t="shared" si="6"/>
        <v>0</v>
      </c>
      <c r="BV12" s="72">
        <f t="shared" si="6"/>
        <v>0</v>
      </c>
      <c r="BW12" s="72">
        <f t="shared" si="6"/>
        <v>0</v>
      </c>
      <c r="BX12" s="72">
        <f t="shared" si="6"/>
        <v>0</v>
      </c>
      <c r="BY12" s="72">
        <f t="shared" si="6"/>
        <v>-80590.805420888122</v>
      </c>
      <c r="BZ12" s="72">
        <f t="shared" si="6"/>
        <v>80103.041439008899</v>
      </c>
      <c r="CA12" s="72">
        <f t="shared" si="6"/>
        <v>79070.468068697446</v>
      </c>
      <c r="CB12" s="72">
        <f t="shared" si="6"/>
        <v>93291.106370706038</v>
      </c>
      <c r="CC12" s="72">
        <f t="shared" si="6"/>
        <v>93764.075369277882</v>
      </c>
      <c r="CD12" s="72">
        <f>F12-AB12-AF12</f>
        <v>0</v>
      </c>
      <c r="CE12" s="72"/>
      <c r="CF12" s="72"/>
      <c r="CG12" s="72">
        <f>SUM(CG13:CG14)</f>
        <v>0</v>
      </c>
      <c r="CH12" s="72">
        <f>SUM(CH13:CH14)</f>
        <v>0</v>
      </c>
      <c r="CI12" s="74"/>
      <c r="CJ12" s="74"/>
      <c r="CK12" s="72">
        <f>SUM(CK13:CK14)</f>
        <v>355682.91389048198</v>
      </c>
      <c r="CL12" s="72">
        <f>SUM(CL13:CL14)</f>
        <v>67159.004517406764</v>
      </c>
      <c r="CM12" s="72">
        <f>SUM(CM13:CM14)</f>
        <v>0</v>
      </c>
      <c r="CN12" s="72">
        <f>SUM(CN13:CN14)</f>
        <v>-67159.004517406764</v>
      </c>
      <c r="CO12" s="75">
        <f>IF(CL12=0,"-",CM12/CL12)</f>
        <v>0</v>
      </c>
      <c r="CP12" s="72">
        <f>SUM(CP13:CP14)</f>
        <v>6559.4405185613659</v>
      </c>
      <c r="CQ12" s="72">
        <f>SUM(CQ13:CQ14)</f>
        <v>0</v>
      </c>
      <c r="CR12" s="72">
        <f>SUM(CR13:CR14)</f>
        <v>-6559.4405185613659</v>
      </c>
      <c r="CS12" s="75">
        <f>IF(CP12=0,"-",CQ12/CP12)</f>
        <v>0</v>
      </c>
      <c r="CT12" s="72">
        <f>SUM(CT13:CT14)</f>
        <v>19903.492824501507</v>
      </c>
      <c r="CU12" s="72">
        <f>SUM(CU13:CU14)</f>
        <v>0</v>
      </c>
      <c r="CV12" s="72">
        <f>SUM(CV13:CV14)</f>
        <v>-19903.492824501507</v>
      </c>
      <c r="CW12" s="75">
        <f>IF(CT12=0,"-",CU12/CT12)</f>
        <v>0</v>
      </c>
      <c r="CX12" s="72">
        <f>SUM(CX13:CX14)</f>
        <v>26462.933343062872</v>
      </c>
      <c r="CY12" s="72">
        <f>SUM(CY13:CY14)</f>
        <v>0</v>
      </c>
      <c r="CZ12" s="72">
        <f>SUM(CZ13:CZ14)</f>
        <v>-26462.933343062872</v>
      </c>
      <c r="DA12" s="75">
        <f>IF(CX12=0,"-",CY12/CX12)</f>
        <v>0</v>
      </c>
      <c r="DB12" s="72">
        <f>SUM(DB13:DB14)</f>
        <v>20209.999905686498</v>
      </c>
      <c r="DC12" s="72">
        <f>SUM(DC13:DC14)</f>
        <v>0</v>
      </c>
      <c r="DD12" s="72">
        <f>SUM(DD13:DD14)</f>
        <v>-20209.999905686498</v>
      </c>
      <c r="DE12" s="75">
        <f>IF(DB12=0,"-",DC12/DB12)</f>
        <v>0</v>
      </c>
      <c r="DF12" s="72">
        <f>SUM(DF13:DF14)</f>
        <v>46672.933248749367</v>
      </c>
      <c r="DG12" s="72">
        <f>SUM(DG13:DG14)</f>
        <v>0</v>
      </c>
      <c r="DH12" s="72">
        <f>SUM(DH13:DH14)</f>
        <v>-46672.933248749367</v>
      </c>
      <c r="DI12" s="75">
        <f>IF(DF12=0,"-",DG12/DF12)</f>
        <v>0</v>
      </c>
      <c r="DJ12" s="72">
        <f>SUM(DJ13:DJ14)</f>
        <v>20486.071268657401</v>
      </c>
      <c r="DK12" s="72">
        <f>SUM(DK13:DK14)</f>
        <v>0</v>
      </c>
      <c r="DL12" s="72">
        <f>SUM(DL13:DL14)</f>
        <v>-20486.071268657401</v>
      </c>
      <c r="DM12" s="75">
        <f>IF(DJ12=0,"-",DK12/DJ12)</f>
        <v>0</v>
      </c>
      <c r="DN12" s="72">
        <f t="shared" ref="DN12:EH12" si="7">SUM(DN13:DN14)</f>
        <v>288523.90937307524</v>
      </c>
      <c r="DO12" s="72">
        <f t="shared" si="7"/>
        <v>0</v>
      </c>
      <c r="DP12" s="72">
        <f t="shared" si="7"/>
        <v>0</v>
      </c>
      <c r="DQ12" s="72">
        <f t="shared" si="7"/>
        <v>0</v>
      </c>
      <c r="DR12" s="72">
        <f t="shared" si="7"/>
        <v>0</v>
      </c>
      <c r="DS12" s="72">
        <f t="shared" si="7"/>
        <v>0</v>
      </c>
      <c r="DT12" s="72">
        <f t="shared" si="7"/>
        <v>0</v>
      </c>
      <c r="DU12" s="72">
        <f t="shared" si="7"/>
        <v>0</v>
      </c>
      <c r="DV12" s="72">
        <f t="shared" si="7"/>
        <v>0</v>
      </c>
      <c r="DW12" s="72">
        <f t="shared" si="7"/>
        <v>0</v>
      </c>
      <c r="DX12" s="72">
        <f t="shared" si="7"/>
        <v>0</v>
      </c>
      <c r="DY12" s="72">
        <f t="shared" si="7"/>
        <v>0</v>
      </c>
      <c r="DZ12" s="72">
        <f t="shared" si="7"/>
        <v>0</v>
      </c>
      <c r="EA12" s="72">
        <f t="shared" si="7"/>
        <v>0</v>
      </c>
      <c r="EB12" s="72">
        <f t="shared" si="7"/>
        <v>0</v>
      </c>
      <c r="EC12" s="72">
        <f t="shared" si="7"/>
        <v>0</v>
      </c>
      <c r="ED12" s="72">
        <f t="shared" si="7"/>
        <v>-67159.004517406764</v>
      </c>
      <c r="EE12" s="72">
        <f t="shared" si="7"/>
        <v>66752.534532507416</v>
      </c>
      <c r="EF12" s="72">
        <f t="shared" si="7"/>
        <v>65892.056723914546</v>
      </c>
      <c r="EG12" s="72">
        <f t="shared" si="7"/>
        <v>77742.588642255039</v>
      </c>
      <c r="EH12" s="72">
        <f t="shared" si="7"/>
        <v>78136.729474398235</v>
      </c>
      <c r="EI12" s="72">
        <f>H12-CG12-CK12</f>
        <v>0</v>
      </c>
      <c r="EJ12" s="72"/>
      <c r="EK12" s="72"/>
      <c r="EL12" s="72">
        <f t="shared" ref="EL12:EQ12" si="8">SUM(EL13:EL14)</f>
        <v>0</v>
      </c>
      <c r="EM12" s="72">
        <f t="shared" si="8"/>
        <v>0</v>
      </c>
      <c r="EN12" s="72">
        <f t="shared" si="8"/>
        <v>355682.91389048198</v>
      </c>
      <c r="EO12" s="72">
        <f t="shared" si="8"/>
        <v>67159.004517406749</v>
      </c>
      <c r="EP12" s="72">
        <f t="shared" si="8"/>
        <v>0</v>
      </c>
      <c r="EQ12" s="72">
        <f t="shared" si="8"/>
        <v>-67159.004517406749</v>
      </c>
      <c r="ER12" s="75">
        <f>IF(EO12=0,"-",EP12/EO12)</f>
        <v>0</v>
      </c>
      <c r="ES12" s="72">
        <f>SUM(ES13:ES14)</f>
        <v>6559.4405185613659</v>
      </c>
      <c r="ET12" s="72">
        <f>SUM(ET13:ET14)</f>
        <v>0</v>
      </c>
      <c r="EU12" s="72">
        <f>SUM(EU13:EU14)</f>
        <v>-6559.4405185613659</v>
      </c>
      <c r="EV12" s="75">
        <f>IF(ES12=0,"-",ET12/ES12)</f>
        <v>0</v>
      </c>
      <c r="EW12" s="72">
        <f>SUM(EW13:EW14)</f>
        <v>19903.492824501507</v>
      </c>
      <c r="EX12" s="72">
        <f>SUM(EX13:EX14)</f>
        <v>0</v>
      </c>
      <c r="EY12" s="72">
        <f>SUM(EY13:EY14)</f>
        <v>-19903.492824501507</v>
      </c>
      <c r="EZ12" s="75">
        <f>IF(EW12=0,"-",EX12/EW12)</f>
        <v>0</v>
      </c>
      <c r="FA12" s="72">
        <f>SUM(FA13:FA14)</f>
        <v>26462.933343062872</v>
      </c>
      <c r="FB12" s="72">
        <f>SUM(FB13:FB14)</f>
        <v>0</v>
      </c>
      <c r="FC12" s="72">
        <f>SUM(FC13:FC14)</f>
        <v>-26462.933343062872</v>
      </c>
      <c r="FD12" s="75">
        <f>IF(FA12=0,"-",FB12/FA12)</f>
        <v>0</v>
      </c>
      <c r="FE12" s="72">
        <f>SUM(FE13:FE14)</f>
        <v>20209.999905686498</v>
      </c>
      <c r="FF12" s="72">
        <f>SUM(FF13:FF14)</f>
        <v>0</v>
      </c>
      <c r="FG12" s="72">
        <f>SUM(FG13:FG14)</f>
        <v>-20209.999905686498</v>
      </c>
      <c r="FH12" s="75">
        <f>IF(FE12=0,"-",FF12/FE12)</f>
        <v>0</v>
      </c>
      <c r="FI12" s="72">
        <f>SUM(FI13:FI14)</f>
        <v>46672.933248749367</v>
      </c>
      <c r="FJ12" s="72">
        <f>SUM(FJ13:FJ14)</f>
        <v>0</v>
      </c>
      <c r="FK12" s="72">
        <f>SUM(FK13:FK14)</f>
        <v>-46672.933248749367</v>
      </c>
      <c r="FL12" s="75">
        <f>IF(FI12=0,"-",FJ12/FI12)</f>
        <v>0</v>
      </c>
      <c r="FM12" s="72">
        <f>SUM(FM13:FM14)</f>
        <v>20486.071268657379</v>
      </c>
      <c r="FN12" s="72">
        <f>SUM(FN13:FN14)</f>
        <v>0</v>
      </c>
      <c r="FO12" s="72">
        <f>SUM(FO13:FO14)</f>
        <v>-20486.071268657379</v>
      </c>
      <c r="FP12" s="75">
        <f>IF(FM12=0,"-",FN12/FM12)</f>
        <v>0</v>
      </c>
      <c r="FQ12" s="72">
        <f t="shared" ref="FQ12:GK12" si="9">SUM(FQ13:FQ14)</f>
        <v>288523.90937307524</v>
      </c>
      <c r="FR12" s="72">
        <f t="shared" si="9"/>
        <v>0</v>
      </c>
      <c r="FS12" s="72">
        <f t="shared" si="9"/>
        <v>0</v>
      </c>
      <c r="FT12" s="72">
        <f t="shared" si="9"/>
        <v>0</v>
      </c>
      <c r="FU12" s="72">
        <f t="shared" si="9"/>
        <v>0</v>
      </c>
      <c r="FV12" s="72">
        <f t="shared" si="9"/>
        <v>0</v>
      </c>
      <c r="FW12" s="72">
        <f t="shared" si="9"/>
        <v>0</v>
      </c>
      <c r="FX12" s="72">
        <f t="shared" si="9"/>
        <v>0</v>
      </c>
      <c r="FY12" s="72">
        <f t="shared" si="9"/>
        <v>0</v>
      </c>
      <c r="FZ12" s="72">
        <f t="shared" si="9"/>
        <v>0</v>
      </c>
      <c r="GA12" s="72">
        <f t="shared" si="9"/>
        <v>0</v>
      </c>
      <c r="GB12" s="72">
        <f t="shared" si="9"/>
        <v>0</v>
      </c>
      <c r="GC12" s="72">
        <f t="shared" si="9"/>
        <v>0</v>
      </c>
      <c r="GD12" s="72">
        <f t="shared" si="9"/>
        <v>0</v>
      </c>
      <c r="GE12" s="72">
        <f t="shared" si="9"/>
        <v>0</v>
      </c>
      <c r="GF12" s="72">
        <f t="shared" si="9"/>
        <v>0</v>
      </c>
      <c r="GG12" s="72">
        <f t="shared" si="9"/>
        <v>-67159.004517406749</v>
      </c>
      <c r="GH12" s="72">
        <f t="shared" si="9"/>
        <v>66752.534532507416</v>
      </c>
      <c r="GI12" s="72">
        <f t="shared" si="9"/>
        <v>65892.056723914546</v>
      </c>
      <c r="GJ12" s="72">
        <f t="shared" si="9"/>
        <v>77742.588642255039</v>
      </c>
      <c r="GK12" s="72">
        <f t="shared" si="9"/>
        <v>78136.729474398235</v>
      </c>
      <c r="GL12" s="72">
        <f>H12-EL12-EN12</f>
        <v>0</v>
      </c>
      <c r="GM12" s="72"/>
      <c r="GN12" s="72"/>
      <c r="GO12" s="76"/>
      <c r="GP12" s="76"/>
      <c r="GQ12" s="77"/>
      <c r="GR12" s="77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6"/>
      <c r="HK12" s="79">
        <f t="shared" ref="HK12:JV12" si="10">SUM(HK13:HK14)</f>
        <v>0</v>
      </c>
      <c r="HL12" s="79">
        <f t="shared" si="10"/>
        <v>0</v>
      </c>
      <c r="HM12" s="79">
        <f t="shared" si="10"/>
        <v>0</v>
      </c>
      <c r="HN12" s="79">
        <f t="shared" si="10"/>
        <v>0</v>
      </c>
      <c r="HO12" s="79">
        <f t="shared" si="10"/>
        <v>0</v>
      </c>
      <c r="HP12" s="79">
        <f t="shared" si="10"/>
        <v>0</v>
      </c>
      <c r="HQ12" s="79">
        <f t="shared" si="10"/>
        <v>0</v>
      </c>
      <c r="HR12" s="79">
        <f t="shared" si="10"/>
        <v>0</v>
      </c>
      <c r="HS12" s="79">
        <f t="shared" si="10"/>
        <v>0</v>
      </c>
      <c r="HT12" s="79">
        <f t="shared" si="10"/>
        <v>0</v>
      </c>
      <c r="HU12" s="79">
        <f t="shared" si="10"/>
        <v>0</v>
      </c>
      <c r="HV12" s="79">
        <f t="shared" si="10"/>
        <v>0</v>
      </c>
      <c r="HW12" s="79">
        <f t="shared" si="10"/>
        <v>0</v>
      </c>
      <c r="HX12" s="79">
        <f t="shared" si="10"/>
        <v>0</v>
      </c>
      <c r="HY12" s="79">
        <f t="shared" si="10"/>
        <v>0</v>
      </c>
      <c r="HZ12" s="79">
        <f t="shared" si="10"/>
        <v>0</v>
      </c>
      <c r="IA12" s="79">
        <f t="shared" si="10"/>
        <v>0</v>
      </c>
      <c r="IB12" s="79">
        <f t="shared" si="10"/>
        <v>0</v>
      </c>
      <c r="IC12" s="79">
        <f t="shared" si="10"/>
        <v>0</v>
      </c>
      <c r="ID12" s="79">
        <f t="shared" si="10"/>
        <v>0</v>
      </c>
      <c r="IE12" s="79">
        <f t="shared" si="10"/>
        <v>0</v>
      </c>
      <c r="IF12" s="79">
        <f t="shared" si="10"/>
        <v>0</v>
      </c>
      <c r="IG12" s="79">
        <f t="shared" si="10"/>
        <v>0</v>
      </c>
      <c r="IH12" s="79">
        <f t="shared" si="10"/>
        <v>0</v>
      </c>
      <c r="II12" s="79">
        <f t="shared" si="10"/>
        <v>0</v>
      </c>
      <c r="IJ12" s="79">
        <f t="shared" si="10"/>
        <v>0</v>
      </c>
      <c r="IK12" s="79">
        <f t="shared" si="10"/>
        <v>0</v>
      </c>
      <c r="IL12" s="79">
        <f t="shared" si="10"/>
        <v>0</v>
      </c>
      <c r="IM12" s="79">
        <f t="shared" si="10"/>
        <v>0</v>
      </c>
      <c r="IN12" s="79">
        <f t="shared" si="10"/>
        <v>0</v>
      </c>
      <c r="IO12" s="79">
        <f t="shared" si="10"/>
        <v>0</v>
      </c>
      <c r="IP12" s="79">
        <f t="shared" si="10"/>
        <v>0</v>
      </c>
      <c r="IQ12" s="79">
        <f t="shared" si="10"/>
        <v>0</v>
      </c>
      <c r="IR12" s="79">
        <f t="shared" si="10"/>
        <v>0</v>
      </c>
      <c r="IS12" s="79">
        <f t="shared" si="10"/>
        <v>0</v>
      </c>
      <c r="IT12" s="79">
        <f t="shared" si="10"/>
        <v>0</v>
      </c>
      <c r="IU12" s="79">
        <f t="shared" si="10"/>
        <v>0</v>
      </c>
      <c r="IV12" s="79">
        <f t="shared" si="10"/>
        <v>0</v>
      </c>
      <c r="IW12" s="79">
        <f t="shared" si="10"/>
        <v>0</v>
      </c>
      <c r="IX12" s="79">
        <f t="shared" si="10"/>
        <v>0</v>
      </c>
      <c r="IY12" s="79">
        <f t="shared" si="10"/>
        <v>0</v>
      </c>
      <c r="IZ12" s="79">
        <f t="shared" si="10"/>
        <v>0</v>
      </c>
      <c r="JA12" s="79">
        <f t="shared" si="10"/>
        <v>0</v>
      </c>
      <c r="JB12" s="79">
        <f t="shared" si="10"/>
        <v>0</v>
      </c>
      <c r="JC12" s="79">
        <f t="shared" si="10"/>
        <v>0</v>
      </c>
      <c r="JD12" s="79">
        <f t="shared" si="10"/>
        <v>0</v>
      </c>
      <c r="JE12" s="79">
        <f t="shared" si="10"/>
        <v>0</v>
      </c>
      <c r="JF12" s="79">
        <f t="shared" si="10"/>
        <v>0</v>
      </c>
      <c r="JG12" s="79">
        <f t="shared" si="10"/>
        <v>0</v>
      </c>
      <c r="JH12" s="79">
        <f t="shared" si="10"/>
        <v>0</v>
      </c>
      <c r="JI12" s="79">
        <f t="shared" si="10"/>
        <v>0</v>
      </c>
      <c r="JJ12" s="79">
        <f t="shared" si="10"/>
        <v>0</v>
      </c>
      <c r="JK12" s="79">
        <f t="shared" si="10"/>
        <v>0</v>
      </c>
      <c r="JL12" s="79">
        <f t="shared" si="10"/>
        <v>0</v>
      </c>
      <c r="JM12" s="79">
        <f t="shared" si="10"/>
        <v>0</v>
      </c>
      <c r="JN12" s="79">
        <f t="shared" si="10"/>
        <v>0</v>
      </c>
      <c r="JO12" s="79">
        <f t="shared" si="10"/>
        <v>0</v>
      </c>
      <c r="JP12" s="79">
        <f t="shared" si="10"/>
        <v>0</v>
      </c>
      <c r="JQ12" s="79">
        <f t="shared" si="10"/>
        <v>0</v>
      </c>
      <c r="JR12" s="79">
        <f t="shared" si="10"/>
        <v>0</v>
      </c>
      <c r="JS12" s="79">
        <f t="shared" si="10"/>
        <v>0</v>
      </c>
      <c r="JT12" s="79">
        <f t="shared" si="10"/>
        <v>0</v>
      </c>
      <c r="JU12" s="79">
        <f t="shared" si="10"/>
        <v>0</v>
      </c>
      <c r="JV12" s="79">
        <f t="shared" si="10"/>
        <v>0</v>
      </c>
      <c r="JW12" s="79">
        <f t="shared" ref="JW12:KL12" si="11">SUM(JW13:JW14)</f>
        <v>0</v>
      </c>
      <c r="JX12" s="79">
        <f t="shared" si="11"/>
        <v>0</v>
      </c>
      <c r="JY12" s="79">
        <f t="shared" si="11"/>
        <v>0</v>
      </c>
      <c r="JZ12" s="79">
        <f t="shared" si="11"/>
        <v>0</v>
      </c>
      <c r="KA12" s="79">
        <f t="shared" si="11"/>
        <v>0</v>
      </c>
      <c r="KB12" s="79">
        <f t="shared" si="11"/>
        <v>0</v>
      </c>
      <c r="KC12" s="79">
        <f t="shared" si="11"/>
        <v>0</v>
      </c>
      <c r="KD12" s="79">
        <f t="shared" si="11"/>
        <v>0</v>
      </c>
      <c r="KE12" s="79">
        <f t="shared" si="11"/>
        <v>0</v>
      </c>
      <c r="KF12" s="79">
        <f t="shared" si="11"/>
        <v>0</v>
      </c>
      <c r="KG12" s="79">
        <f t="shared" si="11"/>
        <v>0</v>
      </c>
      <c r="KH12" s="79">
        <f t="shared" si="11"/>
        <v>0</v>
      </c>
      <c r="KI12" s="79">
        <f t="shared" si="11"/>
        <v>0</v>
      </c>
      <c r="KJ12" s="79">
        <f t="shared" si="11"/>
        <v>0</v>
      </c>
      <c r="KK12" s="79">
        <f t="shared" si="11"/>
        <v>0</v>
      </c>
      <c r="KL12" s="79">
        <f t="shared" si="11"/>
        <v>0</v>
      </c>
      <c r="KM12" s="2"/>
      <c r="KN12" s="79"/>
      <c r="KO12" s="80"/>
      <c r="KP12" s="80"/>
      <c r="KQ12" s="80"/>
      <c r="KR12" s="79">
        <f t="shared" ref="KR12:LI12" si="12">SUM(KR13:KR14)</f>
        <v>0</v>
      </c>
      <c r="KS12" s="79">
        <f t="shared" si="12"/>
        <v>0</v>
      </c>
      <c r="KT12" s="79">
        <f t="shared" si="12"/>
        <v>0</v>
      </c>
      <c r="KU12" s="79">
        <f t="shared" si="12"/>
        <v>0</v>
      </c>
      <c r="KV12" s="79">
        <f t="shared" si="12"/>
        <v>0</v>
      </c>
      <c r="KW12" s="79">
        <f t="shared" si="12"/>
        <v>0</v>
      </c>
      <c r="KX12" s="79">
        <f t="shared" si="12"/>
        <v>0</v>
      </c>
      <c r="KY12" s="79">
        <f t="shared" si="12"/>
        <v>0</v>
      </c>
      <c r="KZ12" s="79">
        <f t="shared" si="12"/>
        <v>0</v>
      </c>
      <c r="LA12" s="79">
        <f t="shared" si="12"/>
        <v>0</v>
      </c>
      <c r="LB12" s="79">
        <f t="shared" si="12"/>
        <v>0</v>
      </c>
      <c r="LC12" s="79">
        <f t="shared" si="12"/>
        <v>0</v>
      </c>
      <c r="LD12" s="79">
        <f t="shared" si="12"/>
        <v>0</v>
      </c>
      <c r="LE12" s="79">
        <f t="shared" si="12"/>
        <v>0</v>
      </c>
      <c r="LF12" s="79">
        <f t="shared" si="12"/>
        <v>0</v>
      </c>
      <c r="LG12" s="79">
        <f t="shared" si="12"/>
        <v>0</v>
      </c>
      <c r="LH12" s="79">
        <f t="shared" si="12"/>
        <v>0</v>
      </c>
      <c r="LI12" s="79">
        <f t="shared" si="12"/>
        <v>0</v>
      </c>
      <c r="LJ12" s="79"/>
      <c r="LK12" s="79"/>
      <c r="LL12" s="79"/>
      <c r="LM12" s="79"/>
      <c r="LN12" s="79"/>
      <c r="LO12" s="79"/>
      <c r="LP12" s="81"/>
      <c r="LQ12" s="81"/>
      <c r="LR12" s="81"/>
      <c r="LS12" s="81"/>
      <c r="LT12" s="81"/>
      <c r="LU12" s="82"/>
      <c r="LV12" s="81"/>
      <c r="LW12" s="81"/>
      <c r="LX12" s="82"/>
    </row>
    <row r="13" spans="1:336" customFormat="1" ht="30" hidden="1" customHeight="1" outlineLevel="1" x14ac:dyDescent="0.2">
      <c r="A13" s="83" t="s">
        <v>99</v>
      </c>
      <c r="B13" s="84" t="s">
        <v>100</v>
      </c>
      <c r="C13" s="85" t="s">
        <v>101</v>
      </c>
      <c r="D13" s="85"/>
      <c r="E13" s="85" t="s">
        <v>102</v>
      </c>
      <c r="F13" s="86">
        <v>80590.805420888122</v>
      </c>
      <c r="G13" s="86"/>
      <c r="H13" s="86">
        <v>67159.004517406764</v>
      </c>
      <c r="I13" s="86"/>
      <c r="J13" s="87">
        <v>12022</v>
      </c>
      <c r="K13" s="88"/>
      <c r="L13" s="87">
        <v>42022</v>
      </c>
      <c r="M13" s="88"/>
      <c r="N13" s="86">
        <v>0</v>
      </c>
      <c r="O13" s="86"/>
      <c r="P13" s="89"/>
      <c r="Q13" s="88"/>
      <c r="R13" s="89"/>
      <c r="S13" s="89"/>
      <c r="T13" s="89"/>
      <c r="U13" s="89"/>
      <c r="V13" s="86">
        <v>0</v>
      </c>
      <c r="W13" s="86">
        <v>0</v>
      </c>
      <c r="X13" s="89"/>
      <c r="Y13" s="86">
        <v>0</v>
      </c>
      <c r="Z13" s="89"/>
      <c r="AA13" s="89"/>
      <c r="AB13" s="90">
        <v>0</v>
      </c>
      <c r="AC13" s="90"/>
      <c r="AD13" s="91" t="s">
        <v>103</v>
      </c>
      <c r="AE13" s="91"/>
      <c r="AF13" s="92">
        <f>AG13+BZ13+CA13+CB13+CC13</f>
        <v>80590.805420888122</v>
      </c>
      <c r="AG13" s="93">
        <f>AK13+AO13+AW13+BE13</f>
        <v>80590.805420888122</v>
      </c>
      <c r="AH13" s="93">
        <f>AL13+AP13+AX13+BF13</f>
        <v>0</v>
      </c>
      <c r="AI13" s="93">
        <f>AH13-AG13</f>
        <v>-80590.805420888122</v>
      </c>
      <c r="AJ13" s="94">
        <f>IF(AG13=0,"-",AH13/AG13)</f>
        <v>0</v>
      </c>
      <c r="AK13" s="95">
        <v>7871.3286222736388</v>
      </c>
      <c r="AL13" s="95"/>
      <c r="AM13" s="93">
        <f t="shared" ref="AM13:BD13" si="13">CR13*1.2</f>
        <v>-7871.3286222736388</v>
      </c>
      <c r="AN13" s="93">
        <f t="shared" si="13"/>
        <v>0</v>
      </c>
      <c r="AO13" s="95">
        <v>23884.191389401807</v>
      </c>
      <c r="AP13" s="95"/>
      <c r="AQ13" s="93">
        <f t="shared" si="13"/>
        <v>-23884.191389401807</v>
      </c>
      <c r="AR13" s="93">
        <f t="shared" si="13"/>
        <v>0</v>
      </c>
      <c r="AS13" s="93">
        <f t="shared" si="13"/>
        <v>31755.520011675446</v>
      </c>
      <c r="AT13" s="93">
        <f t="shared" si="13"/>
        <v>0</v>
      </c>
      <c r="AU13" s="93">
        <f t="shared" si="13"/>
        <v>-31755.520011675446</v>
      </c>
      <c r="AV13" s="93">
        <f t="shared" si="13"/>
        <v>0</v>
      </c>
      <c r="AW13" s="95">
        <v>24251.999886823796</v>
      </c>
      <c r="AX13" s="95"/>
      <c r="AY13" s="93">
        <f t="shared" si="13"/>
        <v>-24251.999886823796</v>
      </c>
      <c r="AZ13" s="93">
        <f t="shared" si="13"/>
        <v>0</v>
      </c>
      <c r="BA13" s="93">
        <f t="shared" si="13"/>
        <v>56007.519898499238</v>
      </c>
      <c r="BB13" s="93">
        <f t="shared" si="13"/>
        <v>0</v>
      </c>
      <c r="BC13" s="93">
        <f t="shared" si="13"/>
        <v>-56007.519898499238</v>
      </c>
      <c r="BD13" s="93">
        <f t="shared" si="13"/>
        <v>0</v>
      </c>
      <c r="BE13" s="95">
        <v>24583.28552238888</v>
      </c>
      <c r="BF13" s="95"/>
      <c r="BG13" s="93">
        <f>BF13-BE13</f>
        <v>-24583.28552238888</v>
      </c>
      <c r="BH13" s="94">
        <f>IF(BE13=0,"-",BF13/BE13)</f>
        <v>0</v>
      </c>
      <c r="BI13" s="92">
        <f>F13-AB13-AG13</f>
        <v>0</v>
      </c>
      <c r="BJ13" s="92">
        <f>G13-AC13-AH13</f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3">
        <f>IF($B$2="Отчет за 1 квартал",[2]ИПР!AM13,IF($B$2="Отчет за 2 квартал",[2]ИПР!AU13,IF($B$2="Отчет за 3 квартал",[2]ИПР!BC13,AI13)))-BK13-BO13-BP13-BQ13-BR13-BS13-BT13-BU13-BV13-BX13-BL13-BM13-BN13-BW13</f>
        <v>-80590.805420888122</v>
      </c>
      <c r="BZ13" s="97">
        <v>0</v>
      </c>
      <c r="CA13" s="97">
        <v>0</v>
      </c>
      <c r="CB13" s="97">
        <v>0</v>
      </c>
      <c r="CC13" s="97">
        <v>0</v>
      </c>
      <c r="CD13" s="92">
        <f>F13-AB13-AF13</f>
        <v>0</v>
      </c>
      <c r="CE13" s="98" t="s">
        <v>104</v>
      </c>
      <c r="CF13" s="97"/>
      <c r="CG13" s="90">
        <v>0</v>
      </c>
      <c r="CH13" s="90"/>
      <c r="CI13" s="91" t="s">
        <v>103</v>
      </c>
      <c r="CJ13" s="91"/>
      <c r="CK13" s="93">
        <f>CL13+EE13+EF13+EG13+EH13</f>
        <v>67159.004517406764</v>
      </c>
      <c r="CL13" s="93">
        <f>CP13+CT13+DB13+DJ13</f>
        <v>67159.004517406764</v>
      </c>
      <c r="CM13" s="93">
        <f>CQ13+CU13+DC13+DK13</f>
        <v>0</v>
      </c>
      <c r="CN13" s="93">
        <f>CM13-CL13</f>
        <v>-67159.004517406764</v>
      </c>
      <c r="CO13" s="94">
        <f>IF(CL13=0,"-",CM13/CL13)</f>
        <v>0</v>
      </c>
      <c r="CP13" s="90">
        <v>6559.4405185613659</v>
      </c>
      <c r="CQ13" s="90"/>
      <c r="CR13" s="93">
        <f>CQ13-CP13</f>
        <v>-6559.4405185613659</v>
      </c>
      <c r="CS13" s="94">
        <f>IF(CP13=0,"-",CQ13/CP13)</f>
        <v>0</v>
      </c>
      <c r="CT13" s="90">
        <v>19903.492824501507</v>
      </c>
      <c r="CU13" s="90"/>
      <c r="CV13" s="93">
        <f>CU13-CT13</f>
        <v>-19903.492824501507</v>
      </c>
      <c r="CW13" s="94">
        <f>IF(CT13=0,"-",CU13/CT13)</f>
        <v>0</v>
      </c>
      <c r="CX13" s="93">
        <f>CP13+CT13</f>
        <v>26462.933343062872</v>
      </c>
      <c r="CY13" s="93">
        <f>CQ13+CU13</f>
        <v>0</v>
      </c>
      <c r="CZ13" s="93">
        <f>CY13-CX13</f>
        <v>-26462.933343062872</v>
      </c>
      <c r="DA13" s="94">
        <f>IF(CX13=0,"-",CY13/CX13)</f>
        <v>0</v>
      </c>
      <c r="DB13" s="90">
        <v>20209.999905686498</v>
      </c>
      <c r="DC13" s="90"/>
      <c r="DD13" s="93">
        <f>DC13-DB13</f>
        <v>-20209.999905686498</v>
      </c>
      <c r="DE13" s="94">
        <f>IF(DB13=0,"-",DC13/DB13)</f>
        <v>0</v>
      </c>
      <c r="DF13" s="93">
        <f>CX13+DB13</f>
        <v>46672.933248749367</v>
      </c>
      <c r="DG13" s="93">
        <f>CY13+DC13</f>
        <v>0</v>
      </c>
      <c r="DH13" s="93">
        <f>DG13-DF13</f>
        <v>-46672.933248749367</v>
      </c>
      <c r="DI13" s="94">
        <f>IF(DF13=0,"-",DG13/DF13)</f>
        <v>0</v>
      </c>
      <c r="DJ13" s="90">
        <v>20486.071268657401</v>
      </c>
      <c r="DK13" s="90"/>
      <c r="DL13" s="93">
        <f>DK13-DJ13</f>
        <v>-20486.071268657401</v>
      </c>
      <c r="DM13" s="94">
        <f>IF(DJ13=0,"-",DK13/DJ13)</f>
        <v>0</v>
      </c>
      <c r="DN13" s="92">
        <f>H13-CG13-CL13</f>
        <v>0</v>
      </c>
      <c r="DO13" s="92">
        <f>I13-CH13-CM13</f>
        <v>0</v>
      </c>
      <c r="DP13" s="97">
        <v>0</v>
      </c>
      <c r="DQ13" s="97">
        <v>0</v>
      </c>
      <c r="DR13" s="97">
        <v>0</v>
      </c>
      <c r="DS13" s="97">
        <v>0</v>
      </c>
      <c r="DT13" s="97">
        <v>0</v>
      </c>
      <c r="DU13" s="97">
        <v>0</v>
      </c>
      <c r="DV13" s="97">
        <v>0</v>
      </c>
      <c r="DW13" s="97">
        <v>0</v>
      </c>
      <c r="DX13" s="97">
        <v>0</v>
      </c>
      <c r="DY13" s="97">
        <v>0</v>
      </c>
      <c r="DZ13" s="97">
        <v>0</v>
      </c>
      <c r="EA13" s="97">
        <v>0</v>
      </c>
      <c r="EB13" s="97">
        <v>0</v>
      </c>
      <c r="EC13" s="97">
        <v>0</v>
      </c>
      <c r="ED13" s="93">
        <f>IF($B$2="Отчет за 1 квартал",[3]ОЭК!CR50,IF($B$2="Отчет за 2 квартал",[3]ОЭК!CZ50,IF($B$2="Отчет за 3 квартал",[3]ОЭК!DH50,CN13)))-DP13-DT13-DU13-DV13-DW13-DX13-DY13-DZ13-EA13-EC13-DQ13-DR13-DS13-EB13</f>
        <v>-67159.004517406764</v>
      </c>
      <c r="EE13" s="97">
        <v>0</v>
      </c>
      <c r="EF13" s="97">
        <v>0</v>
      </c>
      <c r="EG13" s="97">
        <v>0</v>
      </c>
      <c r="EH13" s="97">
        <v>0</v>
      </c>
      <c r="EI13" s="92">
        <f>H13-CG13-CK13</f>
        <v>0</v>
      </c>
      <c r="EJ13" s="98" t="s">
        <v>105</v>
      </c>
      <c r="EK13" s="97"/>
      <c r="EL13" s="90">
        <v>0</v>
      </c>
      <c r="EM13" s="90"/>
      <c r="EN13" s="93">
        <f>EO13+GH13+GI13+GJ13+GK13</f>
        <v>67159.004517406749</v>
      </c>
      <c r="EO13" s="93">
        <f>ES13+EW13+FE13+FM13</f>
        <v>67159.004517406749</v>
      </c>
      <c r="EP13" s="93">
        <f>ET13+EX13+FF13+FN13</f>
        <v>0</v>
      </c>
      <c r="EQ13" s="93">
        <f>EP13-EO13</f>
        <v>-67159.004517406749</v>
      </c>
      <c r="ER13" s="94">
        <f>IF(EO13=0,"-",EP13/EO13)</f>
        <v>0</v>
      </c>
      <c r="ES13" s="90">
        <v>6559.4405185613659</v>
      </c>
      <c r="ET13" s="90"/>
      <c r="EU13" s="93">
        <f>ET13-ES13</f>
        <v>-6559.4405185613659</v>
      </c>
      <c r="EV13" s="94">
        <f>IF(ES13=0,"-",ET13/ES13)</f>
        <v>0</v>
      </c>
      <c r="EW13" s="90">
        <v>19903.492824501507</v>
      </c>
      <c r="EX13" s="90"/>
      <c r="EY13" s="93">
        <f>EX13-EW13</f>
        <v>-19903.492824501507</v>
      </c>
      <c r="EZ13" s="94">
        <f>IF(EW13=0,"-",EX13/EW13)</f>
        <v>0</v>
      </c>
      <c r="FA13" s="93">
        <f>ES13+EW13</f>
        <v>26462.933343062872</v>
      </c>
      <c r="FB13" s="93">
        <f>ET13+EX13</f>
        <v>0</v>
      </c>
      <c r="FC13" s="93">
        <f>FB13-FA13</f>
        <v>-26462.933343062872</v>
      </c>
      <c r="FD13" s="94">
        <f>IF(FA13=0,"-",FB13/FA13)</f>
        <v>0</v>
      </c>
      <c r="FE13" s="90">
        <v>20209.999905686498</v>
      </c>
      <c r="FF13" s="90"/>
      <c r="FG13" s="93">
        <f>FF13-FE13</f>
        <v>-20209.999905686498</v>
      </c>
      <c r="FH13" s="94">
        <f>IF(FE13=0,"-",FF13/FE13)</f>
        <v>0</v>
      </c>
      <c r="FI13" s="93">
        <f>FA13+FE13</f>
        <v>46672.933248749367</v>
      </c>
      <c r="FJ13" s="93">
        <f>FB13+FF13</f>
        <v>0</v>
      </c>
      <c r="FK13" s="93">
        <f>FJ13-FI13</f>
        <v>-46672.933248749367</v>
      </c>
      <c r="FL13" s="94">
        <f>IF(FI13=0,"-",FJ13/FI13)</f>
        <v>0</v>
      </c>
      <c r="FM13" s="90">
        <v>20486.071268657379</v>
      </c>
      <c r="FN13" s="90"/>
      <c r="FO13" s="93">
        <f>FN13-FM13</f>
        <v>-20486.071268657379</v>
      </c>
      <c r="FP13" s="94">
        <f>IF(FM13=0,"-",FN13/FM13)</f>
        <v>0</v>
      </c>
      <c r="FQ13" s="92">
        <f>H13-EL13-EO13</f>
        <v>0</v>
      </c>
      <c r="FR13" s="92">
        <f>I13-EM13-EP13</f>
        <v>0</v>
      </c>
      <c r="FS13" s="97">
        <v>0</v>
      </c>
      <c r="FT13" s="97">
        <v>0</v>
      </c>
      <c r="FU13" s="97">
        <v>0</v>
      </c>
      <c r="FV13" s="97">
        <v>0</v>
      </c>
      <c r="FW13" s="97">
        <v>0</v>
      </c>
      <c r="FX13" s="97">
        <v>0</v>
      </c>
      <c r="FY13" s="97">
        <v>0</v>
      </c>
      <c r="FZ13" s="97">
        <v>0</v>
      </c>
      <c r="GA13" s="97">
        <v>0</v>
      </c>
      <c r="GB13" s="97">
        <v>0</v>
      </c>
      <c r="GC13" s="97">
        <v>0</v>
      </c>
      <c r="GD13" s="97">
        <v>0</v>
      </c>
      <c r="GE13" s="97">
        <v>0</v>
      </c>
      <c r="GF13" s="97">
        <v>0</v>
      </c>
      <c r="GG13" s="93">
        <f>IF($B$2="Отчет за 1 квартал",[3]ОЭК!EU18,IF($B$2="Отчет за 2 квартал",[3]ОЭК!FC18,IF($B$2="Отчет за 3 квартал",[3]ОЭК!FK18,EQ13)))-FS13-FW13-FX13-FY13-FZ13-GA13-GB13-GC13-GD13-GF13-FT13-FU13-FV13-GE13</f>
        <v>-67159.004517406749</v>
      </c>
      <c r="GH13" s="97">
        <v>0</v>
      </c>
      <c r="GI13" s="97">
        <v>0</v>
      </c>
      <c r="GJ13" s="97">
        <v>0</v>
      </c>
      <c r="GK13" s="97">
        <v>0</v>
      </c>
      <c r="GL13" s="92">
        <f>H13-EL13-EN13</f>
        <v>0</v>
      </c>
      <c r="GM13" s="98" t="s">
        <v>105</v>
      </c>
      <c r="GN13" s="96"/>
      <c r="GO13" s="99"/>
      <c r="GP13" s="100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0"/>
      <c r="HK13" s="102">
        <f t="shared" ref="HK13:HR14" si="14">HS13+IA13+II13+IQ13</f>
        <v>0</v>
      </c>
      <c r="HL13" s="102">
        <f t="shared" si="14"/>
        <v>0</v>
      </c>
      <c r="HM13" s="102">
        <f t="shared" si="14"/>
        <v>0</v>
      </c>
      <c r="HN13" s="102">
        <f t="shared" si="14"/>
        <v>0</v>
      </c>
      <c r="HO13" s="102">
        <f t="shared" si="14"/>
        <v>0</v>
      </c>
      <c r="HP13" s="102">
        <f t="shared" si="14"/>
        <v>0</v>
      </c>
      <c r="HQ13" s="102">
        <f t="shared" si="14"/>
        <v>0</v>
      </c>
      <c r="HR13" s="102">
        <f t="shared" si="14"/>
        <v>0</v>
      </c>
      <c r="HS13" s="103">
        <v>0</v>
      </c>
      <c r="HT13" s="103">
        <v>0</v>
      </c>
      <c r="HU13" s="103">
        <v>0</v>
      </c>
      <c r="HV13" s="103">
        <v>0</v>
      </c>
      <c r="HW13" s="103">
        <v>0</v>
      </c>
      <c r="HX13" s="103">
        <v>0</v>
      </c>
      <c r="HY13" s="103">
        <v>0</v>
      </c>
      <c r="HZ13" s="103">
        <v>0</v>
      </c>
      <c r="IA13" s="103">
        <v>0</v>
      </c>
      <c r="IB13" s="103">
        <v>0</v>
      </c>
      <c r="IC13" s="103">
        <v>0</v>
      </c>
      <c r="ID13" s="103">
        <v>0</v>
      </c>
      <c r="IE13" s="103">
        <v>0</v>
      </c>
      <c r="IF13" s="103">
        <v>0</v>
      </c>
      <c r="IG13" s="103">
        <v>0</v>
      </c>
      <c r="IH13" s="103">
        <v>0</v>
      </c>
      <c r="II13" s="103">
        <v>0</v>
      </c>
      <c r="IJ13" s="103">
        <v>0</v>
      </c>
      <c r="IK13" s="103">
        <v>0</v>
      </c>
      <c r="IL13" s="103">
        <v>0</v>
      </c>
      <c r="IM13" s="103">
        <v>0</v>
      </c>
      <c r="IN13" s="103">
        <v>0</v>
      </c>
      <c r="IO13" s="103">
        <v>0</v>
      </c>
      <c r="IP13" s="103">
        <v>0</v>
      </c>
      <c r="IQ13" s="103">
        <v>0</v>
      </c>
      <c r="IR13" s="103">
        <v>0</v>
      </c>
      <c r="IS13" s="103">
        <v>0</v>
      </c>
      <c r="IT13" s="103">
        <v>0</v>
      </c>
      <c r="IU13" s="103">
        <v>0</v>
      </c>
      <c r="IV13" s="103">
        <v>0</v>
      </c>
      <c r="IW13" s="103">
        <v>0</v>
      </c>
      <c r="IX13" s="103">
        <v>0</v>
      </c>
      <c r="IY13" s="102">
        <f t="shared" ref="IY13:JF14" si="15">JG13+JO13+JW13+KE13</f>
        <v>0</v>
      </c>
      <c r="IZ13" s="102">
        <f t="shared" si="15"/>
        <v>0</v>
      </c>
      <c r="JA13" s="102">
        <f t="shared" si="15"/>
        <v>0</v>
      </c>
      <c r="JB13" s="102">
        <f t="shared" si="15"/>
        <v>0</v>
      </c>
      <c r="JC13" s="102">
        <f t="shared" si="15"/>
        <v>0</v>
      </c>
      <c r="JD13" s="102">
        <f t="shared" si="15"/>
        <v>0</v>
      </c>
      <c r="JE13" s="102">
        <f t="shared" si="15"/>
        <v>0</v>
      </c>
      <c r="JF13" s="102">
        <f t="shared" si="15"/>
        <v>0</v>
      </c>
      <c r="JG13" s="103">
        <v>0</v>
      </c>
      <c r="JH13" s="103">
        <v>0</v>
      </c>
      <c r="JI13" s="103">
        <v>0</v>
      </c>
      <c r="JJ13" s="103">
        <v>0</v>
      </c>
      <c r="JK13" s="103">
        <v>0</v>
      </c>
      <c r="JL13" s="103">
        <v>0</v>
      </c>
      <c r="JM13" s="103">
        <v>0</v>
      </c>
      <c r="JN13" s="103">
        <v>0</v>
      </c>
      <c r="JO13" s="103">
        <v>0</v>
      </c>
      <c r="JP13" s="103">
        <v>0</v>
      </c>
      <c r="JQ13" s="103">
        <v>0</v>
      </c>
      <c r="JR13" s="103">
        <v>0</v>
      </c>
      <c r="JS13" s="103">
        <v>0</v>
      </c>
      <c r="JT13" s="103">
        <v>0</v>
      </c>
      <c r="JU13" s="103">
        <v>0</v>
      </c>
      <c r="JV13" s="103">
        <v>0</v>
      </c>
      <c r="JW13" s="103">
        <v>0</v>
      </c>
      <c r="JX13" s="103">
        <v>0</v>
      </c>
      <c r="JY13" s="103">
        <v>0</v>
      </c>
      <c r="JZ13" s="103">
        <v>0</v>
      </c>
      <c r="KA13" s="103">
        <v>0</v>
      </c>
      <c r="KB13" s="103">
        <v>0</v>
      </c>
      <c r="KC13" s="103">
        <v>0</v>
      </c>
      <c r="KD13" s="103">
        <v>0</v>
      </c>
      <c r="KE13" s="103">
        <v>0</v>
      </c>
      <c r="KF13" s="103">
        <v>0</v>
      </c>
      <c r="KG13" s="103">
        <v>0</v>
      </c>
      <c r="KH13" s="103">
        <v>0</v>
      </c>
      <c r="KI13" s="103">
        <v>0</v>
      </c>
      <c r="KJ13" s="103">
        <v>0</v>
      </c>
      <c r="KK13" s="103">
        <v>0</v>
      </c>
      <c r="KL13" s="103">
        <v>0</v>
      </c>
      <c r="KM13" s="2"/>
      <c r="KN13" s="103" t="s">
        <v>97</v>
      </c>
      <c r="KO13" s="80"/>
      <c r="KP13" s="80"/>
      <c r="KQ13" s="80"/>
      <c r="KR13" s="103">
        <v>0</v>
      </c>
      <c r="KS13" s="103">
        <v>0</v>
      </c>
      <c r="KT13" s="103">
        <v>0</v>
      </c>
      <c r="KU13" s="103">
        <v>0</v>
      </c>
      <c r="KV13" s="103">
        <v>0</v>
      </c>
      <c r="KW13" s="103">
        <v>0</v>
      </c>
      <c r="KX13" s="103">
        <v>0</v>
      </c>
      <c r="KY13" s="103">
        <v>0</v>
      </c>
      <c r="KZ13" s="103">
        <v>0</v>
      </c>
      <c r="LA13" s="103">
        <v>0</v>
      </c>
      <c r="LB13" s="103">
        <v>0</v>
      </c>
      <c r="LC13" s="103">
        <v>0</v>
      </c>
      <c r="LD13" s="103">
        <v>0</v>
      </c>
      <c r="LE13" s="103">
        <v>0</v>
      </c>
      <c r="LF13" s="103">
        <v>0</v>
      </c>
      <c r="LG13" s="103">
        <v>0</v>
      </c>
      <c r="LH13" s="103">
        <v>0</v>
      </c>
      <c r="LI13" s="103">
        <v>0</v>
      </c>
      <c r="LJ13" s="103">
        <v>0</v>
      </c>
      <c r="LK13" s="103">
        <v>0</v>
      </c>
      <c r="LL13" s="103">
        <v>0</v>
      </c>
      <c r="LM13" s="103">
        <v>0</v>
      </c>
      <c r="LN13" s="103">
        <v>0</v>
      </c>
      <c r="LO13" s="103">
        <v>0</v>
      </c>
      <c r="LP13" s="104"/>
      <c r="LQ13" s="104"/>
      <c r="LR13" s="104"/>
      <c r="LS13" s="104"/>
      <c r="LT13" s="104"/>
      <c r="LU13" s="105"/>
      <c r="LV13" s="104"/>
      <c r="LW13" s="104"/>
      <c r="LX13" s="105"/>
    </row>
    <row r="14" spans="1:336" customFormat="1" ht="30" hidden="1" customHeight="1" outlineLevel="1" x14ac:dyDescent="0.2">
      <c r="A14" s="106" t="s">
        <v>106</v>
      </c>
      <c r="B14" s="84" t="s">
        <v>107</v>
      </c>
      <c r="C14" s="107" t="s">
        <v>101</v>
      </c>
      <c r="D14" s="107"/>
      <c r="E14" s="107" t="s">
        <v>102</v>
      </c>
      <c r="F14" s="86">
        <v>346228.69124769024</v>
      </c>
      <c r="G14" s="86"/>
      <c r="H14" s="86">
        <v>288523.90937307524</v>
      </c>
      <c r="I14" s="86"/>
      <c r="J14" s="87">
        <v>12023</v>
      </c>
      <c r="K14" s="88"/>
      <c r="L14" s="87">
        <v>42026</v>
      </c>
      <c r="M14" s="88"/>
      <c r="N14" s="86">
        <v>0</v>
      </c>
      <c r="O14" s="86"/>
      <c r="P14" s="89"/>
      <c r="Q14" s="108"/>
      <c r="R14" s="89"/>
      <c r="S14" s="89"/>
      <c r="T14" s="89"/>
      <c r="U14" s="89"/>
      <c r="V14" s="86">
        <v>0</v>
      </c>
      <c r="W14" s="86">
        <v>0</v>
      </c>
      <c r="X14" s="89"/>
      <c r="Y14" s="86">
        <v>0</v>
      </c>
      <c r="Z14" s="89"/>
      <c r="AA14" s="89"/>
      <c r="AB14" s="90">
        <v>0</v>
      </c>
      <c r="AC14" s="90"/>
      <c r="AD14" s="91" t="s">
        <v>103</v>
      </c>
      <c r="AE14" s="91"/>
      <c r="AF14" s="92">
        <f>AG14+BZ14+CA14+CB14+CC14</f>
        <v>346228.69124769024</v>
      </c>
      <c r="AG14" s="93">
        <f>AK14+AO14+AW14+BE14</f>
        <v>0</v>
      </c>
      <c r="AH14" s="93">
        <f>AL14+AP14+AX14+BF14</f>
        <v>0</v>
      </c>
      <c r="AI14" s="93">
        <f>AH14-AG14</f>
        <v>0</v>
      </c>
      <c r="AJ14" s="94" t="str">
        <f>IF(AG14=0,"-",AH14/AG14)</f>
        <v>-</v>
      </c>
      <c r="AK14" s="95">
        <v>0</v>
      </c>
      <c r="AL14" s="95"/>
      <c r="AM14" s="93">
        <f>AL14-AK14</f>
        <v>0</v>
      </c>
      <c r="AN14" s="94" t="str">
        <f>IF(AK14=0,"-",AL14/AK14)</f>
        <v>-</v>
      </c>
      <c r="AO14" s="95">
        <v>0</v>
      </c>
      <c r="AP14" s="95"/>
      <c r="AQ14" s="93">
        <f>AP14-AO14</f>
        <v>0</v>
      </c>
      <c r="AR14" s="94" t="str">
        <f>IF(AO14=0,"-",AP14/AO14)</f>
        <v>-</v>
      </c>
      <c r="AS14" s="93">
        <f>AK14+AO14</f>
        <v>0</v>
      </c>
      <c r="AT14" s="93">
        <f>AL14+AP14</f>
        <v>0</v>
      </c>
      <c r="AU14" s="93">
        <f>AT14-AS14</f>
        <v>0</v>
      </c>
      <c r="AV14" s="94" t="str">
        <f>IF(AS14=0,"-",AT14/AS14)</f>
        <v>-</v>
      </c>
      <c r="AW14" s="95">
        <v>0</v>
      </c>
      <c r="AX14" s="95"/>
      <c r="AY14" s="93">
        <f>AX14-AW14</f>
        <v>0</v>
      </c>
      <c r="AZ14" s="94" t="str">
        <f>IF(AW14=0,"-",AX14/AW14)</f>
        <v>-</v>
      </c>
      <c r="BA14" s="93">
        <f>AS14+AW14</f>
        <v>0</v>
      </c>
      <c r="BB14" s="93">
        <f>AT14+AX14</f>
        <v>0</v>
      </c>
      <c r="BC14" s="93">
        <f>BB14-BA14</f>
        <v>0</v>
      </c>
      <c r="BD14" s="94" t="str">
        <f>IF(BA14=0,"-",BB14/BA14)</f>
        <v>-</v>
      </c>
      <c r="BE14" s="95">
        <v>0</v>
      </c>
      <c r="BF14" s="95"/>
      <c r="BG14" s="93">
        <f>BF14-BE14</f>
        <v>0</v>
      </c>
      <c r="BH14" s="94" t="str">
        <f>IF(BE14=0,"-",BF14/BE14)</f>
        <v>-</v>
      </c>
      <c r="BI14" s="92">
        <f>F14-AB14-AG14</f>
        <v>346228.69124769024</v>
      </c>
      <c r="BJ14" s="92">
        <f>G14-AC14-AH14</f>
        <v>0</v>
      </c>
      <c r="BK14" s="96">
        <v>0</v>
      </c>
      <c r="BL14" s="96">
        <v>0</v>
      </c>
      <c r="BM14" s="96">
        <v>0</v>
      </c>
      <c r="BN14" s="96">
        <v>0</v>
      </c>
      <c r="BO14" s="96">
        <v>0</v>
      </c>
      <c r="BP14" s="96">
        <v>0</v>
      </c>
      <c r="BQ14" s="96">
        <v>0</v>
      </c>
      <c r="BR14" s="96">
        <v>0</v>
      </c>
      <c r="BS14" s="96">
        <v>0</v>
      </c>
      <c r="BT14" s="96">
        <v>0</v>
      </c>
      <c r="BU14" s="96">
        <v>0</v>
      </c>
      <c r="BV14" s="96">
        <v>0</v>
      </c>
      <c r="BW14" s="96">
        <v>0</v>
      </c>
      <c r="BX14" s="96">
        <v>0</v>
      </c>
      <c r="BY14" s="93">
        <f>IF($B$2="Отчет за 1 квартал",[2]ИПР!AM14,IF($B$2="Отчет за 2 квартал",[2]ИПР!AU14,IF($B$2="Отчет за 3 квартал",[2]ИПР!BC14,AI14)))-BK14-BO14-BP14-BQ14-BR14-BS14-BT14-BU14-BV14-BX14-BL14-BM14-BN14-BW14</f>
        <v>0</v>
      </c>
      <c r="BZ14" s="96">
        <v>80103.041439008899</v>
      </c>
      <c r="CA14" s="96">
        <v>79070.468068697446</v>
      </c>
      <c r="CB14" s="96">
        <v>93291.106370706038</v>
      </c>
      <c r="CC14" s="96">
        <v>93764.075369277882</v>
      </c>
      <c r="CD14" s="92">
        <f>F14-AB14-AF14</f>
        <v>0</v>
      </c>
      <c r="CE14" s="98" t="s">
        <v>108</v>
      </c>
      <c r="CF14" s="96"/>
      <c r="CG14" s="95">
        <v>0</v>
      </c>
      <c r="CH14" s="95"/>
      <c r="CI14" s="91" t="s">
        <v>103</v>
      </c>
      <c r="CJ14" s="91"/>
      <c r="CK14" s="93">
        <f>CL14+EE14+EF14+EG14+EH14</f>
        <v>288523.90937307524</v>
      </c>
      <c r="CL14" s="93">
        <f>CP14+CT14+DB14+DJ14</f>
        <v>0</v>
      </c>
      <c r="CM14" s="93">
        <f>CQ14+CU14+DC14+DK14</f>
        <v>0</v>
      </c>
      <c r="CN14" s="93">
        <f>CM14-CL14</f>
        <v>0</v>
      </c>
      <c r="CO14" s="94" t="str">
        <f>IF(CL14=0,"-",CM14/CL14)</f>
        <v>-</v>
      </c>
      <c r="CP14" s="95">
        <v>0</v>
      </c>
      <c r="CQ14" s="95"/>
      <c r="CR14" s="93">
        <f>CQ14-CP14</f>
        <v>0</v>
      </c>
      <c r="CS14" s="94" t="str">
        <f>IF(CP14=0,"-",CQ14/CP14)</f>
        <v>-</v>
      </c>
      <c r="CT14" s="95">
        <v>0</v>
      </c>
      <c r="CU14" s="95"/>
      <c r="CV14" s="93">
        <f>CU14-CT14</f>
        <v>0</v>
      </c>
      <c r="CW14" s="94" t="str">
        <f>IF(CT14=0,"-",CU14/CT14)</f>
        <v>-</v>
      </c>
      <c r="CX14" s="93">
        <f>CP14+CT14</f>
        <v>0</v>
      </c>
      <c r="CY14" s="93">
        <f>CQ14+CU14</f>
        <v>0</v>
      </c>
      <c r="CZ14" s="93">
        <f>CY14-CX14</f>
        <v>0</v>
      </c>
      <c r="DA14" s="94" t="str">
        <f>IF(CX14=0,"-",CY14/CX14)</f>
        <v>-</v>
      </c>
      <c r="DB14" s="95">
        <v>0</v>
      </c>
      <c r="DC14" s="95"/>
      <c r="DD14" s="93">
        <f>DC14-DB14</f>
        <v>0</v>
      </c>
      <c r="DE14" s="94" t="str">
        <f>IF(DB14=0,"-",DC14/DB14)</f>
        <v>-</v>
      </c>
      <c r="DF14" s="93">
        <f>CX14+DB14</f>
        <v>0</v>
      </c>
      <c r="DG14" s="93">
        <f>CY14+DC14</f>
        <v>0</v>
      </c>
      <c r="DH14" s="93">
        <f>DG14-DF14</f>
        <v>0</v>
      </c>
      <c r="DI14" s="94" t="str">
        <f>IF(DF14=0,"-",DG14/DF14)</f>
        <v>-</v>
      </c>
      <c r="DJ14" s="95">
        <v>0</v>
      </c>
      <c r="DK14" s="95"/>
      <c r="DL14" s="93">
        <f>DK14-DJ14</f>
        <v>0</v>
      </c>
      <c r="DM14" s="94" t="str">
        <f>IF(DJ14=0,"-",DK14/DJ14)</f>
        <v>-</v>
      </c>
      <c r="DN14" s="92">
        <f>H14-CG14-CL14</f>
        <v>288523.90937307524</v>
      </c>
      <c r="DO14" s="92">
        <f>I14-CH14-CM14</f>
        <v>0</v>
      </c>
      <c r="DP14" s="96">
        <v>0</v>
      </c>
      <c r="DQ14" s="96">
        <v>0</v>
      </c>
      <c r="DR14" s="96">
        <v>0</v>
      </c>
      <c r="DS14" s="96">
        <v>0</v>
      </c>
      <c r="DT14" s="96">
        <v>0</v>
      </c>
      <c r="DU14" s="96">
        <v>0</v>
      </c>
      <c r="DV14" s="96">
        <v>0</v>
      </c>
      <c r="DW14" s="96">
        <v>0</v>
      </c>
      <c r="DX14" s="96">
        <v>0</v>
      </c>
      <c r="DY14" s="96">
        <v>0</v>
      </c>
      <c r="DZ14" s="96">
        <v>0</v>
      </c>
      <c r="EA14" s="96">
        <v>0</v>
      </c>
      <c r="EB14" s="96">
        <v>0</v>
      </c>
      <c r="EC14" s="96">
        <v>0</v>
      </c>
      <c r="ED14" s="93">
        <f>IF($B$2="Отчет за 1 квартал",[3]ОЭК!CR51,IF($B$2="Отчет за 2 квартал",[3]ОЭК!CZ51,IF($B$2="Отчет за 3 квартал",[3]ОЭК!DH51,CN14)))-DP14-DT14-DU14-DV14-DW14-DX14-DY14-DZ14-EA14-EC14-DQ14-DR14-DS14-EB14</f>
        <v>0</v>
      </c>
      <c r="EE14" s="96">
        <v>66752.534532507416</v>
      </c>
      <c r="EF14" s="96">
        <v>65892.056723914546</v>
      </c>
      <c r="EG14" s="96">
        <v>77742.588642255039</v>
      </c>
      <c r="EH14" s="96">
        <v>78136.729474398235</v>
      </c>
      <c r="EI14" s="92">
        <f>H14-CG14-CK14</f>
        <v>0</v>
      </c>
      <c r="EJ14" s="109" t="s">
        <v>108</v>
      </c>
      <c r="EK14" s="96"/>
      <c r="EL14" s="95">
        <v>0</v>
      </c>
      <c r="EM14" s="95"/>
      <c r="EN14" s="93">
        <f>EO14+GH14+GI14+GJ14+GK14</f>
        <v>288523.90937307524</v>
      </c>
      <c r="EO14" s="93">
        <f>ES14+EW14+FE14+FM14</f>
        <v>0</v>
      </c>
      <c r="EP14" s="93">
        <f>ET14+EX14+FF14+FN14</f>
        <v>0</v>
      </c>
      <c r="EQ14" s="93">
        <f>EP14-EO14</f>
        <v>0</v>
      </c>
      <c r="ER14" s="94" t="str">
        <f>IF(EO14=0,"-",EP14/EO14)</f>
        <v>-</v>
      </c>
      <c r="ES14" s="95">
        <v>0</v>
      </c>
      <c r="ET14" s="95"/>
      <c r="EU14" s="93">
        <f>ET14-ES14</f>
        <v>0</v>
      </c>
      <c r="EV14" s="94" t="str">
        <f>IF(ES14=0,"-",ET14/ES14)</f>
        <v>-</v>
      </c>
      <c r="EW14" s="95">
        <v>0</v>
      </c>
      <c r="EX14" s="95"/>
      <c r="EY14" s="93">
        <f>EX14-EW14</f>
        <v>0</v>
      </c>
      <c r="EZ14" s="94" t="str">
        <f>IF(EW14=0,"-",EX14/EW14)</f>
        <v>-</v>
      </c>
      <c r="FA14" s="93">
        <f>ES14+EW14</f>
        <v>0</v>
      </c>
      <c r="FB14" s="93">
        <f>ET14+EX14</f>
        <v>0</v>
      </c>
      <c r="FC14" s="93">
        <f>FB14-FA14</f>
        <v>0</v>
      </c>
      <c r="FD14" s="94" t="str">
        <f>IF(FA14=0,"-",FB14/FA14)</f>
        <v>-</v>
      </c>
      <c r="FE14" s="95">
        <v>0</v>
      </c>
      <c r="FF14" s="95"/>
      <c r="FG14" s="93">
        <f>FF14-FE14</f>
        <v>0</v>
      </c>
      <c r="FH14" s="94" t="str">
        <f>IF(FE14=0,"-",FF14/FE14)</f>
        <v>-</v>
      </c>
      <c r="FI14" s="93">
        <f>FA14+FE14</f>
        <v>0</v>
      </c>
      <c r="FJ14" s="93">
        <f>FB14+FF14</f>
        <v>0</v>
      </c>
      <c r="FK14" s="93">
        <f>FJ14-FI14</f>
        <v>0</v>
      </c>
      <c r="FL14" s="94" t="str">
        <f>IF(FI14=0,"-",FJ14/FI14)</f>
        <v>-</v>
      </c>
      <c r="FM14" s="95">
        <v>0</v>
      </c>
      <c r="FN14" s="95"/>
      <c r="FO14" s="93">
        <f>FN14-FM14</f>
        <v>0</v>
      </c>
      <c r="FP14" s="94" t="str">
        <f>IF(FM14=0,"-",FN14/FM14)</f>
        <v>-</v>
      </c>
      <c r="FQ14" s="92">
        <f>H14-EL14-EO14</f>
        <v>288523.90937307524</v>
      </c>
      <c r="FR14" s="92">
        <f>I14-EM14-EP14</f>
        <v>0</v>
      </c>
      <c r="FS14" s="96">
        <v>0</v>
      </c>
      <c r="FT14" s="96">
        <v>0</v>
      </c>
      <c r="FU14" s="96">
        <v>0</v>
      </c>
      <c r="FV14" s="96">
        <v>0</v>
      </c>
      <c r="FW14" s="96">
        <v>0</v>
      </c>
      <c r="FX14" s="96">
        <v>0</v>
      </c>
      <c r="FY14" s="96">
        <v>0</v>
      </c>
      <c r="FZ14" s="96">
        <v>0</v>
      </c>
      <c r="GA14" s="96">
        <v>0</v>
      </c>
      <c r="GB14" s="96">
        <v>0</v>
      </c>
      <c r="GC14" s="96">
        <v>0</v>
      </c>
      <c r="GD14" s="96">
        <v>0</v>
      </c>
      <c r="GE14" s="96">
        <v>0</v>
      </c>
      <c r="GF14" s="96">
        <v>0</v>
      </c>
      <c r="GG14" s="93">
        <f>IF($B$2="Отчет за 1 квартал",[3]ОЭК!EU19,IF($B$2="Отчет за 2 квартал",[3]ОЭК!FC19,IF($B$2="Отчет за 3 квартал",[3]ОЭК!FK19,EQ14)))-FS14-FW14-FX14-FY14-FZ14-GA14-GB14-GC14-GD14-GF14-FT14-FU14-FV14-GE14</f>
        <v>0</v>
      </c>
      <c r="GH14" s="96">
        <v>66752.534532507416</v>
      </c>
      <c r="GI14" s="96">
        <v>65892.056723914546</v>
      </c>
      <c r="GJ14" s="96">
        <v>77742.588642255039</v>
      </c>
      <c r="GK14" s="96">
        <v>78136.729474398235</v>
      </c>
      <c r="GL14" s="92">
        <f>H14-EL14-EN14</f>
        <v>0</v>
      </c>
      <c r="GM14" s="109" t="s">
        <v>108</v>
      </c>
      <c r="GN14" s="96"/>
      <c r="GO14" s="99"/>
      <c r="GP14" s="100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0"/>
      <c r="HK14" s="102">
        <f t="shared" si="14"/>
        <v>0</v>
      </c>
      <c r="HL14" s="102">
        <f t="shared" si="14"/>
        <v>0</v>
      </c>
      <c r="HM14" s="102">
        <f t="shared" si="14"/>
        <v>0</v>
      </c>
      <c r="HN14" s="102">
        <f t="shared" si="14"/>
        <v>0</v>
      </c>
      <c r="HO14" s="102">
        <f t="shared" si="14"/>
        <v>0</v>
      </c>
      <c r="HP14" s="102">
        <f t="shared" si="14"/>
        <v>0</v>
      </c>
      <c r="HQ14" s="102">
        <f t="shared" si="14"/>
        <v>0</v>
      </c>
      <c r="HR14" s="102">
        <f t="shared" si="14"/>
        <v>0</v>
      </c>
      <c r="HS14" s="103">
        <v>0</v>
      </c>
      <c r="HT14" s="103">
        <v>0</v>
      </c>
      <c r="HU14" s="103">
        <v>0</v>
      </c>
      <c r="HV14" s="103">
        <v>0</v>
      </c>
      <c r="HW14" s="103">
        <v>0</v>
      </c>
      <c r="HX14" s="103">
        <v>0</v>
      </c>
      <c r="HY14" s="103">
        <v>0</v>
      </c>
      <c r="HZ14" s="103">
        <v>0</v>
      </c>
      <c r="IA14" s="103">
        <v>0</v>
      </c>
      <c r="IB14" s="103">
        <v>0</v>
      </c>
      <c r="IC14" s="103">
        <v>0</v>
      </c>
      <c r="ID14" s="103">
        <v>0</v>
      </c>
      <c r="IE14" s="103">
        <v>0</v>
      </c>
      <c r="IF14" s="103">
        <v>0</v>
      </c>
      <c r="IG14" s="103">
        <v>0</v>
      </c>
      <c r="IH14" s="103">
        <v>0</v>
      </c>
      <c r="II14" s="103">
        <v>0</v>
      </c>
      <c r="IJ14" s="103">
        <v>0</v>
      </c>
      <c r="IK14" s="103">
        <v>0</v>
      </c>
      <c r="IL14" s="103">
        <v>0</v>
      </c>
      <c r="IM14" s="103">
        <v>0</v>
      </c>
      <c r="IN14" s="103">
        <v>0</v>
      </c>
      <c r="IO14" s="103">
        <v>0</v>
      </c>
      <c r="IP14" s="103">
        <v>0</v>
      </c>
      <c r="IQ14" s="103">
        <v>0</v>
      </c>
      <c r="IR14" s="103">
        <v>0</v>
      </c>
      <c r="IS14" s="103">
        <v>0</v>
      </c>
      <c r="IT14" s="103">
        <v>0</v>
      </c>
      <c r="IU14" s="103">
        <v>0</v>
      </c>
      <c r="IV14" s="103">
        <v>0</v>
      </c>
      <c r="IW14" s="103">
        <v>0</v>
      </c>
      <c r="IX14" s="103">
        <v>0</v>
      </c>
      <c r="IY14" s="102">
        <f t="shared" si="15"/>
        <v>0</v>
      </c>
      <c r="IZ14" s="102">
        <f t="shared" si="15"/>
        <v>0</v>
      </c>
      <c r="JA14" s="102">
        <f t="shared" si="15"/>
        <v>0</v>
      </c>
      <c r="JB14" s="102">
        <f t="shared" si="15"/>
        <v>0</v>
      </c>
      <c r="JC14" s="102">
        <f t="shared" si="15"/>
        <v>0</v>
      </c>
      <c r="JD14" s="102">
        <f t="shared" si="15"/>
        <v>0</v>
      </c>
      <c r="JE14" s="102">
        <f t="shared" si="15"/>
        <v>0</v>
      </c>
      <c r="JF14" s="102">
        <f t="shared" si="15"/>
        <v>0</v>
      </c>
      <c r="JG14" s="103">
        <v>0</v>
      </c>
      <c r="JH14" s="103">
        <v>0</v>
      </c>
      <c r="JI14" s="103">
        <v>0</v>
      </c>
      <c r="JJ14" s="103">
        <v>0</v>
      </c>
      <c r="JK14" s="103">
        <v>0</v>
      </c>
      <c r="JL14" s="103">
        <v>0</v>
      </c>
      <c r="JM14" s="103">
        <v>0</v>
      </c>
      <c r="JN14" s="103">
        <v>0</v>
      </c>
      <c r="JO14" s="103">
        <v>0</v>
      </c>
      <c r="JP14" s="103">
        <v>0</v>
      </c>
      <c r="JQ14" s="103">
        <v>0</v>
      </c>
      <c r="JR14" s="103">
        <v>0</v>
      </c>
      <c r="JS14" s="103">
        <v>0</v>
      </c>
      <c r="JT14" s="103">
        <v>0</v>
      </c>
      <c r="JU14" s="103">
        <v>0</v>
      </c>
      <c r="JV14" s="103">
        <v>0</v>
      </c>
      <c r="JW14" s="103">
        <v>0</v>
      </c>
      <c r="JX14" s="103">
        <v>0</v>
      </c>
      <c r="JY14" s="103">
        <v>0</v>
      </c>
      <c r="JZ14" s="103">
        <v>0</v>
      </c>
      <c r="KA14" s="103">
        <v>0</v>
      </c>
      <c r="KB14" s="103">
        <v>0</v>
      </c>
      <c r="KC14" s="103">
        <v>0</v>
      </c>
      <c r="KD14" s="103">
        <v>0</v>
      </c>
      <c r="KE14" s="103">
        <v>0</v>
      </c>
      <c r="KF14" s="103">
        <v>0</v>
      </c>
      <c r="KG14" s="103">
        <v>0</v>
      </c>
      <c r="KH14" s="103">
        <v>0</v>
      </c>
      <c r="KI14" s="103">
        <v>0</v>
      </c>
      <c r="KJ14" s="103">
        <v>0</v>
      </c>
      <c r="KK14" s="103">
        <v>0</v>
      </c>
      <c r="KL14" s="103">
        <v>0</v>
      </c>
      <c r="KM14" s="2"/>
      <c r="KN14" s="103" t="s">
        <v>97</v>
      </c>
      <c r="KO14" s="80"/>
      <c r="KP14" s="80"/>
      <c r="KQ14" s="80"/>
      <c r="KR14" s="103">
        <v>0</v>
      </c>
      <c r="KS14" s="103">
        <v>0</v>
      </c>
      <c r="KT14" s="103">
        <v>0</v>
      </c>
      <c r="KU14" s="103">
        <v>0</v>
      </c>
      <c r="KV14" s="103">
        <v>0</v>
      </c>
      <c r="KW14" s="103">
        <v>0</v>
      </c>
      <c r="KX14" s="103">
        <v>0</v>
      </c>
      <c r="KY14" s="103">
        <v>0</v>
      </c>
      <c r="KZ14" s="103">
        <v>0</v>
      </c>
      <c r="LA14" s="103">
        <v>0</v>
      </c>
      <c r="LB14" s="103">
        <v>0</v>
      </c>
      <c r="LC14" s="103">
        <v>0</v>
      </c>
      <c r="LD14" s="103">
        <v>0</v>
      </c>
      <c r="LE14" s="103">
        <v>0</v>
      </c>
      <c r="LF14" s="103">
        <v>0</v>
      </c>
      <c r="LG14" s="103">
        <v>0</v>
      </c>
      <c r="LH14" s="103">
        <v>0</v>
      </c>
      <c r="LI14" s="103">
        <v>0</v>
      </c>
      <c r="LJ14" s="103">
        <v>0</v>
      </c>
      <c r="LK14" s="103">
        <v>0</v>
      </c>
      <c r="LL14" s="103">
        <v>0</v>
      </c>
      <c r="LM14" s="103">
        <v>0</v>
      </c>
      <c r="LN14" s="103">
        <v>0</v>
      </c>
      <c r="LO14" s="103">
        <v>0</v>
      </c>
      <c r="LP14" s="104"/>
      <c r="LQ14" s="104"/>
      <c r="LR14" s="104"/>
      <c r="LS14" s="104"/>
      <c r="LT14" s="104"/>
      <c r="LU14" s="105"/>
      <c r="LV14" s="104"/>
      <c r="LW14" s="104"/>
      <c r="LX14" s="105"/>
    </row>
    <row r="15" spans="1:336" ht="24" customHeight="1" x14ac:dyDescent="0.2">
      <c r="A15" s="70"/>
      <c r="B15" s="71" t="s">
        <v>109</v>
      </c>
      <c r="C15" s="70"/>
      <c r="D15" s="70"/>
      <c r="E15" s="70"/>
      <c r="F15" s="72">
        <v>0</v>
      </c>
      <c r="G15" s="72">
        <v>0</v>
      </c>
      <c r="H15" s="72">
        <v>0</v>
      </c>
      <c r="I15" s="72">
        <v>0</v>
      </c>
      <c r="J15" s="70"/>
      <c r="K15" s="70"/>
      <c r="L15" s="70"/>
      <c r="M15" s="70"/>
      <c r="N15" s="72" t="s">
        <v>97</v>
      </c>
      <c r="O15" s="72" t="s">
        <v>97</v>
      </c>
      <c r="P15" s="72" t="s">
        <v>97</v>
      </c>
      <c r="Q15" s="72" t="s">
        <v>97</v>
      </c>
      <c r="R15" s="73" t="s">
        <v>97</v>
      </c>
      <c r="S15" s="73" t="s">
        <v>97</v>
      </c>
      <c r="T15" s="73" t="s">
        <v>97</v>
      </c>
      <c r="U15" s="73" t="s">
        <v>97</v>
      </c>
      <c r="V15" s="72">
        <v>0</v>
      </c>
      <c r="W15" s="72">
        <v>0</v>
      </c>
      <c r="X15" s="73">
        <v>0</v>
      </c>
      <c r="Y15" s="72">
        <v>0</v>
      </c>
      <c r="Z15" s="73">
        <v>0</v>
      </c>
      <c r="AA15" s="73">
        <v>0</v>
      </c>
      <c r="AB15" s="72">
        <v>0</v>
      </c>
      <c r="AC15" s="72">
        <v>0</v>
      </c>
      <c r="AD15" s="74"/>
      <c r="AE15" s="74"/>
      <c r="AF15" s="72">
        <v>0</v>
      </c>
      <c r="AG15" s="72">
        <v>0</v>
      </c>
      <c r="AH15" s="72">
        <v>0</v>
      </c>
      <c r="AI15" s="72">
        <v>0</v>
      </c>
      <c r="AJ15" s="75" t="s">
        <v>97</v>
      </c>
      <c r="AK15" s="72">
        <v>0</v>
      </c>
      <c r="AL15" s="72">
        <v>0</v>
      </c>
      <c r="AM15" s="72">
        <v>0</v>
      </c>
      <c r="AN15" s="75" t="s">
        <v>97</v>
      </c>
      <c r="AO15" s="72">
        <v>0</v>
      </c>
      <c r="AP15" s="72">
        <v>0</v>
      </c>
      <c r="AQ15" s="72">
        <v>0</v>
      </c>
      <c r="AR15" s="75" t="s">
        <v>97</v>
      </c>
      <c r="AS15" s="72">
        <v>0</v>
      </c>
      <c r="AT15" s="72">
        <v>0</v>
      </c>
      <c r="AU15" s="72">
        <v>0</v>
      </c>
      <c r="AV15" s="75" t="s">
        <v>97</v>
      </c>
      <c r="AW15" s="72">
        <v>0</v>
      </c>
      <c r="AX15" s="72">
        <v>0</v>
      </c>
      <c r="AY15" s="72">
        <v>0</v>
      </c>
      <c r="AZ15" s="75" t="s">
        <v>97</v>
      </c>
      <c r="BA15" s="72">
        <v>0</v>
      </c>
      <c r="BB15" s="72">
        <v>0</v>
      </c>
      <c r="BC15" s="72">
        <v>0</v>
      </c>
      <c r="BD15" s="75" t="s">
        <v>97</v>
      </c>
      <c r="BE15" s="72">
        <v>0</v>
      </c>
      <c r="BF15" s="72">
        <v>0</v>
      </c>
      <c r="BG15" s="72">
        <v>0</v>
      </c>
      <c r="BH15" s="75" t="s">
        <v>97</v>
      </c>
      <c r="BI15" s="72">
        <v>0</v>
      </c>
      <c r="BJ15" s="72">
        <v>0</v>
      </c>
      <c r="BK15" s="110">
        <v>0</v>
      </c>
      <c r="BL15" s="110">
        <v>0</v>
      </c>
      <c r="BM15" s="110">
        <v>0</v>
      </c>
      <c r="BN15" s="110">
        <v>0</v>
      </c>
      <c r="BO15" s="110">
        <v>0</v>
      </c>
      <c r="BP15" s="110">
        <v>0</v>
      </c>
      <c r="BQ15" s="110">
        <v>0</v>
      </c>
      <c r="BR15" s="110">
        <v>0</v>
      </c>
      <c r="BS15" s="110">
        <v>0</v>
      </c>
      <c r="BT15" s="110">
        <v>0</v>
      </c>
      <c r="BU15" s="110">
        <v>0</v>
      </c>
      <c r="BV15" s="110">
        <v>0</v>
      </c>
      <c r="BW15" s="110">
        <v>0</v>
      </c>
      <c r="BX15" s="110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111"/>
      <c r="CF15" s="111"/>
      <c r="CG15" s="72">
        <v>0</v>
      </c>
      <c r="CH15" s="72">
        <v>0</v>
      </c>
      <c r="CI15" s="74"/>
      <c r="CJ15" s="74"/>
      <c r="CK15" s="72">
        <v>0</v>
      </c>
      <c r="CL15" s="72">
        <v>0</v>
      </c>
      <c r="CM15" s="72">
        <v>0</v>
      </c>
      <c r="CN15" s="72">
        <v>0</v>
      </c>
      <c r="CO15" s="75" t="s">
        <v>97</v>
      </c>
      <c r="CP15" s="72">
        <v>0</v>
      </c>
      <c r="CQ15" s="72">
        <v>0</v>
      </c>
      <c r="CR15" s="72">
        <v>0</v>
      </c>
      <c r="CS15" s="75" t="s">
        <v>97</v>
      </c>
      <c r="CT15" s="72">
        <v>0</v>
      </c>
      <c r="CU15" s="72">
        <v>0</v>
      </c>
      <c r="CV15" s="72">
        <v>0</v>
      </c>
      <c r="CW15" s="75" t="s">
        <v>97</v>
      </c>
      <c r="CX15" s="72">
        <v>0</v>
      </c>
      <c r="CY15" s="72">
        <v>0</v>
      </c>
      <c r="CZ15" s="72">
        <v>0</v>
      </c>
      <c r="DA15" s="75" t="s">
        <v>97</v>
      </c>
      <c r="DB15" s="72">
        <v>0</v>
      </c>
      <c r="DC15" s="72">
        <v>0</v>
      </c>
      <c r="DD15" s="72">
        <v>0</v>
      </c>
      <c r="DE15" s="75" t="s">
        <v>97</v>
      </c>
      <c r="DF15" s="72">
        <v>0</v>
      </c>
      <c r="DG15" s="72">
        <v>0</v>
      </c>
      <c r="DH15" s="72">
        <v>0</v>
      </c>
      <c r="DI15" s="75" t="s">
        <v>97</v>
      </c>
      <c r="DJ15" s="72">
        <v>0</v>
      </c>
      <c r="DK15" s="72">
        <v>0</v>
      </c>
      <c r="DL15" s="72">
        <v>0</v>
      </c>
      <c r="DM15" s="75" t="s">
        <v>97</v>
      </c>
      <c r="DN15" s="72">
        <v>0</v>
      </c>
      <c r="DO15" s="72">
        <v>0</v>
      </c>
      <c r="DP15" s="110">
        <v>0</v>
      </c>
      <c r="DQ15" s="110">
        <v>0</v>
      </c>
      <c r="DR15" s="110">
        <v>0</v>
      </c>
      <c r="DS15" s="110">
        <v>0</v>
      </c>
      <c r="DT15" s="110">
        <v>0</v>
      </c>
      <c r="DU15" s="110">
        <v>0</v>
      </c>
      <c r="DV15" s="110">
        <v>0</v>
      </c>
      <c r="DW15" s="110">
        <v>0</v>
      </c>
      <c r="DX15" s="110">
        <v>0</v>
      </c>
      <c r="DY15" s="110">
        <v>0</v>
      </c>
      <c r="DZ15" s="110">
        <v>0</v>
      </c>
      <c r="EA15" s="110">
        <v>0</v>
      </c>
      <c r="EB15" s="110">
        <v>0</v>
      </c>
      <c r="EC15" s="110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111"/>
      <c r="EK15" s="111"/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0</v>
      </c>
      <c r="ER15" s="75" t="s">
        <v>97</v>
      </c>
      <c r="ES15" s="72">
        <v>0</v>
      </c>
      <c r="ET15" s="72">
        <v>0</v>
      </c>
      <c r="EU15" s="72">
        <v>0</v>
      </c>
      <c r="EV15" s="75" t="s">
        <v>97</v>
      </c>
      <c r="EW15" s="72">
        <v>0</v>
      </c>
      <c r="EX15" s="72">
        <v>0</v>
      </c>
      <c r="EY15" s="72">
        <v>0</v>
      </c>
      <c r="EZ15" s="75" t="s">
        <v>97</v>
      </c>
      <c r="FA15" s="72">
        <v>0</v>
      </c>
      <c r="FB15" s="72">
        <v>0</v>
      </c>
      <c r="FC15" s="72">
        <v>0</v>
      </c>
      <c r="FD15" s="75" t="s">
        <v>97</v>
      </c>
      <c r="FE15" s="72">
        <v>0</v>
      </c>
      <c r="FF15" s="72">
        <v>0</v>
      </c>
      <c r="FG15" s="72">
        <v>0</v>
      </c>
      <c r="FH15" s="75" t="s">
        <v>97</v>
      </c>
      <c r="FI15" s="72">
        <v>0</v>
      </c>
      <c r="FJ15" s="72">
        <v>0</v>
      </c>
      <c r="FK15" s="72">
        <v>0</v>
      </c>
      <c r="FL15" s="75" t="s">
        <v>97</v>
      </c>
      <c r="FM15" s="72">
        <v>0</v>
      </c>
      <c r="FN15" s="72">
        <v>0</v>
      </c>
      <c r="FO15" s="72">
        <v>0</v>
      </c>
      <c r="FP15" s="75" t="s">
        <v>97</v>
      </c>
      <c r="FQ15" s="72">
        <v>0</v>
      </c>
      <c r="FR15" s="72">
        <v>0</v>
      </c>
      <c r="FS15" s="110">
        <v>0</v>
      </c>
      <c r="FT15" s="110">
        <v>0</v>
      </c>
      <c r="FU15" s="110">
        <v>0</v>
      </c>
      <c r="FV15" s="110">
        <v>0</v>
      </c>
      <c r="FW15" s="110">
        <v>0</v>
      </c>
      <c r="FX15" s="110">
        <v>0</v>
      </c>
      <c r="FY15" s="110">
        <v>0</v>
      </c>
      <c r="FZ15" s="110">
        <v>0</v>
      </c>
      <c r="GA15" s="110">
        <v>0</v>
      </c>
      <c r="GB15" s="110">
        <v>0</v>
      </c>
      <c r="GC15" s="110">
        <v>0</v>
      </c>
      <c r="GD15" s="110">
        <v>0</v>
      </c>
      <c r="GE15" s="110">
        <v>0</v>
      </c>
      <c r="GF15" s="110">
        <v>0</v>
      </c>
      <c r="GG15" s="72">
        <v>0</v>
      </c>
      <c r="GH15" s="72">
        <v>0</v>
      </c>
      <c r="GI15" s="72">
        <v>0</v>
      </c>
      <c r="GJ15" s="72">
        <v>0</v>
      </c>
      <c r="GK15" s="72">
        <v>0</v>
      </c>
      <c r="GL15" s="72">
        <v>0</v>
      </c>
      <c r="GM15" s="111"/>
      <c r="GN15" s="111"/>
      <c r="GO15" s="76"/>
      <c r="GP15" s="76"/>
      <c r="GQ15" s="77"/>
      <c r="GR15" s="77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6"/>
      <c r="HK15" s="112">
        <v>0</v>
      </c>
      <c r="HL15" s="112">
        <v>0</v>
      </c>
      <c r="HM15" s="112">
        <v>0</v>
      </c>
      <c r="HN15" s="112">
        <v>0</v>
      </c>
      <c r="HO15" s="112">
        <v>0</v>
      </c>
      <c r="HP15" s="112">
        <v>0</v>
      </c>
      <c r="HQ15" s="112">
        <v>0</v>
      </c>
      <c r="HR15" s="112">
        <v>0</v>
      </c>
      <c r="HS15" s="112">
        <v>0</v>
      </c>
      <c r="HT15" s="112">
        <v>0</v>
      </c>
      <c r="HU15" s="112">
        <v>0</v>
      </c>
      <c r="HV15" s="112">
        <v>0</v>
      </c>
      <c r="HW15" s="112">
        <v>0</v>
      </c>
      <c r="HX15" s="112">
        <v>0</v>
      </c>
      <c r="HY15" s="112">
        <v>0</v>
      </c>
      <c r="HZ15" s="112">
        <v>0</v>
      </c>
      <c r="IA15" s="112">
        <v>0</v>
      </c>
      <c r="IB15" s="112">
        <v>0</v>
      </c>
      <c r="IC15" s="112">
        <v>0</v>
      </c>
      <c r="ID15" s="112">
        <v>0</v>
      </c>
      <c r="IE15" s="112">
        <v>0</v>
      </c>
      <c r="IF15" s="112">
        <v>0</v>
      </c>
      <c r="IG15" s="112">
        <v>0</v>
      </c>
      <c r="IH15" s="112">
        <v>0</v>
      </c>
      <c r="II15" s="112">
        <v>0</v>
      </c>
      <c r="IJ15" s="112">
        <v>0</v>
      </c>
      <c r="IK15" s="112">
        <v>0</v>
      </c>
      <c r="IL15" s="112">
        <v>0</v>
      </c>
      <c r="IM15" s="112">
        <v>0</v>
      </c>
      <c r="IN15" s="112">
        <v>0</v>
      </c>
      <c r="IO15" s="112">
        <v>0</v>
      </c>
      <c r="IP15" s="112">
        <v>0</v>
      </c>
      <c r="IQ15" s="112">
        <v>0</v>
      </c>
      <c r="IR15" s="112">
        <v>0</v>
      </c>
      <c r="IS15" s="112">
        <v>0</v>
      </c>
      <c r="IT15" s="112">
        <v>0</v>
      </c>
      <c r="IU15" s="112">
        <v>0</v>
      </c>
      <c r="IV15" s="112">
        <v>0</v>
      </c>
      <c r="IW15" s="112">
        <v>0</v>
      </c>
      <c r="IX15" s="112">
        <v>0</v>
      </c>
      <c r="IY15" s="112">
        <v>0</v>
      </c>
      <c r="IZ15" s="112">
        <v>0</v>
      </c>
      <c r="JA15" s="112">
        <v>0</v>
      </c>
      <c r="JB15" s="112">
        <v>0</v>
      </c>
      <c r="JC15" s="112">
        <v>0</v>
      </c>
      <c r="JD15" s="112">
        <v>0</v>
      </c>
      <c r="JE15" s="112">
        <v>0</v>
      </c>
      <c r="JF15" s="112">
        <v>0</v>
      </c>
      <c r="JG15" s="112">
        <v>0</v>
      </c>
      <c r="JH15" s="112">
        <v>0</v>
      </c>
      <c r="JI15" s="112">
        <v>0</v>
      </c>
      <c r="JJ15" s="112">
        <v>0</v>
      </c>
      <c r="JK15" s="112">
        <v>0</v>
      </c>
      <c r="JL15" s="112">
        <v>0</v>
      </c>
      <c r="JM15" s="112">
        <v>0</v>
      </c>
      <c r="JN15" s="112">
        <v>0</v>
      </c>
      <c r="JO15" s="112">
        <v>0</v>
      </c>
      <c r="JP15" s="112">
        <v>0</v>
      </c>
      <c r="JQ15" s="112">
        <v>0</v>
      </c>
      <c r="JR15" s="112">
        <v>0</v>
      </c>
      <c r="JS15" s="112">
        <v>0</v>
      </c>
      <c r="JT15" s="112">
        <v>0</v>
      </c>
      <c r="JU15" s="112">
        <v>0</v>
      </c>
      <c r="JV15" s="112">
        <v>0</v>
      </c>
      <c r="JW15" s="112">
        <v>0</v>
      </c>
      <c r="JX15" s="112">
        <v>0</v>
      </c>
      <c r="JY15" s="112">
        <v>0</v>
      </c>
      <c r="JZ15" s="112">
        <v>0</v>
      </c>
      <c r="KA15" s="112">
        <v>0</v>
      </c>
      <c r="KB15" s="112">
        <v>0</v>
      </c>
      <c r="KC15" s="112">
        <v>0</v>
      </c>
      <c r="KD15" s="112">
        <v>0</v>
      </c>
      <c r="KE15" s="112">
        <v>0</v>
      </c>
      <c r="KF15" s="112">
        <v>0</v>
      </c>
      <c r="KG15" s="112">
        <v>0</v>
      </c>
      <c r="KH15" s="112">
        <v>0</v>
      </c>
      <c r="KI15" s="112">
        <v>0</v>
      </c>
      <c r="KJ15" s="112">
        <v>0</v>
      </c>
      <c r="KK15" s="112">
        <v>0</v>
      </c>
      <c r="KL15" s="112">
        <v>0</v>
      </c>
      <c r="KM15" s="2"/>
      <c r="KN15" s="112"/>
      <c r="KO15" s="80"/>
      <c r="KP15" s="80"/>
      <c r="KQ15" s="80"/>
      <c r="KR15" s="79">
        <v>0</v>
      </c>
      <c r="KS15" s="79">
        <v>0</v>
      </c>
      <c r="KT15" s="79">
        <v>0</v>
      </c>
      <c r="KU15" s="79">
        <v>0</v>
      </c>
      <c r="KV15" s="79">
        <v>0</v>
      </c>
      <c r="KW15" s="79">
        <v>0</v>
      </c>
      <c r="KX15" s="79">
        <v>0</v>
      </c>
      <c r="KY15" s="79">
        <v>0</v>
      </c>
      <c r="KZ15" s="79">
        <v>0</v>
      </c>
      <c r="LA15" s="79">
        <v>0</v>
      </c>
      <c r="LB15" s="79">
        <v>0</v>
      </c>
      <c r="LC15" s="79">
        <v>0</v>
      </c>
      <c r="LD15" s="79">
        <v>0</v>
      </c>
      <c r="LE15" s="79">
        <v>0</v>
      </c>
      <c r="LF15" s="79">
        <v>0</v>
      </c>
      <c r="LG15" s="79">
        <v>0</v>
      </c>
      <c r="LH15" s="79">
        <v>0</v>
      </c>
      <c r="LI15" s="79">
        <v>0</v>
      </c>
      <c r="LJ15" s="112"/>
      <c r="LK15" s="112"/>
      <c r="LL15" s="112"/>
      <c r="LM15" s="112"/>
      <c r="LN15" s="112"/>
      <c r="LO15" s="112"/>
      <c r="LP15" s="113"/>
      <c r="LQ15" s="113"/>
      <c r="LR15" s="113"/>
      <c r="LS15" s="113"/>
      <c r="LT15" s="113"/>
      <c r="LU15" s="114"/>
      <c r="LV15" s="113"/>
      <c r="LW15" s="113"/>
      <c r="LX15" s="114"/>
    </row>
    <row r="16" spans="1:336" ht="24" customHeight="1" x14ac:dyDescent="0.2">
      <c r="A16" s="70"/>
      <c r="B16" s="71" t="s">
        <v>110</v>
      </c>
      <c r="C16" s="70"/>
      <c r="D16" s="70"/>
      <c r="E16" s="70"/>
      <c r="F16" s="110">
        <v>0</v>
      </c>
      <c r="G16" s="110">
        <v>0</v>
      </c>
      <c r="H16" s="110">
        <v>0</v>
      </c>
      <c r="I16" s="110">
        <v>0</v>
      </c>
      <c r="J16" s="70"/>
      <c r="K16" s="70"/>
      <c r="L16" s="70"/>
      <c r="M16" s="70"/>
      <c r="N16" s="72" t="s">
        <v>97</v>
      </c>
      <c r="O16" s="72" t="s">
        <v>97</v>
      </c>
      <c r="P16" s="110" t="s">
        <v>97</v>
      </c>
      <c r="Q16" s="110" t="s">
        <v>97</v>
      </c>
      <c r="R16" s="73" t="s">
        <v>97</v>
      </c>
      <c r="S16" s="73" t="s">
        <v>97</v>
      </c>
      <c r="T16" s="73" t="s">
        <v>97</v>
      </c>
      <c r="U16" s="73" t="s">
        <v>97</v>
      </c>
      <c r="V16" s="110">
        <v>0</v>
      </c>
      <c r="W16" s="110">
        <v>0</v>
      </c>
      <c r="X16" s="73">
        <v>0</v>
      </c>
      <c r="Y16" s="110">
        <v>0</v>
      </c>
      <c r="Z16" s="73">
        <v>0</v>
      </c>
      <c r="AA16" s="73">
        <v>0</v>
      </c>
      <c r="AB16" s="110">
        <v>0</v>
      </c>
      <c r="AC16" s="110">
        <v>0</v>
      </c>
      <c r="AD16" s="74"/>
      <c r="AE16" s="74"/>
      <c r="AF16" s="110">
        <v>0</v>
      </c>
      <c r="AG16" s="110">
        <v>0</v>
      </c>
      <c r="AH16" s="110">
        <v>0</v>
      </c>
      <c r="AI16" s="72">
        <v>0</v>
      </c>
      <c r="AJ16" s="75" t="s">
        <v>97</v>
      </c>
      <c r="AK16" s="110">
        <v>0</v>
      </c>
      <c r="AL16" s="110">
        <v>0</v>
      </c>
      <c r="AM16" s="72">
        <v>0</v>
      </c>
      <c r="AN16" s="75" t="s">
        <v>97</v>
      </c>
      <c r="AO16" s="110">
        <v>0</v>
      </c>
      <c r="AP16" s="110">
        <v>0</v>
      </c>
      <c r="AQ16" s="72">
        <v>0</v>
      </c>
      <c r="AR16" s="75" t="s">
        <v>97</v>
      </c>
      <c r="AS16" s="72">
        <v>0</v>
      </c>
      <c r="AT16" s="72">
        <v>0</v>
      </c>
      <c r="AU16" s="72">
        <v>0</v>
      </c>
      <c r="AV16" s="75" t="s">
        <v>97</v>
      </c>
      <c r="AW16" s="110">
        <v>0</v>
      </c>
      <c r="AX16" s="110">
        <v>0</v>
      </c>
      <c r="AY16" s="72">
        <v>0</v>
      </c>
      <c r="AZ16" s="75" t="s">
        <v>97</v>
      </c>
      <c r="BA16" s="72">
        <v>0</v>
      </c>
      <c r="BB16" s="72">
        <v>0</v>
      </c>
      <c r="BC16" s="72">
        <v>0</v>
      </c>
      <c r="BD16" s="75" t="s">
        <v>97</v>
      </c>
      <c r="BE16" s="110">
        <v>0</v>
      </c>
      <c r="BF16" s="110">
        <v>0</v>
      </c>
      <c r="BG16" s="72">
        <v>0</v>
      </c>
      <c r="BH16" s="75" t="s">
        <v>97</v>
      </c>
      <c r="BI16" s="72">
        <v>0</v>
      </c>
      <c r="BJ16" s="72">
        <v>0</v>
      </c>
      <c r="BK16" s="110">
        <v>0</v>
      </c>
      <c r="BL16" s="110">
        <v>0</v>
      </c>
      <c r="BM16" s="110">
        <v>0</v>
      </c>
      <c r="BN16" s="110">
        <v>0</v>
      </c>
      <c r="BO16" s="110">
        <v>0</v>
      </c>
      <c r="BP16" s="110">
        <v>0</v>
      </c>
      <c r="BQ16" s="110">
        <v>0</v>
      </c>
      <c r="BR16" s="110">
        <v>0</v>
      </c>
      <c r="BS16" s="110">
        <v>0</v>
      </c>
      <c r="BT16" s="110">
        <v>0</v>
      </c>
      <c r="BU16" s="110">
        <v>0</v>
      </c>
      <c r="BV16" s="110">
        <v>0</v>
      </c>
      <c r="BW16" s="110">
        <v>0</v>
      </c>
      <c r="BX16" s="110">
        <v>0</v>
      </c>
      <c r="BY16" s="72">
        <v>0</v>
      </c>
      <c r="BZ16" s="110">
        <v>0</v>
      </c>
      <c r="CA16" s="110">
        <v>0</v>
      </c>
      <c r="CB16" s="110">
        <v>0</v>
      </c>
      <c r="CC16" s="110">
        <v>0</v>
      </c>
      <c r="CD16" s="72">
        <v>0</v>
      </c>
      <c r="CE16" s="111"/>
      <c r="CF16" s="111"/>
      <c r="CG16" s="110">
        <v>0</v>
      </c>
      <c r="CH16" s="110">
        <v>0</v>
      </c>
      <c r="CI16" s="74"/>
      <c r="CJ16" s="74"/>
      <c r="CK16" s="72">
        <v>0</v>
      </c>
      <c r="CL16" s="72">
        <v>0</v>
      </c>
      <c r="CM16" s="72">
        <v>0</v>
      </c>
      <c r="CN16" s="72">
        <v>0</v>
      </c>
      <c r="CO16" s="75" t="s">
        <v>97</v>
      </c>
      <c r="CP16" s="110">
        <v>0</v>
      </c>
      <c r="CQ16" s="110">
        <v>0</v>
      </c>
      <c r="CR16" s="72">
        <v>0</v>
      </c>
      <c r="CS16" s="75" t="s">
        <v>97</v>
      </c>
      <c r="CT16" s="110">
        <v>0</v>
      </c>
      <c r="CU16" s="110">
        <v>0</v>
      </c>
      <c r="CV16" s="72">
        <v>0</v>
      </c>
      <c r="CW16" s="75" t="s">
        <v>97</v>
      </c>
      <c r="CX16" s="72">
        <v>0</v>
      </c>
      <c r="CY16" s="72">
        <v>0</v>
      </c>
      <c r="CZ16" s="72">
        <v>0</v>
      </c>
      <c r="DA16" s="75" t="s">
        <v>97</v>
      </c>
      <c r="DB16" s="110">
        <v>0</v>
      </c>
      <c r="DC16" s="110">
        <v>0</v>
      </c>
      <c r="DD16" s="72">
        <v>0</v>
      </c>
      <c r="DE16" s="75" t="s">
        <v>97</v>
      </c>
      <c r="DF16" s="72">
        <v>0</v>
      </c>
      <c r="DG16" s="72">
        <v>0</v>
      </c>
      <c r="DH16" s="72">
        <v>0</v>
      </c>
      <c r="DI16" s="75" t="s">
        <v>97</v>
      </c>
      <c r="DJ16" s="110">
        <v>0</v>
      </c>
      <c r="DK16" s="110">
        <v>0</v>
      </c>
      <c r="DL16" s="72">
        <v>0</v>
      </c>
      <c r="DM16" s="75" t="s">
        <v>97</v>
      </c>
      <c r="DN16" s="72">
        <v>0</v>
      </c>
      <c r="DO16" s="72">
        <v>0</v>
      </c>
      <c r="DP16" s="110">
        <v>0</v>
      </c>
      <c r="DQ16" s="110">
        <v>0</v>
      </c>
      <c r="DR16" s="110">
        <v>0</v>
      </c>
      <c r="DS16" s="110">
        <v>0</v>
      </c>
      <c r="DT16" s="110">
        <v>0</v>
      </c>
      <c r="DU16" s="110">
        <v>0</v>
      </c>
      <c r="DV16" s="110">
        <v>0</v>
      </c>
      <c r="DW16" s="110">
        <v>0</v>
      </c>
      <c r="DX16" s="110">
        <v>0</v>
      </c>
      <c r="DY16" s="110">
        <v>0</v>
      </c>
      <c r="DZ16" s="110">
        <v>0</v>
      </c>
      <c r="EA16" s="110">
        <v>0</v>
      </c>
      <c r="EB16" s="110">
        <v>0</v>
      </c>
      <c r="EC16" s="110">
        <v>0</v>
      </c>
      <c r="ED16" s="72">
        <v>0</v>
      </c>
      <c r="EE16" s="110">
        <v>0</v>
      </c>
      <c r="EF16" s="110">
        <v>0</v>
      </c>
      <c r="EG16" s="110">
        <v>0</v>
      </c>
      <c r="EH16" s="110">
        <v>0</v>
      </c>
      <c r="EI16" s="72">
        <v>0</v>
      </c>
      <c r="EJ16" s="111"/>
      <c r="EK16" s="111"/>
      <c r="EL16" s="110">
        <v>0</v>
      </c>
      <c r="EM16" s="110">
        <v>0</v>
      </c>
      <c r="EN16" s="72">
        <v>0</v>
      </c>
      <c r="EO16" s="72">
        <v>0</v>
      </c>
      <c r="EP16" s="72">
        <v>0</v>
      </c>
      <c r="EQ16" s="72">
        <v>0</v>
      </c>
      <c r="ER16" s="75" t="s">
        <v>97</v>
      </c>
      <c r="ES16" s="110">
        <v>0</v>
      </c>
      <c r="ET16" s="110">
        <v>0</v>
      </c>
      <c r="EU16" s="72">
        <v>0</v>
      </c>
      <c r="EV16" s="75" t="s">
        <v>97</v>
      </c>
      <c r="EW16" s="110">
        <v>0</v>
      </c>
      <c r="EX16" s="110">
        <v>0</v>
      </c>
      <c r="EY16" s="72">
        <v>0</v>
      </c>
      <c r="EZ16" s="75" t="s">
        <v>97</v>
      </c>
      <c r="FA16" s="72">
        <v>0</v>
      </c>
      <c r="FB16" s="72">
        <v>0</v>
      </c>
      <c r="FC16" s="72">
        <v>0</v>
      </c>
      <c r="FD16" s="75" t="s">
        <v>97</v>
      </c>
      <c r="FE16" s="110">
        <v>0</v>
      </c>
      <c r="FF16" s="110">
        <v>0</v>
      </c>
      <c r="FG16" s="72">
        <v>0</v>
      </c>
      <c r="FH16" s="75" t="s">
        <v>97</v>
      </c>
      <c r="FI16" s="72">
        <v>0</v>
      </c>
      <c r="FJ16" s="72">
        <v>0</v>
      </c>
      <c r="FK16" s="72">
        <v>0</v>
      </c>
      <c r="FL16" s="75" t="s">
        <v>97</v>
      </c>
      <c r="FM16" s="110">
        <v>0</v>
      </c>
      <c r="FN16" s="110">
        <v>0</v>
      </c>
      <c r="FO16" s="72">
        <v>0</v>
      </c>
      <c r="FP16" s="75" t="s">
        <v>97</v>
      </c>
      <c r="FQ16" s="72">
        <v>0</v>
      </c>
      <c r="FR16" s="72">
        <v>0</v>
      </c>
      <c r="FS16" s="110">
        <v>0</v>
      </c>
      <c r="FT16" s="110">
        <v>0</v>
      </c>
      <c r="FU16" s="110">
        <v>0</v>
      </c>
      <c r="FV16" s="110">
        <v>0</v>
      </c>
      <c r="FW16" s="110">
        <v>0</v>
      </c>
      <c r="FX16" s="110">
        <v>0</v>
      </c>
      <c r="FY16" s="110">
        <v>0</v>
      </c>
      <c r="FZ16" s="110">
        <v>0</v>
      </c>
      <c r="GA16" s="110">
        <v>0</v>
      </c>
      <c r="GB16" s="110">
        <v>0</v>
      </c>
      <c r="GC16" s="110">
        <v>0</v>
      </c>
      <c r="GD16" s="110">
        <v>0</v>
      </c>
      <c r="GE16" s="110">
        <v>0</v>
      </c>
      <c r="GF16" s="110">
        <v>0</v>
      </c>
      <c r="GG16" s="72">
        <v>0</v>
      </c>
      <c r="GH16" s="110">
        <v>0</v>
      </c>
      <c r="GI16" s="110">
        <v>0</v>
      </c>
      <c r="GJ16" s="110">
        <v>0</v>
      </c>
      <c r="GK16" s="110">
        <v>0</v>
      </c>
      <c r="GL16" s="72">
        <v>0</v>
      </c>
      <c r="GM16" s="111"/>
      <c r="GN16" s="111"/>
      <c r="GO16" s="76"/>
      <c r="GP16" s="76"/>
      <c r="GQ16" s="77"/>
      <c r="GR16" s="77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6"/>
      <c r="HK16" s="112">
        <v>0</v>
      </c>
      <c r="HL16" s="112">
        <v>0</v>
      </c>
      <c r="HM16" s="112">
        <v>0</v>
      </c>
      <c r="HN16" s="112">
        <v>0</v>
      </c>
      <c r="HO16" s="112">
        <v>0</v>
      </c>
      <c r="HP16" s="112">
        <v>0</v>
      </c>
      <c r="HQ16" s="112">
        <v>0</v>
      </c>
      <c r="HR16" s="112">
        <v>0</v>
      </c>
      <c r="HS16" s="112">
        <v>0</v>
      </c>
      <c r="HT16" s="112">
        <v>0</v>
      </c>
      <c r="HU16" s="112">
        <v>0</v>
      </c>
      <c r="HV16" s="112">
        <v>0</v>
      </c>
      <c r="HW16" s="112">
        <v>0</v>
      </c>
      <c r="HX16" s="112">
        <v>0</v>
      </c>
      <c r="HY16" s="112">
        <v>0</v>
      </c>
      <c r="HZ16" s="112">
        <v>0</v>
      </c>
      <c r="IA16" s="112">
        <v>0</v>
      </c>
      <c r="IB16" s="112">
        <v>0</v>
      </c>
      <c r="IC16" s="112">
        <v>0</v>
      </c>
      <c r="ID16" s="112">
        <v>0</v>
      </c>
      <c r="IE16" s="112">
        <v>0</v>
      </c>
      <c r="IF16" s="112">
        <v>0</v>
      </c>
      <c r="IG16" s="112">
        <v>0</v>
      </c>
      <c r="IH16" s="112">
        <v>0</v>
      </c>
      <c r="II16" s="112">
        <v>0</v>
      </c>
      <c r="IJ16" s="112">
        <v>0</v>
      </c>
      <c r="IK16" s="112">
        <v>0</v>
      </c>
      <c r="IL16" s="112">
        <v>0</v>
      </c>
      <c r="IM16" s="112">
        <v>0</v>
      </c>
      <c r="IN16" s="112">
        <v>0</v>
      </c>
      <c r="IO16" s="112">
        <v>0</v>
      </c>
      <c r="IP16" s="112">
        <v>0</v>
      </c>
      <c r="IQ16" s="112">
        <v>0</v>
      </c>
      <c r="IR16" s="112">
        <v>0</v>
      </c>
      <c r="IS16" s="112">
        <v>0</v>
      </c>
      <c r="IT16" s="112">
        <v>0</v>
      </c>
      <c r="IU16" s="112">
        <v>0</v>
      </c>
      <c r="IV16" s="112">
        <v>0</v>
      </c>
      <c r="IW16" s="112">
        <v>0</v>
      </c>
      <c r="IX16" s="112">
        <v>0</v>
      </c>
      <c r="IY16" s="112">
        <v>0</v>
      </c>
      <c r="IZ16" s="112">
        <v>0</v>
      </c>
      <c r="JA16" s="112">
        <v>0</v>
      </c>
      <c r="JB16" s="112">
        <v>0</v>
      </c>
      <c r="JC16" s="112">
        <v>0</v>
      </c>
      <c r="JD16" s="112">
        <v>0</v>
      </c>
      <c r="JE16" s="112">
        <v>0</v>
      </c>
      <c r="JF16" s="112">
        <v>0</v>
      </c>
      <c r="JG16" s="112">
        <v>0</v>
      </c>
      <c r="JH16" s="112">
        <v>0</v>
      </c>
      <c r="JI16" s="112">
        <v>0</v>
      </c>
      <c r="JJ16" s="112">
        <v>0</v>
      </c>
      <c r="JK16" s="112">
        <v>0</v>
      </c>
      <c r="JL16" s="112">
        <v>0</v>
      </c>
      <c r="JM16" s="112">
        <v>0</v>
      </c>
      <c r="JN16" s="112">
        <v>0</v>
      </c>
      <c r="JO16" s="112">
        <v>0</v>
      </c>
      <c r="JP16" s="112">
        <v>0</v>
      </c>
      <c r="JQ16" s="112">
        <v>0</v>
      </c>
      <c r="JR16" s="112">
        <v>0</v>
      </c>
      <c r="JS16" s="112">
        <v>0</v>
      </c>
      <c r="JT16" s="112">
        <v>0</v>
      </c>
      <c r="JU16" s="112">
        <v>0</v>
      </c>
      <c r="JV16" s="112">
        <v>0</v>
      </c>
      <c r="JW16" s="112">
        <v>0</v>
      </c>
      <c r="JX16" s="112">
        <v>0</v>
      </c>
      <c r="JY16" s="112">
        <v>0</v>
      </c>
      <c r="JZ16" s="112">
        <v>0</v>
      </c>
      <c r="KA16" s="112">
        <v>0</v>
      </c>
      <c r="KB16" s="112">
        <v>0</v>
      </c>
      <c r="KC16" s="112">
        <v>0</v>
      </c>
      <c r="KD16" s="112">
        <v>0</v>
      </c>
      <c r="KE16" s="112">
        <v>0</v>
      </c>
      <c r="KF16" s="112">
        <v>0</v>
      </c>
      <c r="KG16" s="112">
        <v>0</v>
      </c>
      <c r="KH16" s="112">
        <v>0</v>
      </c>
      <c r="KI16" s="112">
        <v>0</v>
      </c>
      <c r="KJ16" s="112">
        <v>0</v>
      </c>
      <c r="KK16" s="112">
        <v>0</v>
      </c>
      <c r="KL16" s="112">
        <v>0</v>
      </c>
      <c r="KM16" s="2"/>
      <c r="KN16" s="112"/>
      <c r="KO16" s="80"/>
      <c r="KP16" s="80"/>
      <c r="KQ16" s="80"/>
      <c r="KR16" s="79">
        <v>0</v>
      </c>
      <c r="KS16" s="79">
        <v>0</v>
      </c>
      <c r="KT16" s="79">
        <v>0</v>
      </c>
      <c r="KU16" s="79">
        <v>0</v>
      </c>
      <c r="KV16" s="79">
        <v>0</v>
      </c>
      <c r="KW16" s="79">
        <v>0</v>
      </c>
      <c r="KX16" s="79">
        <v>0</v>
      </c>
      <c r="KY16" s="79">
        <v>0</v>
      </c>
      <c r="KZ16" s="79">
        <v>0</v>
      </c>
      <c r="LA16" s="79">
        <v>0</v>
      </c>
      <c r="LB16" s="79">
        <v>0</v>
      </c>
      <c r="LC16" s="79">
        <v>0</v>
      </c>
      <c r="LD16" s="79">
        <v>0</v>
      </c>
      <c r="LE16" s="79">
        <v>0</v>
      </c>
      <c r="LF16" s="79">
        <v>0</v>
      </c>
      <c r="LG16" s="79">
        <v>0</v>
      </c>
      <c r="LH16" s="79">
        <v>0</v>
      </c>
      <c r="LI16" s="79">
        <v>0</v>
      </c>
      <c r="LJ16" s="112"/>
      <c r="LK16" s="112"/>
      <c r="LL16" s="112"/>
      <c r="LM16" s="112"/>
      <c r="LN16" s="112"/>
      <c r="LO16" s="112"/>
      <c r="LP16" s="113"/>
      <c r="LQ16" s="113"/>
      <c r="LR16" s="113"/>
      <c r="LS16" s="113"/>
      <c r="LT16" s="113"/>
      <c r="LU16" s="114"/>
      <c r="LV16" s="113"/>
      <c r="LW16" s="113"/>
      <c r="LX16" s="114"/>
    </row>
    <row r="17" spans="1:336" ht="15.75" customHeight="1" collapsed="1" x14ac:dyDescent="0.2">
      <c r="A17" s="70"/>
      <c r="B17" s="71" t="s">
        <v>111</v>
      </c>
      <c r="C17" s="70"/>
      <c r="D17" s="70"/>
      <c r="E17" s="70"/>
      <c r="F17" s="110">
        <f>SUM(F18:F43)</f>
        <v>221711.27891487302</v>
      </c>
      <c r="G17" s="110">
        <f>SUM(G18:G43)</f>
        <v>0</v>
      </c>
      <c r="H17" s="110">
        <f>SUM(H18:H43)</f>
        <v>188239.49055083978</v>
      </c>
      <c r="I17" s="110">
        <f>SUM(I18:I43)</f>
        <v>0</v>
      </c>
      <c r="J17" s="70"/>
      <c r="K17" s="70"/>
      <c r="L17" s="70"/>
      <c r="M17" s="70"/>
      <c r="N17" s="72"/>
      <c r="O17" s="72"/>
      <c r="P17" s="110"/>
      <c r="Q17" s="110"/>
      <c r="R17" s="73"/>
      <c r="S17" s="73"/>
      <c r="T17" s="73"/>
      <c r="U17" s="73"/>
      <c r="V17" s="110">
        <f>SUM(V18:V43)</f>
        <v>0</v>
      </c>
      <c r="W17" s="110">
        <f>SUM(W18:W43)</f>
        <v>0</v>
      </c>
      <c r="X17" s="73">
        <v>0</v>
      </c>
      <c r="Y17" s="110">
        <f>SUM(Y18:Y43)</f>
        <v>0</v>
      </c>
      <c r="Z17" s="73">
        <v>0</v>
      </c>
      <c r="AA17" s="73">
        <v>0</v>
      </c>
      <c r="AB17" s="110">
        <f>SUM(AB18:AB43)</f>
        <v>39949.548511471265</v>
      </c>
      <c r="AC17" s="110">
        <f>SUM(AC18:AC43)</f>
        <v>0</v>
      </c>
      <c r="AD17" s="74"/>
      <c r="AE17" s="74"/>
      <c r="AF17" s="110">
        <f>SUM(AF18:AF43)</f>
        <v>181761.73040340177</v>
      </c>
      <c r="AG17" s="110">
        <f>SUM(AG18:AG43)</f>
        <v>96838.181495062687</v>
      </c>
      <c r="AH17" s="110">
        <f>SUM(AH18:AH43)</f>
        <v>0</v>
      </c>
      <c r="AI17" s="72">
        <f>SUM(AI18:AI43)</f>
        <v>-96838.181495062687</v>
      </c>
      <c r="AJ17" s="75">
        <f>IF(AG17=0,"-",AH17/AG17)</f>
        <v>0</v>
      </c>
      <c r="AK17" s="110">
        <f>SUM(AK18:AK43)</f>
        <v>30689.717146134652</v>
      </c>
      <c r="AL17" s="110">
        <f>SUM(AL18:AL43)</f>
        <v>0</v>
      </c>
      <c r="AM17" s="72">
        <f>SUM(AM18:AM43)</f>
        <v>-30689.717146134652</v>
      </c>
      <c r="AN17" s="75">
        <f>IF(AK17=0,"-",AL17/AK17)</f>
        <v>0</v>
      </c>
      <c r="AO17" s="110">
        <f>SUM(AO18:AO43)</f>
        <v>10932.051657085442</v>
      </c>
      <c r="AP17" s="110">
        <f>SUM(AP18:AP43)</f>
        <v>0</v>
      </c>
      <c r="AQ17" s="72">
        <f>SUM(AQ18:AQ43)</f>
        <v>-10932.051657085442</v>
      </c>
      <c r="AR17" s="75">
        <f>IF(AO17=0,"-",AP17/AO17)</f>
        <v>0</v>
      </c>
      <c r="AS17" s="72">
        <f>SUM(AS18:AS43)</f>
        <v>41621.768803220097</v>
      </c>
      <c r="AT17" s="72">
        <f>SUM(AT18:AT43)</f>
        <v>0</v>
      </c>
      <c r="AU17" s="72">
        <f>SUM(AU18:AU43)</f>
        <v>-41621.768803220097</v>
      </c>
      <c r="AV17" s="75">
        <f>IF(AS17=0,"-",AT17/AS17)</f>
        <v>0</v>
      </c>
      <c r="AW17" s="110">
        <f>SUM(AW18:AW43)</f>
        <v>30297.849883643215</v>
      </c>
      <c r="AX17" s="110">
        <f>SUM(AX18:AX43)</f>
        <v>0</v>
      </c>
      <c r="AY17" s="72">
        <f>SUM(AY18:AY43)</f>
        <v>-30297.849883643215</v>
      </c>
      <c r="AZ17" s="75">
        <f>IF(AW17=0,"-",AX17/AW17)</f>
        <v>0</v>
      </c>
      <c r="BA17" s="72">
        <f>SUM(BA18:BA43)</f>
        <v>71919.618686863309</v>
      </c>
      <c r="BB17" s="72">
        <f>SUM(BB18:BB43)</f>
        <v>0</v>
      </c>
      <c r="BC17" s="72">
        <f>SUM(BC18:BC43)</f>
        <v>-71919.618686863309</v>
      </c>
      <c r="BD17" s="75">
        <f>IF(BA17=0,"-",BB17/BA17)</f>
        <v>0</v>
      </c>
      <c r="BE17" s="110">
        <f>SUM(BE18:BE43)</f>
        <v>24918.562808199367</v>
      </c>
      <c r="BF17" s="110">
        <f>SUM(BF18:BF43)</f>
        <v>0</v>
      </c>
      <c r="BG17" s="72">
        <f>SUM(BG18:BG43)</f>
        <v>-24918.562808199367</v>
      </c>
      <c r="BH17" s="75">
        <f>IF(BE17=0,"-",BF17/BE17)</f>
        <v>0</v>
      </c>
      <c r="BI17" s="72">
        <f t="shared" ref="BI17:CC17" si="16">SUM(BI18:BI43)</f>
        <v>84923.548908339071</v>
      </c>
      <c r="BJ17" s="72">
        <f t="shared" si="16"/>
        <v>0</v>
      </c>
      <c r="BK17" s="110">
        <f t="shared" si="16"/>
        <v>0</v>
      </c>
      <c r="BL17" s="110">
        <f t="shared" si="16"/>
        <v>0</v>
      </c>
      <c r="BM17" s="110">
        <f t="shared" si="16"/>
        <v>0</v>
      </c>
      <c r="BN17" s="110">
        <f t="shared" si="16"/>
        <v>0</v>
      </c>
      <c r="BO17" s="110">
        <f t="shared" si="16"/>
        <v>0</v>
      </c>
      <c r="BP17" s="110">
        <f t="shared" si="16"/>
        <v>0</v>
      </c>
      <c r="BQ17" s="110">
        <f t="shared" si="16"/>
        <v>0</v>
      </c>
      <c r="BR17" s="110">
        <f t="shared" si="16"/>
        <v>0</v>
      </c>
      <c r="BS17" s="110">
        <f t="shared" si="16"/>
        <v>0</v>
      </c>
      <c r="BT17" s="110">
        <f t="shared" si="16"/>
        <v>0</v>
      </c>
      <c r="BU17" s="110">
        <f t="shared" si="16"/>
        <v>0</v>
      </c>
      <c r="BV17" s="110">
        <f t="shared" si="16"/>
        <v>0</v>
      </c>
      <c r="BW17" s="110">
        <f t="shared" si="16"/>
        <v>0</v>
      </c>
      <c r="BX17" s="110">
        <f t="shared" si="16"/>
        <v>0</v>
      </c>
      <c r="BY17" s="72">
        <f t="shared" si="16"/>
        <v>-96838.181495062687</v>
      </c>
      <c r="BZ17" s="110">
        <f t="shared" si="16"/>
        <v>38152.97826833908</v>
      </c>
      <c r="CA17" s="110">
        <f t="shared" si="16"/>
        <v>19036.400399999999</v>
      </c>
      <c r="CB17" s="110">
        <f t="shared" si="16"/>
        <v>17168.868640000001</v>
      </c>
      <c r="CC17" s="110">
        <f t="shared" si="16"/>
        <v>10565.301600000001</v>
      </c>
      <c r="CD17" s="72">
        <f>F17-AB17-AF17</f>
        <v>0</v>
      </c>
      <c r="CE17" s="111"/>
      <c r="CF17" s="111"/>
      <c r="CG17" s="110">
        <f>SUM(CG18:CG43)</f>
        <v>66901.315730673246</v>
      </c>
      <c r="CH17" s="110">
        <f>SUM(CH18:CH43)</f>
        <v>0</v>
      </c>
      <c r="CI17" s="74"/>
      <c r="CJ17" s="74"/>
      <c r="CK17" s="72">
        <f>SUM(CK18:CK43)</f>
        <v>121338.17482016647</v>
      </c>
      <c r="CL17" s="72">
        <f>SUM(CL18:CL43)</f>
        <v>55517.511124106677</v>
      </c>
      <c r="CM17" s="72">
        <f>SUM(CM18:CM43)</f>
        <v>0</v>
      </c>
      <c r="CN17" s="72">
        <f>SUM(CN18:CN43)</f>
        <v>-55517.511124106677</v>
      </c>
      <c r="CO17" s="75">
        <f>IF(CL17=0,"-",CM17/CL17)</f>
        <v>0</v>
      </c>
      <c r="CP17" s="110">
        <f>SUM(CP18:CP43)</f>
        <v>4066.7449999999999</v>
      </c>
      <c r="CQ17" s="110">
        <f>SUM(CQ18:CQ43)</f>
        <v>0</v>
      </c>
      <c r="CR17" s="72">
        <f>SUM(CR18:CR43)</f>
        <v>-4066.7449999999999</v>
      </c>
      <c r="CS17" s="75">
        <f>IF(CP17=0,"-",CQ17/CP17)</f>
        <v>0</v>
      </c>
      <c r="CT17" s="110">
        <f>SUM(CT18:CT43)</f>
        <v>7956.9195456641537</v>
      </c>
      <c r="CU17" s="110">
        <f>SUM(CU18:CU43)</f>
        <v>0</v>
      </c>
      <c r="CV17" s="72">
        <f>SUM(CV18:CV43)</f>
        <v>-7956.9195456641537</v>
      </c>
      <c r="CW17" s="75">
        <f>IF(CT17=0,"-",CU17/CT17)</f>
        <v>0</v>
      </c>
      <c r="CX17" s="72">
        <f>SUM(CX18:CX43)</f>
        <v>12023.664545664153</v>
      </c>
      <c r="CY17" s="72">
        <f>SUM(CY18:CY43)</f>
        <v>0</v>
      </c>
      <c r="CZ17" s="72">
        <f>SUM(CZ18:CZ43)</f>
        <v>-12023.664545664153</v>
      </c>
      <c r="DA17" s="75">
        <f>IF(CX17=0,"-",CY17/CX17)</f>
        <v>0</v>
      </c>
      <c r="DB17" s="110">
        <f>SUM(DB18:DB43)</f>
        <v>22728.377571609726</v>
      </c>
      <c r="DC17" s="110">
        <f>SUM(DC18:DC43)</f>
        <v>0</v>
      </c>
      <c r="DD17" s="72">
        <f>SUM(DD18:DD43)</f>
        <v>-22728.377571609726</v>
      </c>
      <c r="DE17" s="75">
        <f>IF(DB17=0,"-",DC17/DB17)</f>
        <v>0</v>
      </c>
      <c r="DF17" s="72">
        <f>SUM(DF18:DF43)</f>
        <v>34752.042117273879</v>
      </c>
      <c r="DG17" s="72">
        <f>SUM(DG18:DG43)</f>
        <v>0</v>
      </c>
      <c r="DH17" s="72">
        <f>SUM(DH18:DH43)</f>
        <v>-34752.042117273879</v>
      </c>
      <c r="DI17" s="75">
        <f>IF(DF17=0,"-",DG17/DF17)</f>
        <v>0</v>
      </c>
      <c r="DJ17" s="110">
        <f>SUM(DJ18:DJ43)</f>
        <v>20765.469006832802</v>
      </c>
      <c r="DK17" s="110">
        <f>SUM(DK18:DK43)</f>
        <v>0</v>
      </c>
      <c r="DL17" s="72">
        <f>SUM(DL18:DL43)</f>
        <v>-20765.469006832802</v>
      </c>
      <c r="DM17" s="75">
        <f>IF(DJ17=0,"-",DK17/DJ17)</f>
        <v>0</v>
      </c>
      <c r="DN17" s="72">
        <f t="shared" ref="DN17:EH17" si="17">SUM(DN18:DN43)</f>
        <v>65820.663696059797</v>
      </c>
      <c r="DO17" s="72">
        <f t="shared" si="17"/>
        <v>0</v>
      </c>
      <c r="DP17" s="110">
        <f t="shared" si="17"/>
        <v>0</v>
      </c>
      <c r="DQ17" s="110">
        <f t="shared" si="17"/>
        <v>0</v>
      </c>
      <c r="DR17" s="110">
        <f t="shared" si="17"/>
        <v>0</v>
      </c>
      <c r="DS17" s="110">
        <f t="shared" si="17"/>
        <v>0</v>
      </c>
      <c r="DT17" s="110">
        <f t="shared" si="17"/>
        <v>0</v>
      </c>
      <c r="DU17" s="110">
        <f t="shared" si="17"/>
        <v>0</v>
      </c>
      <c r="DV17" s="110">
        <f t="shared" si="17"/>
        <v>0</v>
      </c>
      <c r="DW17" s="110">
        <f t="shared" si="17"/>
        <v>0</v>
      </c>
      <c r="DX17" s="110">
        <f t="shared" si="17"/>
        <v>0</v>
      </c>
      <c r="DY17" s="110">
        <f t="shared" si="17"/>
        <v>0</v>
      </c>
      <c r="DZ17" s="110">
        <f t="shared" si="17"/>
        <v>0</v>
      </c>
      <c r="EA17" s="110">
        <f t="shared" si="17"/>
        <v>0</v>
      </c>
      <c r="EB17" s="110">
        <f t="shared" si="17"/>
        <v>0</v>
      </c>
      <c r="EC17" s="110">
        <f t="shared" si="17"/>
        <v>0</v>
      </c>
      <c r="ED17" s="72">
        <f t="shared" si="17"/>
        <v>-55517.511124106677</v>
      </c>
      <c r="EE17" s="110">
        <f t="shared" si="17"/>
        <v>29698.7434960598</v>
      </c>
      <c r="EF17" s="110">
        <f t="shared" si="17"/>
        <v>14759.157500000001</v>
      </c>
      <c r="EG17" s="110">
        <f t="shared" si="17"/>
        <v>12558.344700000001</v>
      </c>
      <c r="EH17" s="110">
        <f t="shared" si="17"/>
        <v>8804.4179999999997</v>
      </c>
      <c r="EI17" s="72">
        <f>H17-CG17-CK17</f>
        <v>0</v>
      </c>
      <c r="EJ17" s="111"/>
      <c r="EK17" s="111"/>
      <c r="EL17" s="110">
        <f t="shared" ref="EL17:EQ17" si="18">SUM(EL18:EL43)</f>
        <v>18768.315730673243</v>
      </c>
      <c r="EM17" s="110">
        <f t="shared" si="18"/>
        <v>0</v>
      </c>
      <c r="EN17" s="72">
        <f t="shared" si="18"/>
        <v>169471.17482016652</v>
      </c>
      <c r="EO17" s="72">
        <f t="shared" si="18"/>
        <v>103650.51112410669</v>
      </c>
      <c r="EP17" s="72">
        <f t="shared" si="18"/>
        <v>0</v>
      </c>
      <c r="EQ17" s="72">
        <f t="shared" si="18"/>
        <v>-103650.51112410669</v>
      </c>
      <c r="ER17" s="75">
        <f>IF(EO17=0,"-",EP17/EO17)</f>
        <v>0</v>
      </c>
      <c r="ES17" s="110">
        <f>SUM(ES18:ES43)</f>
        <v>2362.7449999999999</v>
      </c>
      <c r="ET17" s="110">
        <f>SUM(ET18:ET43)</f>
        <v>0</v>
      </c>
      <c r="EU17" s="72">
        <f>SUM(EU18:EU43)</f>
        <v>-2362.7449999999999</v>
      </c>
      <c r="EV17" s="75">
        <f>IF(ES17=0,"-",ET17/ES17)</f>
        <v>0</v>
      </c>
      <c r="EW17" s="110">
        <f>SUM(EW18:EW43)</f>
        <v>57793.919545664154</v>
      </c>
      <c r="EX17" s="110">
        <f>SUM(EX18:EX43)</f>
        <v>0</v>
      </c>
      <c r="EY17" s="72">
        <f>SUM(EY18:EY43)</f>
        <v>-57793.919545664154</v>
      </c>
      <c r="EZ17" s="75">
        <f>IF(EW17=0,"-",EX17/EW17)</f>
        <v>0</v>
      </c>
      <c r="FA17" s="72">
        <f>SUM(FA18:FA43)</f>
        <v>60156.664545664156</v>
      </c>
      <c r="FB17" s="72">
        <f>SUM(FB18:FB43)</f>
        <v>0</v>
      </c>
      <c r="FC17" s="72">
        <f>SUM(FC18:FC43)</f>
        <v>-60156.664545664156</v>
      </c>
      <c r="FD17" s="75">
        <f>IF(FA17=0,"-",FB17/FA17)</f>
        <v>0</v>
      </c>
      <c r="FE17" s="110">
        <f>SUM(FE18:FE43)</f>
        <v>22728.377571609726</v>
      </c>
      <c r="FF17" s="110">
        <f>SUM(FF18:FF43)</f>
        <v>0</v>
      </c>
      <c r="FG17" s="72">
        <f>SUM(FG18:FG43)</f>
        <v>-22728.377571609726</v>
      </c>
      <c r="FH17" s="75">
        <f>IF(FE17=0,"-",FF17/FE17)</f>
        <v>0</v>
      </c>
      <c r="FI17" s="72">
        <f>SUM(FI18:FI43)</f>
        <v>82885.042117273872</v>
      </c>
      <c r="FJ17" s="72">
        <f>SUM(FJ18:FJ43)</f>
        <v>0</v>
      </c>
      <c r="FK17" s="72">
        <f>SUM(FK18:FK43)</f>
        <v>-82885.042117273872</v>
      </c>
      <c r="FL17" s="75">
        <f>IF(FI17=0,"-",FJ17/FI17)</f>
        <v>0</v>
      </c>
      <c r="FM17" s="110">
        <f>SUM(FM18:FM43)</f>
        <v>20765.469006832802</v>
      </c>
      <c r="FN17" s="110">
        <f>SUM(FN18:FN43)</f>
        <v>0</v>
      </c>
      <c r="FO17" s="72">
        <f>SUM(FO18:FO43)</f>
        <v>-20765.469006832802</v>
      </c>
      <c r="FP17" s="75">
        <f>IF(FM17=0,"-",FN17/FM17)</f>
        <v>0</v>
      </c>
      <c r="FQ17" s="72">
        <f t="shared" ref="FQ17:GK17" si="19">SUM(FQ18:FQ43)</f>
        <v>65820.663696059797</v>
      </c>
      <c r="FR17" s="72">
        <f t="shared" si="19"/>
        <v>0</v>
      </c>
      <c r="FS17" s="110">
        <f t="shared" si="19"/>
        <v>0</v>
      </c>
      <c r="FT17" s="110">
        <f t="shared" si="19"/>
        <v>0</v>
      </c>
      <c r="FU17" s="110">
        <f t="shared" si="19"/>
        <v>0</v>
      </c>
      <c r="FV17" s="110">
        <f t="shared" si="19"/>
        <v>0</v>
      </c>
      <c r="FW17" s="110">
        <f t="shared" si="19"/>
        <v>0</v>
      </c>
      <c r="FX17" s="110">
        <f t="shared" si="19"/>
        <v>0</v>
      </c>
      <c r="FY17" s="110">
        <f t="shared" si="19"/>
        <v>0</v>
      </c>
      <c r="FZ17" s="110">
        <f t="shared" si="19"/>
        <v>0</v>
      </c>
      <c r="GA17" s="110">
        <f t="shared" si="19"/>
        <v>0</v>
      </c>
      <c r="GB17" s="110">
        <f t="shared" si="19"/>
        <v>0</v>
      </c>
      <c r="GC17" s="110">
        <f t="shared" si="19"/>
        <v>0</v>
      </c>
      <c r="GD17" s="110">
        <f t="shared" si="19"/>
        <v>0</v>
      </c>
      <c r="GE17" s="110">
        <f t="shared" si="19"/>
        <v>0</v>
      </c>
      <c r="GF17" s="110">
        <f t="shared" si="19"/>
        <v>0</v>
      </c>
      <c r="GG17" s="72">
        <f t="shared" si="19"/>
        <v>-103650.51112410669</v>
      </c>
      <c r="GH17" s="110">
        <f t="shared" si="19"/>
        <v>29698.7434960598</v>
      </c>
      <c r="GI17" s="110">
        <f t="shared" si="19"/>
        <v>14759.157500000001</v>
      </c>
      <c r="GJ17" s="110">
        <f t="shared" si="19"/>
        <v>12558.344700000001</v>
      </c>
      <c r="GK17" s="110">
        <f t="shared" si="19"/>
        <v>8804.4179999999997</v>
      </c>
      <c r="GL17" s="72">
        <f>H17-EL17-EN17</f>
        <v>0</v>
      </c>
      <c r="GM17" s="111"/>
      <c r="GN17" s="111"/>
      <c r="GO17" s="76"/>
      <c r="GP17" s="76"/>
      <c r="GQ17" s="77"/>
      <c r="GR17" s="77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6"/>
      <c r="HK17" s="112">
        <f t="shared" ref="HK17:JV17" si="20">SUM(HK18:HK43)</f>
        <v>0</v>
      </c>
      <c r="HL17" s="112">
        <f t="shared" si="20"/>
        <v>0</v>
      </c>
      <c r="HM17" s="112">
        <f t="shared" si="20"/>
        <v>0</v>
      </c>
      <c r="HN17" s="112">
        <f t="shared" si="20"/>
        <v>0</v>
      </c>
      <c r="HO17" s="112">
        <f t="shared" si="20"/>
        <v>0</v>
      </c>
      <c r="HP17" s="112">
        <f t="shared" si="20"/>
        <v>0</v>
      </c>
      <c r="HQ17" s="112">
        <f t="shared" si="20"/>
        <v>0</v>
      </c>
      <c r="HR17" s="112">
        <f t="shared" si="20"/>
        <v>0</v>
      </c>
      <c r="HS17" s="112">
        <f t="shared" si="20"/>
        <v>0</v>
      </c>
      <c r="HT17" s="112">
        <f t="shared" si="20"/>
        <v>0</v>
      </c>
      <c r="HU17" s="112">
        <f t="shared" si="20"/>
        <v>0</v>
      </c>
      <c r="HV17" s="112">
        <f t="shared" si="20"/>
        <v>0</v>
      </c>
      <c r="HW17" s="112">
        <f t="shared" si="20"/>
        <v>0</v>
      </c>
      <c r="HX17" s="112">
        <f t="shared" si="20"/>
        <v>0</v>
      </c>
      <c r="HY17" s="112">
        <f t="shared" si="20"/>
        <v>0</v>
      </c>
      <c r="HZ17" s="112">
        <f t="shared" si="20"/>
        <v>0</v>
      </c>
      <c r="IA17" s="112">
        <f t="shared" si="20"/>
        <v>0</v>
      </c>
      <c r="IB17" s="112">
        <f t="shared" si="20"/>
        <v>0</v>
      </c>
      <c r="IC17" s="112">
        <f t="shared" si="20"/>
        <v>0</v>
      </c>
      <c r="ID17" s="112">
        <f t="shared" si="20"/>
        <v>0</v>
      </c>
      <c r="IE17" s="112">
        <f t="shared" si="20"/>
        <v>0</v>
      </c>
      <c r="IF17" s="112">
        <f t="shared" si="20"/>
        <v>0</v>
      </c>
      <c r="IG17" s="112">
        <f t="shared" si="20"/>
        <v>0</v>
      </c>
      <c r="IH17" s="112">
        <f t="shared" si="20"/>
        <v>0</v>
      </c>
      <c r="II17" s="112">
        <f t="shared" si="20"/>
        <v>0</v>
      </c>
      <c r="IJ17" s="112">
        <f t="shared" si="20"/>
        <v>0</v>
      </c>
      <c r="IK17" s="112">
        <f t="shared" si="20"/>
        <v>0</v>
      </c>
      <c r="IL17" s="112">
        <f t="shared" si="20"/>
        <v>0</v>
      </c>
      <c r="IM17" s="112">
        <f t="shared" si="20"/>
        <v>0</v>
      </c>
      <c r="IN17" s="112">
        <f t="shared" si="20"/>
        <v>0</v>
      </c>
      <c r="IO17" s="112">
        <f t="shared" si="20"/>
        <v>0</v>
      </c>
      <c r="IP17" s="112">
        <f t="shared" si="20"/>
        <v>0</v>
      </c>
      <c r="IQ17" s="112">
        <f t="shared" si="20"/>
        <v>0</v>
      </c>
      <c r="IR17" s="112">
        <f t="shared" si="20"/>
        <v>0</v>
      </c>
      <c r="IS17" s="112">
        <f t="shared" si="20"/>
        <v>0</v>
      </c>
      <c r="IT17" s="112">
        <f t="shared" si="20"/>
        <v>0</v>
      </c>
      <c r="IU17" s="112">
        <f t="shared" si="20"/>
        <v>0</v>
      </c>
      <c r="IV17" s="112">
        <f t="shared" si="20"/>
        <v>0</v>
      </c>
      <c r="IW17" s="112">
        <f t="shared" si="20"/>
        <v>0</v>
      </c>
      <c r="IX17" s="112">
        <f t="shared" si="20"/>
        <v>0</v>
      </c>
      <c r="IY17" s="112">
        <f t="shared" si="20"/>
        <v>0</v>
      </c>
      <c r="IZ17" s="112">
        <f t="shared" si="20"/>
        <v>0</v>
      </c>
      <c r="JA17" s="112">
        <f t="shared" si="20"/>
        <v>0</v>
      </c>
      <c r="JB17" s="112">
        <f t="shared" si="20"/>
        <v>0</v>
      </c>
      <c r="JC17" s="112">
        <f t="shared" si="20"/>
        <v>0</v>
      </c>
      <c r="JD17" s="112">
        <f t="shared" si="20"/>
        <v>0</v>
      </c>
      <c r="JE17" s="112">
        <f t="shared" si="20"/>
        <v>0</v>
      </c>
      <c r="JF17" s="112">
        <f t="shared" si="20"/>
        <v>0</v>
      </c>
      <c r="JG17" s="112">
        <f t="shared" si="20"/>
        <v>0</v>
      </c>
      <c r="JH17" s="112">
        <f t="shared" si="20"/>
        <v>0</v>
      </c>
      <c r="JI17" s="112">
        <f t="shared" si="20"/>
        <v>0</v>
      </c>
      <c r="JJ17" s="112">
        <f t="shared" si="20"/>
        <v>0</v>
      </c>
      <c r="JK17" s="112">
        <f t="shared" si="20"/>
        <v>0</v>
      </c>
      <c r="JL17" s="112">
        <f t="shared" si="20"/>
        <v>0</v>
      </c>
      <c r="JM17" s="112">
        <f t="shared" si="20"/>
        <v>0</v>
      </c>
      <c r="JN17" s="112">
        <f t="shared" si="20"/>
        <v>0</v>
      </c>
      <c r="JO17" s="112">
        <f t="shared" si="20"/>
        <v>0</v>
      </c>
      <c r="JP17" s="112">
        <f t="shared" si="20"/>
        <v>0</v>
      </c>
      <c r="JQ17" s="112">
        <f t="shared" si="20"/>
        <v>0</v>
      </c>
      <c r="JR17" s="112">
        <f t="shared" si="20"/>
        <v>0</v>
      </c>
      <c r="JS17" s="112">
        <f t="shared" si="20"/>
        <v>0</v>
      </c>
      <c r="JT17" s="112">
        <f t="shared" si="20"/>
        <v>0</v>
      </c>
      <c r="JU17" s="112">
        <f t="shared" si="20"/>
        <v>0</v>
      </c>
      <c r="JV17" s="112">
        <f t="shared" si="20"/>
        <v>0</v>
      </c>
      <c r="JW17" s="112">
        <f t="shared" ref="JW17:KL17" si="21">SUM(JW18:JW43)</f>
        <v>0</v>
      </c>
      <c r="JX17" s="112">
        <f t="shared" si="21"/>
        <v>0</v>
      </c>
      <c r="JY17" s="112">
        <f t="shared" si="21"/>
        <v>0</v>
      </c>
      <c r="JZ17" s="112">
        <f t="shared" si="21"/>
        <v>0</v>
      </c>
      <c r="KA17" s="112">
        <f t="shared" si="21"/>
        <v>0</v>
      </c>
      <c r="KB17" s="112">
        <f t="shared" si="21"/>
        <v>0</v>
      </c>
      <c r="KC17" s="112">
        <f t="shared" si="21"/>
        <v>0</v>
      </c>
      <c r="KD17" s="112">
        <f t="shared" si="21"/>
        <v>0</v>
      </c>
      <c r="KE17" s="112">
        <f t="shared" si="21"/>
        <v>0</v>
      </c>
      <c r="KF17" s="112">
        <f t="shared" si="21"/>
        <v>0</v>
      </c>
      <c r="KG17" s="112">
        <f t="shared" si="21"/>
        <v>0</v>
      </c>
      <c r="KH17" s="112">
        <f t="shared" si="21"/>
        <v>0</v>
      </c>
      <c r="KI17" s="112">
        <f t="shared" si="21"/>
        <v>0</v>
      </c>
      <c r="KJ17" s="112">
        <f t="shared" si="21"/>
        <v>0</v>
      </c>
      <c r="KK17" s="112">
        <f t="shared" si="21"/>
        <v>0</v>
      </c>
      <c r="KL17" s="112">
        <f t="shared" si="21"/>
        <v>0</v>
      </c>
      <c r="KM17" s="2"/>
      <c r="KN17" s="112"/>
      <c r="KO17" s="80"/>
      <c r="KP17" s="80"/>
      <c r="KQ17" s="80"/>
      <c r="KR17" s="79">
        <f t="shared" ref="KR17:LI17" si="22">SUM(KR18:KR43)</f>
        <v>0</v>
      </c>
      <c r="KS17" s="79">
        <f t="shared" si="22"/>
        <v>0</v>
      </c>
      <c r="KT17" s="79">
        <f t="shared" si="22"/>
        <v>0</v>
      </c>
      <c r="KU17" s="79">
        <f t="shared" si="22"/>
        <v>0</v>
      </c>
      <c r="KV17" s="79">
        <f t="shared" si="22"/>
        <v>0</v>
      </c>
      <c r="KW17" s="79">
        <f t="shared" si="22"/>
        <v>0</v>
      </c>
      <c r="KX17" s="79">
        <f t="shared" si="22"/>
        <v>0</v>
      </c>
      <c r="KY17" s="79">
        <f t="shared" si="22"/>
        <v>0</v>
      </c>
      <c r="KZ17" s="79">
        <f t="shared" si="22"/>
        <v>0</v>
      </c>
      <c r="LA17" s="79">
        <f t="shared" si="22"/>
        <v>0</v>
      </c>
      <c r="LB17" s="79">
        <f t="shared" si="22"/>
        <v>0</v>
      </c>
      <c r="LC17" s="79">
        <f t="shared" si="22"/>
        <v>0</v>
      </c>
      <c r="LD17" s="79">
        <f t="shared" si="22"/>
        <v>0</v>
      </c>
      <c r="LE17" s="79">
        <f t="shared" si="22"/>
        <v>0</v>
      </c>
      <c r="LF17" s="79">
        <f t="shared" si="22"/>
        <v>0</v>
      </c>
      <c r="LG17" s="79">
        <f t="shared" si="22"/>
        <v>0</v>
      </c>
      <c r="LH17" s="79">
        <f t="shared" si="22"/>
        <v>0</v>
      </c>
      <c r="LI17" s="79">
        <f t="shared" si="22"/>
        <v>0</v>
      </c>
      <c r="LJ17" s="112"/>
      <c r="LK17" s="112"/>
      <c r="LL17" s="112"/>
      <c r="LM17" s="112"/>
      <c r="LN17" s="112"/>
      <c r="LO17" s="112"/>
      <c r="LP17" s="113"/>
      <c r="LQ17" s="113"/>
      <c r="LR17" s="113"/>
      <c r="LS17" s="113"/>
      <c r="LT17" s="113"/>
      <c r="LU17" s="114"/>
      <c r="LV17" s="113"/>
      <c r="LW17" s="113"/>
      <c r="LX17" s="114"/>
    </row>
    <row r="18" spans="1:336" ht="15.75" hidden="1" customHeight="1" outlineLevel="1" x14ac:dyDescent="0.2">
      <c r="A18" s="115"/>
      <c r="B18" s="116" t="s">
        <v>112</v>
      </c>
      <c r="C18" s="117"/>
      <c r="D18" s="117"/>
      <c r="E18" s="117"/>
      <c r="F18" s="118"/>
      <c r="G18" s="118"/>
      <c r="H18" s="118"/>
      <c r="I18" s="118"/>
      <c r="J18" s="119"/>
      <c r="K18" s="119"/>
      <c r="L18" s="119"/>
      <c r="M18" s="120"/>
      <c r="N18" s="118"/>
      <c r="O18" s="118"/>
      <c r="P18" s="120"/>
      <c r="Q18" s="120"/>
      <c r="R18" s="121"/>
      <c r="S18" s="121"/>
      <c r="T18" s="121"/>
      <c r="U18" s="121"/>
      <c r="V18" s="118"/>
      <c r="W18" s="118"/>
      <c r="X18" s="121"/>
      <c r="Y18" s="118"/>
      <c r="Z18" s="121"/>
      <c r="AA18" s="121"/>
      <c r="AB18" s="122"/>
      <c r="AC18" s="122"/>
      <c r="AD18" s="123"/>
      <c r="AE18" s="123"/>
      <c r="AF18" s="124"/>
      <c r="AG18" s="122"/>
      <c r="AH18" s="122"/>
      <c r="AI18" s="122"/>
      <c r="AJ18" s="125"/>
      <c r="AK18" s="122"/>
      <c r="AL18" s="122"/>
      <c r="AM18" s="122"/>
      <c r="AN18" s="125"/>
      <c r="AO18" s="122"/>
      <c r="AP18" s="122"/>
      <c r="AQ18" s="122"/>
      <c r="AR18" s="125"/>
      <c r="AS18" s="122"/>
      <c r="AT18" s="122"/>
      <c r="AU18" s="122"/>
      <c r="AV18" s="125"/>
      <c r="AW18" s="122"/>
      <c r="AX18" s="122"/>
      <c r="AY18" s="122"/>
      <c r="AZ18" s="125"/>
      <c r="BA18" s="122"/>
      <c r="BB18" s="122"/>
      <c r="BC18" s="122"/>
      <c r="BD18" s="125"/>
      <c r="BE18" s="122"/>
      <c r="BF18" s="122"/>
      <c r="BG18" s="122"/>
      <c r="BH18" s="125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2"/>
      <c r="BZ18" s="124"/>
      <c r="CA18" s="124"/>
      <c r="CB18" s="124"/>
      <c r="CC18" s="124"/>
      <c r="CD18" s="124"/>
      <c r="CE18" s="124"/>
      <c r="CF18" s="124"/>
      <c r="CG18" s="122"/>
      <c r="CH18" s="122"/>
      <c r="CI18" s="123"/>
      <c r="CJ18" s="123"/>
      <c r="CK18" s="122"/>
      <c r="CL18" s="122"/>
      <c r="CM18" s="122"/>
      <c r="CN18" s="122"/>
      <c r="CO18" s="125"/>
      <c r="CP18" s="122"/>
      <c r="CQ18" s="122"/>
      <c r="CR18" s="122"/>
      <c r="CS18" s="125"/>
      <c r="CT18" s="122"/>
      <c r="CU18" s="122"/>
      <c r="CV18" s="122"/>
      <c r="CW18" s="125"/>
      <c r="CX18" s="122"/>
      <c r="CY18" s="122"/>
      <c r="CZ18" s="122"/>
      <c r="DA18" s="125"/>
      <c r="DB18" s="122"/>
      <c r="DC18" s="122"/>
      <c r="DD18" s="122"/>
      <c r="DE18" s="125"/>
      <c r="DF18" s="122"/>
      <c r="DG18" s="122"/>
      <c r="DH18" s="122"/>
      <c r="DI18" s="125"/>
      <c r="DJ18" s="122"/>
      <c r="DK18" s="122"/>
      <c r="DL18" s="122"/>
      <c r="DM18" s="125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2"/>
      <c r="EE18" s="124"/>
      <c r="EF18" s="124"/>
      <c r="EG18" s="124"/>
      <c r="EH18" s="124"/>
      <c r="EI18" s="124"/>
      <c r="EJ18" s="124"/>
      <c r="EK18" s="124"/>
      <c r="EL18" s="122"/>
      <c r="EM18" s="122"/>
      <c r="EN18" s="122"/>
      <c r="EO18" s="122"/>
      <c r="EP18" s="122"/>
      <c r="EQ18" s="122"/>
      <c r="ER18" s="125"/>
      <c r="ES18" s="122"/>
      <c r="ET18" s="122"/>
      <c r="EU18" s="122"/>
      <c r="EV18" s="125"/>
      <c r="EW18" s="122"/>
      <c r="EX18" s="122"/>
      <c r="EY18" s="122"/>
      <c r="EZ18" s="125"/>
      <c r="FA18" s="122"/>
      <c r="FB18" s="122"/>
      <c r="FC18" s="122"/>
      <c r="FD18" s="125"/>
      <c r="FE18" s="122"/>
      <c r="FF18" s="122"/>
      <c r="FG18" s="122"/>
      <c r="FH18" s="125"/>
      <c r="FI18" s="122"/>
      <c r="FJ18" s="122"/>
      <c r="FK18" s="122"/>
      <c r="FL18" s="125"/>
      <c r="FM18" s="122"/>
      <c r="FN18" s="122"/>
      <c r="FO18" s="122"/>
      <c r="FP18" s="125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2"/>
      <c r="GH18" s="124"/>
      <c r="GI18" s="124"/>
      <c r="GJ18" s="124"/>
      <c r="GK18" s="124"/>
      <c r="GL18" s="124"/>
      <c r="GM18" s="124"/>
      <c r="GN18" s="124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  <c r="JG18" s="102"/>
      <c r="JH18" s="102"/>
      <c r="JI18" s="102"/>
      <c r="JJ18" s="102"/>
      <c r="JK18" s="102"/>
      <c r="JL18" s="102"/>
      <c r="JM18" s="102"/>
      <c r="JN18" s="102"/>
      <c r="JO18" s="102"/>
      <c r="JP18" s="102"/>
      <c r="JQ18" s="102"/>
      <c r="JR18" s="102"/>
      <c r="JS18" s="102"/>
      <c r="JT18" s="102"/>
      <c r="JU18" s="102"/>
      <c r="JV18" s="102"/>
      <c r="JW18" s="102"/>
      <c r="JX18" s="102"/>
      <c r="JY18" s="102"/>
      <c r="JZ18" s="102"/>
      <c r="KA18" s="102"/>
      <c r="KB18" s="102"/>
      <c r="KC18" s="102"/>
      <c r="KD18" s="102"/>
      <c r="KE18" s="102"/>
      <c r="KF18" s="102"/>
      <c r="KG18" s="102"/>
      <c r="KH18" s="102"/>
      <c r="KI18" s="102"/>
      <c r="KJ18" s="102"/>
      <c r="KK18" s="102"/>
      <c r="KL18" s="102"/>
      <c r="KM18" s="126"/>
      <c r="KN18" s="102"/>
      <c r="KO18" s="127"/>
      <c r="KP18" s="127"/>
      <c r="KQ18" s="127"/>
      <c r="KR18" s="102"/>
      <c r="KS18" s="102"/>
      <c r="KT18" s="102"/>
      <c r="KU18" s="102"/>
      <c r="KV18" s="102"/>
      <c r="KW18" s="102"/>
      <c r="KX18" s="102"/>
      <c r="KY18" s="102"/>
      <c r="KZ18" s="102"/>
      <c r="LA18" s="102"/>
      <c r="LB18" s="102"/>
      <c r="LC18" s="102"/>
      <c r="LD18" s="102"/>
      <c r="LE18" s="102"/>
      <c r="LF18" s="102"/>
      <c r="LG18" s="102"/>
      <c r="LH18" s="102"/>
      <c r="LI18" s="102"/>
      <c r="LJ18" s="128"/>
      <c r="LK18" s="128"/>
      <c r="LL18" s="128"/>
      <c r="LM18" s="128"/>
      <c r="LN18" s="128"/>
      <c r="LO18" s="128"/>
      <c r="LP18" s="104"/>
      <c r="LQ18" s="104"/>
      <c r="LR18" s="104"/>
      <c r="LS18" s="104"/>
      <c r="LT18" s="104"/>
      <c r="LU18" s="105"/>
      <c r="LV18" s="104"/>
      <c r="LW18" s="104"/>
      <c r="LX18" s="105"/>
    </row>
    <row r="19" spans="1:336" ht="25.5" hidden="1" customHeight="1" outlineLevel="1" x14ac:dyDescent="0.2">
      <c r="A19" s="106" t="s">
        <v>113</v>
      </c>
      <c r="B19" s="129" t="s">
        <v>114</v>
      </c>
      <c r="C19" s="107" t="s">
        <v>101</v>
      </c>
      <c r="D19" s="107"/>
      <c r="E19" s="107" t="s">
        <v>115</v>
      </c>
      <c r="F19" s="86">
        <v>4156.3107306732436</v>
      </c>
      <c r="G19" s="86"/>
      <c r="H19" s="86">
        <v>4156.3107306732436</v>
      </c>
      <c r="I19" s="86"/>
      <c r="J19" s="87">
        <v>32018</v>
      </c>
      <c r="K19" s="87"/>
      <c r="L19" s="87">
        <v>22023</v>
      </c>
      <c r="M19" s="88"/>
      <c r="N19" s="86">
        <v>0</v>
      </c>
      <c r="O19" s="86"/>
      <c r="P19" s="89"/>
      <c r="Q19" s="108"/>
      <c r="R19" s="89"/>
      <c r="S19" s="89"/>
      <c r="T19" s="89"/>
      <c r="U19" s="89"/>
      <c r="V19" s="86">
        <v>0</v>
      </c>
      <c r="W19" s="86">
        <v>0</v>
      </c>
      <c r="X19" s="89"/>
      <c r="Y19" s="86">
        <v>0</v>
      </c>
      <c r="Z19" s="89"/>
      <c r="AA19" s="89"/>
      <c r="AB19" s="90">
        <v>2909.4175114712689</v>
      </c>
      <c r="AC19" s="90"/>
      <c r="AD19" s="91" t="s">
        <v>116</v>
      </c>
      <c r="AE19" s="91"/>
      <c r="AF19" s="92">
        <f>AG19+BZ19+CA19+CB19+CC19</f>
        <v>1246.8932192019731</v>
      </c>
      <c r="AG19" s="93">
        <f t="shared" ref="AG19:AH33" si="23">AK19+AO19+AW19+BE19</f>
        <v>831.26214613464879</v>
      </c>
      <c r="AH19" s="93">
        <f t="shared" si="23"/>
        <v>0</v>
      </c>
      <c r="AI19" s="93">
        <f t="shared" ref="AI19:AI36" si="24">AH19-AG19</f>
        <v>-831.26214613464879</v>
      </c>
      <c r="AJ19" s="94">
        <f t="shared" ref="AJ19:AJ37" si="25">IF(AG19=0,"-",AH19/AG19)</f>
        <v>0</v>
      </c>
      <c r="AK19" s="95">
        <v>831.26214613464879</v>
      </c>
      <c r="AL19" s="95"/>
      <c r="AM19" s="93">
        <f t="shared" ref="AM19:AM36" si="26">AL19-AK19</f>
        <v>-831.26214613464879</v>
      </c>
      <c r="AN19" s="94">
        <f t="shared" ref="AN19:AN36" si="27">IF(AK19=0,"-",AL19/AK19)</f>
        <v>0</v>
      </c>
      <c r="AO19" s="95">
        <v>0</v>
      </c>
      <c r="AP19" s="95"/>
      <c r="AQ19" s="93">
        <f t="shared" ref="AQ19:AQ36" si="28">AP19-AO19</f>
        <v>0</v>
      </c>
      <c r="AR19" s="94" t="str">
        <f t="shared" ref="AR19:AR36" si="29">IF(AO19=0,"-",AP19/AO19)</f>
        <v>-</v>
      </c>
      <c r="AS19" s="93">
        <f t="shared" ref="AS19:AT34" si="30">AK19+AO19</f>
        <v>831.26214613464879</v>
      </c>
      <c r="AT19" s="93">
        <f t="shared" si="30"/>
        <v>0</v>
      </c>
      <c r="AU19" s="93">
        <f t="shared" ref="AU19:AU36" si="31">AT19-AS19</f>
        <v>-831.26214613464879</v>
      </c>
      <c r="AV19" s="94">
        <f t="shared" ref="AV19:AV36" si="32">IF(AS19=0,"-",AT19/AS19)</f>
        <v>0</v>
      </c>
      <c r="AW19" s="95">
        <v>0</v>
      </c>
      <c r="AX19" s="95"/>
      <c r="AY19" s="93">
        <f t="shared" ref="AY19:AY36" si="33">AX19-AW19</f>
        <v>0</v>
      </c>
      <c r="AZ19" s="94" t="str">
        <f t="shared" ref="AZ19:AZ36" si="34">IF(AW19=0,"-",AX19/AW19)</f>
        <v>-</v>
      </c>
      <c r="BA19" s="93">
        <f t="shared" ref="BA19:BB34" si="35">AS19+AW19</f>
        <v>831.26214613464879</v>
      </c>
      <c r="BB19" s="93">
        <f t="shared" si="35"/>
        <v>0</v>
      </c>
      <c r="BC19" s="93">
        <f t="shared" ref="BC19:BC36" si="36">BB19-BA19</f>
        <v>-831.26214613464879</v>
      </c>
      <c r="BD19" s="94">
        <f t="shared" ref="BD19:BD36" si="37">IF(BA19=0,"-",BB19/BA19)</f>
        <v>0</v>
      </c>
      <c r="BE19" s="95">
        <v>0</v>
      </c>
      <c r="BF19" s="95"/>
      <c r="BG19" s="93">
        <f t="shared" ref="BG19:BG36" si="38">BF19-BE19</f>
        <v>0</v>
      </c>
      <c r="BH19" s="94" t="str">
        <f t="shared" ref="BH19:BH36" si="39">IF(BE19=0,"-",BF19/BE19)</f>
        <v>-</v>
      </c>
      <c r="BI19" s="92">
        <f t="shared" ref="BI19:BJ34" si="40">F19-AB19-AG19</f>
        <v>415.63107306732593</v>
      </c>
      <c r="BJ19" s="92">
        <f t="shared" si="40"/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3">
        <f>IF($B$2="Отчет за 1 квартал",[3]ОЭК!AM28,IF($B$2="Отчет за 2 квартал",[3]ОЭК!AU28,IF($B$2="Отчет за 3 квартал",[3]ОЭК!BC28,AI19)))-BK19-BO19-BP19-BQ19-BR19-BS19-BT19-BU19-BV19-BX19-BL19-BM19-BN19-BW19</f>
        <v>-831.26214613464879</v>
      </c>
      <c r="BZ19" s="96">
        <v>415.63107306732439</v>
      </c>
      <c r="CA19" s="96">
        <v>0</v>
      </c>
      <c r="CB19" s="96">
        <v>0</v>
      </c>
      <c r="CC19" s="96">
        <v>0</v>
      </c>
      <c r="CD19" s="92">
        <f t="shared" ref="CD19:CD36" si="41">F19-AB19-AF19</f>
        <v>0</v>
      </c>
      <c r="CE19" s="109" t="s">
        <v>117</v>
      </c>
      <c r="CF19" s="96"/>
      <c r="CG19" s="95">
        <v>4156.3107306732436</v>
      </c>
      <c r="CH19" s="95"/>
      <c r="CI19" s="91" t="s">
        <v>116</v>
      </c>
      <c r="CJ19" s="91"/>
      <c r="CK19" s="93">
        <f t="shared" ref="CK19:CK36" si="42">CL19+EE19+EF19+EG19+EH19</f>
        <v>0</v>
      </c>
      <c r="CL19" s="93">
        <f t="shared" ref="CL19:CM34" si="43">CP19+CT19+DB19+DJ19</f>
        <v>0</v>
      </c>
      <c r="CM19" s="93">
        <f t="shared" si="43"/>
        <v>0</v>
      </c>
      <c r="CN19" s="93">
        <f>CM19-CL19</f>
        <v>0</v>
      </c>
      <c r="CO19" s="94" t="str">
        <f t="shared" ref="CO19:CO36" si="44">IF(CL19=0,"-",CM19/CL19)</f>
        <v>-</v>
      </c>
      <c r="CP19" s="95">
        <v>0</v>
      </c>
      <c r="CQ19" s="95"/>
      <c r="CR19" s="93">
        <f t="shared" ref="CR19:CR36" si="45">CQ19-CP19</f>
        <v>0</v>
      </c>
      <c r="CS19" s="94" t="str">
        <f t="shared" ref="CS19:CS36" si="46">IF(CP19=0,"-",CQ19/CP19)</f>
        <v>-</v>
      </c>
      <c r="CT19" s="95">
        <v>0</v>
      </c>
      <c r="CU19" s="95"/>
      <c r="CV19" s="93">
        <f t="shared" ref="CV19:CV36" si="47">CU19-CT19</f>
        <v>0</v>
      </c>
      <c r="CW19" s="94" t="str">
        <f t="shared" ref="CW19:CW36" si="48">IF(CT19=0,"-",CU19/CT19)</f>
        <v>-</v>
      </c>
      <c r="CX19" s="93">
        <f t="shared" ref="CX19:CY34" si="49">CP19+CT19</f>
        <v>0</v>
      </c>
      <c r="CY19" s="93">
        <f t="shared" si="49"/>
        <v>0</v>
      </c>
      <c r="CZ19" s="93">
        <f t="shared" ref="CZ19:CZ36" si="50">CY19-CX19</f>
        <v>0</v>
      </c>
      <c r="DA19" s="94" t="str">
        <f t="shared" ref="DA19:DA36" si="51">IF(CX19=0,"-",CY19/CX19)</f>
        <v>-</v>
      </c>
      <c r="DB19" s="95">
        <v>0</v>
      </c>
      <c r="DC19" s="95"/>
      <c r="DD19" s="93">
        <f t="shared" ref="DD19:DD36" si="52">DC19-DB19</f>
        <v>0</v>
      </c>
      <c r="DE19" s="94" t="str">
        <f t="shared" ref="DE19:DE36" si="53">IF(DB19=0,"-",DC19/DB19)</f>
        <v>-</v>
      </c>
      <c r="DF19" s="93">
        <f t="shared" ref="DF19:DG34" si="54">CX19+DB19</f>
        <v>0</v>
      </c>
      <c r="DG19" s="93">
        <f t="shared" si="54"/>
        <v>0</v>
      </c>
      <c r="DH19" s="93">
        <f t="shared" ref="DH19:DH36" si="55">DG19-DF19</f>
        <v>0</v>
      </c>
      <c r="DI19" s="94" t="str">
        <f t="shared" ref="DI19:DI36" si="56">IF(DF19=0,"-",DG19/DF19)</f>
        <v>-</v>
      </c>
      <c r="DJ19" s="95">
        <v>0</v>
      </c>
      <c r="DK19" s="95"/>
      <c r="DL19" s="93">
        <f t="shared" ref="DL19:DL36" si="57">DK19-DJ19</f>
        <v>0</v>
      </c>
      <c r="DM19" s="94" t="str">
        <f t="shared" ref="DM19:DM36" si="58">IF(DJ19=0,"-",DK19/DJ19)</f>
        <v>-</v>
      </c>
      <c r="DN19" s="92">
        <f t="shared" ref="DN19:DO34" si="59">H19-CG19-CL19</f>
        <v>0</v>
      </c>
      <c r="DO19" s="92">
        <f t="shared" si="59"/>
        <v>0</v>
      </c>
      <c r="DP19" s="96">
        <v>0</v>
      </c>
      <c r="DQ19" s="96">
        <v>0</v>
      </c>
      <c r="DR19" s="96">
        <v>0</v>
      </c>
      <c r="DS19" s="96">
        <v>0</v>
      </c>
      <c r="DT19" s="96">
        <v>0</v>
      </c>
      <c r="DU19" s="96">
        <v>0</v>
      </c>
      <c r="DV19" s="96">
        <v>0</v>
      </c>
      <c r="DW19" s="96">
        <v>0</v>
      </c>
      <c r="DX19" s="96">
        <v>0</v>
      </c>
      <c r="DY19" s="96">
        <v>0</v>
      </c>
      <c r="DZ19" s="96">
        <v>0</v>
      </c>
      <c r="EA19" s="96">
        <v>0</v>
      </c>
      <c r="EB19" s="96">
        <v>0</v>
      </c>
      <c r="EC19" s="96">
        <v>0</v>
      </c>
      <c r="ED19" s="93">
        <f>IF($B$2="Отчет за 1 квартал",[3]ОЭК!CR60,IF($B$2="Отчет за 2 квартал",[3]ОЭК!CZ60,IF($B$2="Отчет за 3 квартал",[3]ОЭК!DH60,CN19)))-DP19-DT19-DU19-DV19-DW19-DX19-DY19-DZ19-EA19-EC19-DQ19-DR19-DS19-EB19</f>
        <v>0</v>
      </c>
      <c r="EE19" s="96">
        <v>0</v>
      </c>
      <c r="EF19" s="96">
        <v>0</v>
      </c>
      <c r="EG19" s="96">
        <v>0</v>
      </c>
      <c r="EH19" s="96">
        <v>0</v>
      </c>
      <c r="EI19" s="92">
        <f t="shared" ref="EI19:EI37" si="60">H19-CG19-CK19</f>
        <v>0</v>
      </c>
      <c r="EJ19" s="109" t="s">
        <v>117</v>
      </c>
      <c r="EK19" s="96"/>
      <c r="EL19" s="95">
        <v>4156.3107306732436</v>
      </c>
      <c r="EM19" s="95"/>
      <c r="EN19" s="93">
        <f t="shared" ref="EN19:EN36" si="61">EO19+GH19+GI19+GJ19+GK19</f>
        <v>0</v>
      </c>
      <c r="EO19" s="93">
        <f t="shared" ref="EO19:EP34" si="62">ES19+EW19+FE19+FM19</f>
        <v>0</v>
      </c>
      <c r="EP19" s="93">
        <f t="shared" si="62"/>
        <v>0</v>
      </c>
      <c r="EQ19" s="93">
        <f t="shared" ref="EQ19:EQ36" si="63">EP19-EO19</f>
        <v>0</v>
      </c>
      <c r="ER19" s="94" t="str">
        <f>IF(EO19=0,"-",EP19/EO19)</f>
        <v>-</v>
      </c>
      <c r="ES19" s="95">
        <v>0</v>
      </c>
      <c r="ET19" s="95"/>
      <c r="EU19" s="93">
        <f t="shared" ref="EU19:EU36" si="64">ET19-ES19</f>
        <v>0</v>
      </c>
      <c r="EV19" s="94" t="str">
        <f t="shared" ref="EV19:EV36" si="65">IF(ES19=0,"-",ET19/ES19)</f>
        <v>-</v>
      </c>
      <c r="EW19" s="95">
        <v>0</v>
      </c>
      <c r="EX19" s="95"/>
      <c r="EY19" s="93">
        <f t="shared" ref="EY19:EY36" si="66">EX19-EW19</f>
        <v>0</v>
      </c>
      <c r="EZ19" s="94" t="str">
        <f t="shared" ref="EZ19:EZ36" si="67">IF(EW19=0,"-",EX19/EW19)</f>
        <v>-</v>
      </c>
      <c r="FA19" s="93">
        <f t="shared" ref="FA19:FB34" si="68">ES19+EW19</f>
        <v>0</v>
      </c>
      <c r="FB19" s="93">
        <f t="shared" si="68"/>
        <v>0</v>
      </c>
      <c r="FC19" s="93">
        <f t="shared" ref="FC19:FC36" si="69">FB19-FA19</f>
        <v>0</v>
      </c>
      <c r="FD19" s="94" t="str">
        <f t="shared" ref="FD19:FD36" si="70">IF(FA19=0,"-",FB19/FA19)</f>
        <v>-</v>
      </c>
      <c r="FE19" s="95">
        <v>0</v>
      </c>
      <c r="FF19" s="95"/>
      <c r="FG19" s="93">
        <f t="shared" ref="FG19:FG36" si="71">FF19-FE19</f>
        <v>0</v>
      </c>
      <c r="FH19" s="94" t="str">
        <f t="shared" ref="FH19:FH36" si="72">IF(FE19=0,"-",FF19/FE19)</f>
        <v>-</v>
      </c>
      <c r="FI19" s="93">
        <f t="shared" ref="FI19:FJ34" si="73">FA19+FE19</f>
        <v>0</v>
      </c>
      <c r="FJ19" s="93">
        <f t="shared" si="73"/>
        <v>0</v>
      </c>
      <c r="FK19" s="93">
        <f t="shared" ref="FK19:FK36" si="74">FJ19-FI19</f>
        <v>0</v>
      </c>
      <c r="FL19" s="94" t="str">
        <f t="shared" ref="FL19:FL36" si="75">IF(FI19=0,"-",FJ19/FI19)</f>
        <v>-</v>
      </c>
      <c r="FM19" s="95">
        <v>0</v>
      </c>
      <c r="FN19" s="95"/>
      <c r="FO19" s="93">
        <f t="shared" ref="FO19:FO36" si="76">FN19-FM19</f>
        <v>0</v>
      </c>
      <c r="FP19" s="94" t="str">
        <f t="shared" ref="FP19:FP36" si="77">IF(FM19=0,"-",FN19/FM19)</f>
        <v>-</v>
      </c>
      <c r="FQ19" s="92">
        <f t="shared" ref="FQ19:FR34" si="78">H19-EL19-EO19</f>
        <v>0</v>
      </c>
      <c r="FR19" s="92">
        <f t="shared" si="78"/>
        <v>0</v>
      </c>
      <c r="FS19" s="96">
        <v>0</v>
      </c>
      <c r="FT19" s="96">
        <v>0</v>
      </c>
      <c r="FU19" s="96">
        <v>0</v>
      </c>
      <c r="FV19" s="96">
        <v>0</v>
      </c>
      <c r="FW19" s="96">
        <v>0</v>
      </c>
      <c r="FX19" s="96">
        <v>0</v>
      </c>
      <c r="FY19" s="96">
        <v>0</v>
      </c>
      <c r="FZ19" s="96">
        <v>0</v>
      </c>
      <c r="GA19" s="96">
        <v>0</v>
      </c>
      <c r="GB19" s="96">
        <v>0</v>
      </c>
      <c r="GC19" s="96">
        <v>0</v>
      </c>
      <c r="GD19" s="96">
        <v>0</v>
      </c>
      <c r="GE19" s="96">
        <v>0</v>
      </c>
      <c r="GF19" s="96">
        <v>0</v>
      </c>
      <c r="GG19" s="93">
        <f>IF($B$2="Отчет за 1 квартал",[3]ОЭК!EU28,IF($B$2="Отчет за 2 квартал",[3]ОЭК!FC28,IF($B$2="Отчет за 3 квартал",[3]ОЭК!FK28,EQ19)))-FS19-FW19-FX19-FY19-FZ19-GA19-GB19-GC19-GD19-GF19-FT19-FU19-FV19-GE19</f>
        <v>0</v>
      </c>
      <c r="GH19" s="96">
        <v>0</v>
      </c>
      <c r="GI19" s="96">
        <v>0</v>
      </c>
      <c r="GJ19" s="96">
        <v>0</v>
      </c>
      <c r="GK19" s="96">
        <v>0</v>
      </c>
      <c r="GL19" s="92">
        <f t="shared" ref="GL19:GL37" si="79">H19-EL19-EN19</f>
        <v>0</v>
      </c>
      <c r="GM19" s="109" t="s">
        <v>117</v>
      </c>
      <c r="GN19" s="130"/>
      <c r="GO19" s="99"/>
      <c r="GP19" s="100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0"/>
      <c r="HK19" s="102">
        <f t="shared" ref="HK19:HR19" si="80">HS19+IA19+II19+IQ19</f>
        <v>0</v>
      </c>
      <c r="HL19" s="102">
        <f t="shared" si="80"/>
        <v>0</v>
      </c>
      <c r="HM19" s="102">
        <f t="shared" si="80"/>
        <v>0</v>
      </c>
      <c r="HN19" s="102">
        <f t="shared" si="80"/>
        <v>0</v>
      </c>
      <c r="HO19" s="102">
        <f t="shared" si="80"/>
        <v>0</v>
      </c>
      <c r="HP19" s="102">
        <f t="shared" si="80"/>
        <v>0</v>
      </c>
      <c r="HQ19" s="102">
        <f t="shared" si="80"/>
        <v>0</v>
      </c>
      <c r="HR19" s="102">
        <f t="shared" si="80"/>
        <v>0</v>
      </c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  <c r="IW19" s="103"/>
      <c r="IX19" s="103"/>
      <c r="IY19" s="102">
        <f t="shared" ref="IY19:JF19" si="81">JG19+JO19+JW19+KE19</f>
        <v>0</v>
      </c>
      <c r="IZ19" s="102">
        <f t="shared" si="81"/>
        <v>0</v>
      </c>
      <c r="JA19" s="102">
        <f t="shared" si="81"/>
        <v>0</v>
      </c>
      <c r="JB19" s="102">
        <f t="shared" si="81"/>
        <v>0</v>
      </c>
      <c r="JC19" s="102">
        <f t="shared" si="81"/>
        <v>0</v>
      </c>
      <c r="JD19" s="102">
        <f t="shared" si="81"/>
        <v>0</v>
      </c>
      <c r="JE19" s="102">
        <f t="shared" si="81"/>
        <v>0</v>
      </c>
      <c r="JF19" s="102">
        <f t="shared" si="81"/>
        <v>0</v>
      </c>
      <c r="JG19" s="103"/>
      <c r="JH19" s="103"/>
      <c r="JI19" s="103"/>
      <c r="JJ19" s="103"/>
      <c r="JK19" s="103"/>
      <c r="JL19" s="103"/>
      <c r="JM19" s="103"/>
      <c r="JN19" s="103"/>
      <c r="JO19" s="103"/>
      <c r="JP19" s="103"/>
      <c r="JQ19" s="103"/>
      <c r="JR19" s="103"/>
      <c r="JS19" s="103"/>
      <c r="JT19" s="103"/>
      <c r="JU19" s="103"/>
      <c r="JV19" s="103"/>
      <c r="JW19" s="103"/>
      <c r="JX19" s="103"/>
      <c r="JY19" s="103"/>
      <c r="JZ19" s="103"/>
      <c r="KA19" s="103"/>
      <c r="KB19" s="103"/>
      <c r="KC19" s="103"/>
      <c r="KD19" s="103"/>
      <c r="KE19" s="103"/>
      <c r="KF19" s="103"/>
      <c r="KG19" s="103"/>
      <c r="KH19" s="103"/>
      <c r="KI19" s="103"/>
      <c r="KJ19" s="103"/>
      <c r="KK19" s="103"/>
      <c r="KL19" s="103"/>
      <c r="KM19" s="2"/>
      <c r="KN19" s="103"/>
      <c r="KO19" s="80"/>
      <c r="KP19" s="80"/>
      <c r="KQ19" s="80"/>
      <c r="KR19" s="103"/>
      <c r="KS19" s="103"/>
      <c r="KT19" s="103"/>
      <c r="KU19" s="103"/>
      <c r="KV19" s="103"/>
      <c r="KW19" s="103"/>
      <c r="KX19" s="103"/>
      <c r="KY19" s="103"/>
      <c r="KZ19" s="103"/>
      <c r="LA19" s="103"/>
      <c r="LB19" s="103"/>
      <c r="LC19" s="103"/>
      <c r="LD19" s="103"/>
      <c r="LE19" s="103"/>
      <c r="LF19" s="103"/>
      <c r="LG19" s="103"/>
      <c r="LH19" s="103"/>
      <c r="LI19" s="103"/>
      <c r="LJ19" s="131"/>
      <c r="LK19" s="131"/>
      <c r="LL19" s="131"/>
      <c r="LM19" s="131"/>
      <c r="LN19" s="131"/>
      <c r="LO19" s="131"/>
      <c r="LP19" s="104"/>
      <c r="LQ19" s="104"/>
      <c r="LR19" s="104"/>
      <c r="LS19" s="104"/>
      <c r="LT19" s="104"/>
      <c r="LU19" s="105"/>
      <c r="LV19" s="104"/>
      <c r="LW19" s="104"/>
      <c r="LX19" s="105"/>
    </row>
    <row r="20" spans="1:336" ht="25.5" hidden="1" customHeight="1" outlineLevel="1" x14ac:dyDescent="0.2">
      <c r="A20" s="106" t="s">
        <v>118</v>
      </c>
      <c r="B20" s="129" t="s">
        <v>119</v>
      </c>
      <c r="C20" s="107" t="s">
        <v>101</v>
      </c>
      <c r="D20" s="107"/>
      <c r="E20" s="107" t="s">
        <v>102</v>
      </c>
      <c r="F20" s="132">
        <v>15435.550999999999</v>
      </c>
      <c r="G20" s="86"/>
      <c r="H20" s="132">
        <v>14612.004999999999</v>
      </c>
      <c r="I20" s="86"/>
      <c r="J20" s="87">
        <v>42020</v>
      </c>
      <c r="K20" s="87"/>
      <c r="L20" s="87">
        <v>42025</v>
      </c>
      <c r="M20" s="88"/>
      <c r="N20" s="86">
        <v>0</v>
      </c>
      <c r="O20" s="86"/>
      <c r="P20" s="89"/>
      <c r="Q20" s="88"/>
      <c r="R20" s="89"/>
      <c r="S20" s="89"/>
      <c r="T20" s="89"/>
      <c r="U20" s="89"/>
      <c r="V20" s="86">
        <v>0</v>
      </c>
      <c r="W20" s="86">
        <v>0</v>
      </c>
      <c r="X20" s="89"/>
      <c r="Y20" s="86">
        <v>0</v>
      </c>
      <c r="Z20" s="89"/>
      <c r="AA20" s="89"/>
      <c r="AB20" s="90">
        <v>7040.1309999999994</v>
      </c>
      <c r="AC20" s="90"/>
      <c r="AD20" s="91" t="s">
        <v>116</v>
      </c>
      <c r="AE20" s="91"/>
      <c r="AF20" s="92">
        <f>AG20+BZ20+CA20+CB20+CC20</f>
        <v>8395.42</v>
      </c>
      <c r="AG20" s="93">
        <f t="shared" si="23"/>
        <v>2098.855</v>
      </c>
      <c r="AH20" s="93">
        <f t="shared" si="23"/>
        <v>0</v>
      </c>
      <c r="AI20" s="93">
        <f t="shared" si="24"/>
        <v>-2098.855</v>
      </c>
      <c r="AJ20" s="94">
        <f t="shared" si="25"/>
        <v>0</v>
      </c>
      <c r="AK20" s="95">
        <v>2098.855</v>
      </c>
      <c r="AL20" s="95"/>
      <c r="AM20" s="93">
        <f t="shared" si="26"/>
        <v>-2098.855</v>
      </c>
      <c r="AN20" s="94">
        <f t="shared" si="27"/>
        <v>0</v>
      </c>
      <c r="AO20" s="95">
        <v>0</v>
      </c>
      <c r="AP20" s="95"/>
      <c r="AQ20" s="93">
        <f t="shared" si="28"/>
        <v>0</v>
      </c>
      <c r="AR20" s="94" t="str">
        <f t="shared" si="29"/>
        <v>-</v>
      </c>
      <c r="AS20" s="93">
        <f t="shared" si="30"/>
        <v>2098.855</v>
      </c>
      <c r="AT20" s="93">
        <f t="shared" si="30"/>
        <v>0</v>
      </c>
      <c r="AU20" s="93">
        <f t="shared" si="31"/>
        <v>-2098.855</v>
      </c>
      <c r="AV20" s="94">
        <f t="shared" si="32"/>
        <v>0</v>
      </c>
      <c r="AW20" s="95">
        <v>0</v>
      </c>
      <c r="AX20" s="95"/>
      <c r="AY20" s="93">
        <f t="shared" si="33"/>
        <v>0</v>
      </c>
      <c r="AZ20" s="94" t="str">
        <f t="shared" si="34"/>
        <v>-</v>
      </c>
      <c r="BA20" s="93">
        <f t="shared" si="35"/>
        <v>2098.855</v>
      </c>
      <c r="BB20" s="93">
        <f t="shared" si="35"/>
        <v>0</v>
      </c>
      <c r="BC20" s="93">
        <f t="shared" si="36"/>
        <v>-2098.855</v>
      </c>
      <c r="BD20" s="94">
        <f t="shared" si="37"/>
        <v>0</v>
      </c>
      <c r="BE20" s="90">
        <v>0</v>
      </c>
      <c r="BF20" s="95"/>
      <c r="BG20" s="93">
        <f t="shared" si="38"/>
        <v>0</v>
      </c>
      <c r="BH20" s="94" t="str">
        <f t="shared" si="39"/>
        <v>-</v>
      </c>
      <c r="BI20" s="92">
        <f t="shared" si="40"/>
        <v>6296.5650000000005</v>
      </c>
      <c r="BJ20" s="92">
        <f t="shared" si="40"/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3">
        <f>IF($B$2="Отчет за 1 квартал",[3]ОЭК!AM29,IF($B$2="Отчет за 2 квартал",[3]ОЭК!AU29,IF($B$2="Отчет за 3 квартал",[3]ОЭК!BC29,AI20)))-BK20-BO20-BP20-BQ20-BR20-BS20-BT20-BU20-BV20-BX20-BL20-BM20-BN20-BW20</f>
        <v>-2098.855</v>
      </c>
      <c r="BZ20" s="96">
        <v>2098.855</v>
      </c>
      <c r="CA20" s="96">
        <v>2098.855</v>
      </c>
      <c r="CB20" s="96">
        <v>2098.855</v>
      </c>
      <c r="CC20" s="96">
        <v>0</v>
      </c>
      <c r="CD20" s="92">
        <f t="shared" si="41"/>
        <v>0</v>
      </c>
      <c r="CE20" s="133" t="s">
        <v>120</v>
      </c>
      <c r="CF20" s="96"/>
      <c r="CG20" s="90">
        <v>14612.004999999999</v>
      </c>
      <c r="CH20" s="95"/>
      <c r="CI20" s="91" t="s">
        <v>116</v>
      </c>
      <c r="CJ20" s="91"/>
      <c r="CK20" s="93">
        <f t="shared" si="42"/>
        <v>0</v>
      </c>
      <c r="CL20" s="93">
        <f t="shared" si="43"/>
        <v>0</v>
      </c>
      <c r="CM20" s="93">
        <f t="shared" si="43"/>
        <v>0</v>
      </c>
      <c r="CN20" s="93">
        <f>CR20+CV20+DD20+DL20</f>
        <v>0</v>
      </c>
      <c r="CO20" s="94" t="str">
        <f t="shared" si="44"/>
        <v>-</v>
      </c>
      <c r="CP20" s="95">
        <v>0</v>
      </c>
      <c r="CQ20" s="95"/>
      <c r="CR20" s="93">
        <f t="shared" si="45"/>
        <v>0</v>
      </c>
      <c r="CS20" s="94" t="str">
        <f t="shared" si="46"/>
        <v>-</v>
      </c>
      <c r="CT20" s="95">
        <v>0</v>
      </c>
      <c r="CU20" s="95"/>
      <c r="CV20" s="93">
        <f t="shared" si="47"/>
        <v>0</v>
      </c>
      <c r="CW20" s="94" t="str">
        <f t="shared" si="48"/>
        <v>-</v>
      </c>
      <c r="CX20" s="93">
        <f t="shared" si="49"/>
        <v>0</v>
      </c>
      <c r="CY20" s="93">
        <f t="shared" si="49"/>
        <v>0</v>
      </c>
      <c r="CZ20" s="93">
        <f t="shared" si="50"/>
        <v>0</v>
      </c>
      <c r="DA20" s="94" t="str">
        <f t="shared" si="51"/>
        <v>-</v>
      </c>
      <c r="DB20" s="95">
        <v>0</v>
      </c>
      <c r="DC20" s="95"/>
      <c r="DD20" s="93">
        <f t="shared" si="52"/>
        <v>0</v>
      </c>
      <c r="DE20" s="94" t="str">
        <f t="shared" si="53"/>
        <v>-</v>
      </c>
      <c r="DF20" s="93">
        <f t="shared" si="54"/>
        <v>0</v>
      </c>
      <c r="DG20" s="93">
        <f t="shared" si="54"/>
        <v>0</v>
      </c>
      <c r="DH20" s="93">
        <f t="shared" si="55"/>
        <v>0</v>
      </c>
      <c r="DI20" s="94" t="str">
        <f t="shared" si="56"/>
        <v>-</v>
      </c>
      <c r="DJ20" s="95">
        <v>0</v>
      </c>
      <c r="DK20" s="95"/>
      <c r="DL20" s="93">
        <f t="shared" si="57"/>
        <v>0</v>
      </c>
      <c r="DM20" s="94" t="str">
        <f t="shared" si="58"/>
        <v>-</v>
      </c>
      <c r="DN20" s="92">
        <f t="shared" si="59"/>
        <v>0</v>
      </c>
      <c r="DO20" s="92">
        <f t="shared" si="59"/>
        <v>0</v>
      </c>
      <c r="DP20" s="96">
        <v>0</v>
      </c>
      <c r="DQ20" s="96">
        <v>0</v>
      </c>
      <c r="DR20" s="96">
        <v>0</v>
      </c>
      <c r="DS20" s="96">
        <v>0</v>
      </c>
      <c r="DT20" s="96">
        <v>0</v>
      </c>
      <c r="DU20" s="96">
        <v>0</v>
      </c>
      <c r="DV20" s="96">
        <v>0</v>
      </c>
      <c r="DW20" s="96">
        <v>0</v>
      </c>
      <c r="DX20" s="96">
        <v>0</v>
      </c>
      <c r="DY20" s="96">
        <v>0</v>
      </c>
      <c r="DZ20" s="96">
        <v>0</v>
      </c>
      <c r="EA20" s="96">
        <v>0</v>
      </c>
      <c r="EB20" s="96">
        <v>0</v>
      </c>
      <c r="EC20" s="96">
        <v>0</v>
      </c>
      <c r="ED20" s="93">
        <f>IF($B$2="Отчет за 1 квартал",[3]ОЭК!CR60,IF($B$2="Отчет за 2 квартал",[3]ОЭК!CZ60,IF($B$2="Отчет за 3 квартал",[3]ОЭК!DH60,CN20)))-DP20-DT20-DU20-DV20-DW20-DX20-DY20-DZ20-EA20-EC20-DQ20-DR20-DS20-EB20</f>
        <v>0</v>
      </c>
      <c r="EE20" s="96">
        <v>0</v>
      </c>
      <c r="EF20" s="96">
        <v>0</v>
      </c>
      <c r="EG20" s="96">
        <v>0</v>
      </c>
      <c r="EH20" s="96">
        <v>0</v>
      </c>
      <c r="EI20" s="92">
        <f t="shared" si="60"/>
        <v>0</v>
      </c>
      <c r="EJ20" s="109" t="s">
        <v>121</v>
      </c>
      <c r="EK20" s="96"/>
      <c r="EL20" s="95">
        <v>14612.004999999999</v>
      </c>
      <c r="EM20" s="95"/>
      <c r="EN20" s="93">
        <f t="shared" si="61"/>
        <v>0</v>
      </c>
      <c r="EO20" s="93">
        <f t="shared" si="62"/>
        <v>0</v>
      </c>
      <c r="EP20" s="93">
        <f t="shared" si="62"/>
        <v>0</v>
      </c>
      <c r="EQ20" s="93">
        <f t="shared" si="63"/>
        <v>0</v>
      </c>
      <c r="ER20" s="94" t="str">
        <f>IF(EO20=0,"-",EP20/EO20)</f>
        <v>-</v>
      </c>
      <c r="ES20" s="95">
        <v>0</v>
      </c>
      <c r="ET20" s="95"/>
      <c r="EU20" s="93">
        <f t="shared" si="64"/>
        <v>0</v>
      </c>
      <c r="EV20" s="94" t="str">
        <f t="shared" si="65"/>
        <v>-</v>
      </c>
      <c r="EW20" s="95">
        <v>0</v>
      </c>
      <c r="EX20" s="95"/>
      <c r="EY20" s="93">
        <f t="shared" si="66"/>
        <v>0</v>
      </c>
      <c r="EZ20" s="94" t="str">
        <f t="shared" si="67"/>
        <v>-</v>
      </c>
      <c r="FA20" s="93">
        <f t="shared" si="68"/>
        <v>0</v>
      </c>
      <c r="FB20" s="93">
        <f t="shared" si="68"/>
        <v>0</v>
      </c>
      <c r="FC20" s="93">
        <f t="shared" si="69"/>
        <v>0</v>
      </c>
      <c r="FD20" s="94" t="str">
        <f t="shared" si="70"/>
        <v>-</v>
      </c>
      <c r="FE20" s="95">
        <v>0</v>
      </c>
      <c r="FF20" s="95"/>
      <c r="FG20" s="93">
        <f t="shared" si="71"/>
        <v>0</v>
      </c>
      <c r="FH20" s="94" t="str">
        <f t="shared" si="72"/>
        <v>-</v>
      </c>
      <c r="FI20" s="93">
        <f t="shared" si="73"/>
        <v>0</v>
      </c>
      <c r="FJ20" s="93">
        <f t="shared" si="73"/>
        <v>0</v>
      </c>
      <c r="FK20" s="93">
        <f t="shared" si="74"/>
        <v>0</v>
      </c>
      <c r="FL20" s="94" t="str">
        <f t="shared" si="75"/>
        <v>-</v>
      </c>
      <c r="FM20" s="95">
        <v>0</v>
      </c>
      <c r="FN20" s="95"/>
      <c r="FO20" s="93">
        <f t="shared" si="76"/>
        <v>0</v>
      </c>
      <c r="FP20" s="94" t="str">
        <f t="shared" si="77"/>
        <v>-</v>
      </c>
      <c r="FQ20" s="92">
        <f t="shared" si="78"/>
        <v>0</v>
      </c>
      <c r="FR20" s="92">
        <f t="shared" si="78"/>
        <v>0</v>
      </c>
      <c r="FS20" s="96">
        <v>0</v>
      </c>
      <c r="FT20" s="96">
        <v>0</v>
      </c>
      <c r="FU20" s="96">
        <v>0</v>
      </c>
      <c r="FV20" s="96">
        <v>0</v>
      </c>
      <c r="FW20" s="96">
        <v>0</v>
      </c>
      <c r="FX20" s="96">
        <v>0</v>
      </c>
      <c r="FY20" s="96">
        <v>0</v>
      </c>
      <c r="FZ20" s="96">
        <v>0</v>
      </c>
      <c r="GA20" s="96">
        <v>0</v>
      </c>
      <c r="GB20" s="96">
        <v>0</v>
      </c>
      <c r="GC20" s="96">
        <v>0</v>
      </c>
      <c r="GD20" s="96">
        <v>0</v>
      </c>
      <c r="GE20" s="96">
        <v>0</v>
      </c>
      <c r="GF20" s="96">
        <v>0</v>
      </c>
      <c r="GG20" s="93">
        <f>IF($B$2="Отчет за 1 квартал",[3]ОЭК!EU29,IF($B$2="Отчет за 2 квартал",[3]ОЭК!FC29,IF($B$2="Отчет за 3 квартал",[3]ОЭК!FK29,EQ20)))-FS20-FW20-FX20-FY20-FZ20-GA20-GB20-GC20-GD20-GF20-FT20-FU20-FV20-GE20</f>
        <v>0</v>
      </c>
      <c r="GH20" s="96">
        <v>0</v>
      </c>
      <c r="GI20" s="96">
        <v>0</v>
      </c>
      <c r="GJ20" s="96">
        <v>0</v>
      </c>
      <c r="GK20" s="96">
        <v>0</v>
      </c>
      <c r="GL20" s="92">
        <f t="shared" si="79"/>
        <v>0</v>
      </c>
      <c r="GM20" s="109" t="s">
        <v>121</v>
      </c>
      <c r="GN20" s="130"/>
      <c r="GO20" s="99"/>
      <c r="GP20" s="100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0"/>
      <c r="HK20" s="102"/>
      <c r="HL20" s="102"/>
      <c r="HM20" s="102"/>
      <c r="HN20" s="102"/>
      <c r="HO20" s="102"/>
      <c r="HP20" s="102"/>
      <c r="HQ20" s="102"/>
      <c r="HR20" s="102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  <c r="IW20" s="103"/>
      <c r="IX20" s="103"/>
      <c r="IY20" s="102"/>
      <c r="IZ20" s="102"/>
      <c r="JA20" s="102"/>
      <c r="JB20" s="102"/>
      <c r="JC20" s="102"/>
      <c r="JD20" s="102"/>
      <c r="JE20" s="102"/>
      <c r="JF20" s="102"/>
      <c r="JG20" s="103"/>
      <c r="JH20" s="103"/>
      <c r="JI20" s="103"/>
      <c r="JJ20" s="103"/>
      <c r="JK20" s="103"/>
      <c r="JL20" s="103"/>
      <c r="JM20" s="103"/>
      <c r="JN20" s="103"/>
      <c r="JO20" s="103"/>
      <c r="JP20" s="103"/>
      <c r="JQ20" s="103"/>
      <c r="JR20" s="103"/>
      <c r="JS20" s="103"/>
      <c r="JT20" s="103"/>
      <c r="JU20" s="103"/>
      <c r="JV20" s="103"/>
      <c r="JW20" s="103"/>
      <c r="JX20" s="103"/>
      <c r="JY20" s="103"/>
      <c r="JZ20" s="103"/>
      <c r="KA20" s="103"/>
      <c r="KB20" s="103"/>
      <c r="KC20" s="103"/>
      <c r="KD20" s="103"/>
      <c r="KE20" s="103"/>
      <c r="KF20" s="103"/>
      <c r="KG20" s="103"/>
      <c r="KH20" s="103"/>
      <c r="KI20" s="103"/>
      <c r="KJ20" s="103"/>
      <c r="KK20" s="103"/>
      <c r="KL20" s="103"/>
      <c r="KM20" s="2"/>
      <c r="KN20" s="103"/>
      <c r="KO20" s="80"/>
      <c r="KP20" s="80"/>
      <c r="KQ20" s="80"/>
      <c r="KR20" s="103"/>
      <c r="KS20" s="103"/>
      <c r="KT20" s="103"/>
      <c r="KU20" s="103"/>
      <c r="KV20" s="103"/>
      <c r="KW20" s="103"/>
      <c r="KX20" s="103"/>
      <c r="KY20" s="103"/>
      <c r="KZ20" s="103"/>
      <c r="LA20" s="103"/>
      <c r="LB20" s="103"/>
      <c r="LC20" s="103"/>
      <c r="LD20" s="103"/>
      <c r="LE20" s="103"/>
      <c r="LF20" s="103"/>
      <c r="LG20" s="103"/>
      <c r="LH20" s="103"/>
      <c r="LI20" s="103"/>
      <c r="LJ20" s="131"/>
      <c r="LK20" s="131"/>
      <c r="LL20" s="131"/>
      <c r="LM20" s="131"/>
      <c r="LN20" s="131"/>
      <c r="LO20" s="131"/>
      <c r="LP20" s="104"/>
      <c r="LQ20" s="104"/>
      <c r="LR20" s="104"/>
      <c r="LS20" s="104"/>
      <c r="LT20" s="104"/>
      <c r="LU20" s="105"/>
      <c r="LV20" s="104"/>
      <c r="LW20" s="104"/>
      <c r="LX20" s="105"/>
    </row>
    <row r="21" spans="1:336" ht="25.5" hidden="1" customHeight="1" outlineLevel="1" x14ac:dyDescent="0.2">
      <c r="A21" s="83" t="s">
        <v>122</v>
      </c>
      <c r="B21" s="129" t="s">
        <v>123</v>
      </c>
      <c r="C21" s="107" t="s">
        <v>101</v>
      </c>
      <c r="D21" s="107"/>
      <c r="E21" s="85" t="s">
        <v>124</v>
      </c>
      <c r="F21" s="86">
        <v>59804.4</v>
      </c>
      <c r="G21" s="86"/>
      <c r="H21" s="86">
        <v>49837</v>
      </c>
      <c r="I21" s="86"/>
      <c r="J21" s="87">
        <v>32021</v>
      </c>
      <c r="K21" s="87"/>
      <c r="L21" s="87">
        <v>22022</v>
      </c>
      <c r="M21" s="88"/>
      <c r="N21" s="86">
        <v>0</v>
      </c>
      <c r="O21" s="86"/>
      <c r="P21" s="89"/>
      <c r="Q21" s="88"/>
      <c r="R21" s="89"/>
      <c r="S21" s="89"/>
      <c r="T21" s="89"/>
      <c r="U21" s="89"/>
      <c r="V21" s="86">
        <v>0</v>
      </c>
      <c r="W21" s="86">
        <v>0</v>
      </c>
      <c r="X21" s="89"/>
      <c r="Y21" s="86">
        <v>0</v>
      </c>
      <c r="Z21" s="89"/>
      <c r="AA21" s="89"/>
      <c r="AB21" s="90">
        <v>30000</v>
      </c>
      <c r="AC21" s="90"/>
      <c r="AD21" s="91" t="s">
        <v>125</v>
      </c>
      <c r="AE21" s="91"/>
      <c r="AF21" s="92">
        <f>AG21+BZ21+CA21+CB21+CC21</f>
        <v>29804.400000000001</v>
      </c>
      <c r="AG21" s="93">
        <f t="shared" si="23"/>
        <v>29804.400000000001</v>
      </c>
      <c r="AH21" s="93">
        <f t="shared" si="23"/>
        <v>0</v>
      </c>
      <c r="AI21" s="93">
        <f t="shared" si="24"/>
        <v>-29804.400000000001</v>
      </c>
      <c r="AJ21" s="94">
        <f t="shared" si="25"/>
        <v>0</v>
      </c>
      <c r="AK21" s="95">
        <v>27759.600000000002</v>
      </c>
      <c r="AL21" s="95"/>
      <c r="AM21" s="93">
        <f t="shared" si="26"/>
        <v>-27759.600000000002</v>
      </c>
      <c r="AN21" s="94">
        <f t="shared" si="27"/>
        <v>0</v>
      </c>
      <c r="AO21" s="95">
        <v>2044.8</v>
      </c>
      <c r="AP21" s="95"/>
      <c r="AQ21" s="93">
        <f t="shared" si="28"/>
        <v>-2044.8</v>
      </c>
      <c r="AR21" s="94">
        <f t="shared" si="29"/>
        <v>0</v>
      </c>
      <c r="AS21" s="93">
        <f t="shared" si="30"/>
        <v>29804.400000000001</v>
      </c>
      <c r="AT21" s="93">
        <f t="shared" si="30"/>
        <v>0</v>
      </c>
      <c r="AU21" s="93">
        <f t="shared" si="31"/>
        <v>-29804.400000000001</v>
      </c>
      <c r="AV21" s="94">
        <f t="shared" si="32"/>
        <v>0</v>
      </c>
      <c r="AW21" s="95">
        <v>0</v>
      </c>
      <c r="AX21" s="95"/>
      <c r="AY21" s="93">
        <f t="shared" si="33"/>
        <v>0</v>
      </c>
      <c r="AZ21" s="94" t="str">
        <f t="shared" si="34"/>
        <v>-</v>
      </c>
      <c r="BA21" s="93">
        <f t="shared" si="35"/>
        <v>29804.400000000001</v>
      </c>
      <c r="BB21" s="93">
        <f t="shared" si="35"/>
        <v>0</v>
      </c>
      <c r="BC21" s="93">
        <f t="shared" si="36"/>
        <v>-29804.400000000001</v>
      </c>
      <c r="BD21" s="94">
        <f t="shared" si="37"/>
        <v>0</v>
      </c>
      <c r="BE21" s="95">
        <v>0</v>
      </c>
      <c r="BF21" s="95"/>
      <c r="BG21" s="93">
        <f t="shared" si="38"/>
        <v>0</v>
      </c>
      <c r="BH21" s="94" t="str">
        <f t="shared" si="39"/>
        <v>-</v>
      </c>
      <c r="BI21" s="92">
        <f t="shared" si="40"/>
        <v>0</v>
      </c>
      <c r="BJ21" s="92">
        <f t="shared" si="40"/>
        <v>0</v>
      </c>
      <c r="BK21" s="96">
        <v>0</v>
      </c>
      <c r="BL21" s="96">
        <v>0</v>
      </c>
      <c r="BM21" s="96">
        <v>0</v>
      </c>
      <c r="BN21" s="96">
        <v>0</v>
      </c>
      <c r="BO21" s="96">
        <v>0</v>
      </c>
      <c r="BP21" s="96">
        <v>0</v>
      </c>
      <c r="BQ21" s="96">
        <v>0</v>
      </c>
      <c r="BR21" s="96">
        <v>0</v>
      </c>
      <c r="BS21" s="96">
        <v>0</v>
      </c>
      <c r="BT21" s="96">
        <v>0</v>
      </c>
      <c r="BU21" s="96">
        <v>0</v>
      </c>
      <c r="BV21" s="96">
        <v>0</v>
      </c>
      <c r="BW21" s="96">
        <v>0</v>
      </c>
      <c r="BX21" s="96">
        <v>0</v>
      </c>
      <c r="BY21" s="93">
        <f>IF($B$2="Отчет за 1 квартал",[2]ИПР!AM19,IF($B$2="Отчет за 2 квартал",[2]ИПР!AU19,IF($B$2="Отчет за 3 квартал",[2]ИПР!BC19,AI21)))-BK21-BO21-BP21-BQ21-BR21-BS21-BT21-BU21-BV21-BX21-BL21-BM21-BN21-BW21</f>
        <v>-29804.400000000001</v>
      </c>
      <c r="BZ21" s="96">
        <v>0</v>
      </c>
      <c r="CA21" s="96">
        <v>0</v>
      </c>
      <c r="CB21" s="96">
        <v>0</v>
      </c>
      <c r="CC21" s="96">
        <v>0</v>
      </c>
      <c r="CD21" s="92">
        <f t="shared" si="41"/>
        <v>0</v>
      </c>
      <c r="CE21" s="109" t="s">
        <v>126</v>
      </c>
      <c r="CF21" s="96"/>
      <c r="CG21" s="95">
        <v>48133</v>
      </c>
      <c r="CH21" s="95"/>
      <c r="CI21" s="91" t="s">
        <v>125</v>
      </c>
      <c r="CJ21" s="91"/>
      <c r="CK21" s="93">
        <f t="shared" si="42"/>
        <v>1704</v>
      </c>
      <c r="CL21" s="93">
        <f t="shared" si="43"/>
        <v>1704</v>
      </c>
      <c r="CM21" s="93">
        <f t="shared" si="43"/>
        <v>0</v>
      </c>
      <c r="CN21" s="93">
        <f>CM21-CL21</f>
        <v>-1704</v>
      </c>
      <c r="CO21" s="94">
        <f t="shared" si="44"/>
        <v>0</v>
      </c>
      <c r="CP21" s="95">
        <v>1704</v>
      </c>
      <c r="CQ21" s="95"/>
      <c r="CR21" s="93">
        <f t="shared" si="45"/>
        <v>-1704</v>
      </c>
      <c r="CS21" s="94">
        <f t="shared" si="46"/>
        <v>0</v>
      </c>
      <c r="CT21" s="95">
        <v>0</v>
      </c>
      <c r="CU21" s="95"/>
      <c r="CV21" s="93">
        <f t="shared" si="47"/>
        <v>0</v>
      </c>
      <c r="CW21" s="94" t="str">
        <f t="shared" si="48"/>
        <v>-</v>
      </c>
      <c r="CX21" s="93">
        <f t="shared" si="49"/>
        <v>1704</v>
      </c>
      <c r="CY21" s="93">
        <f t="shared" si="49"/>
        <v>0</v>
      </c>
      <c r="CZ21" s="93">
        <f t="shared" si="50"/>
        <v>-1704</v>
      </c>
      <c r="DA21" s="94">
        <f t="shared" si="51"/>
        <v>0</v>
      </c>
      <c r="DB21" s="95">
        <v>0</v>
      </c>
      <c r="DC21" s="95"/>
      <c r="DD21" s="93">
        <f t="shared" si="52"/>
        <v>0</v>
      </c>
      <c r="DE21" s="94" t="str">
        <f t="shared" si="53"/>
        <v>-</v>
      </c>
      <c r="DF21" s="93">
        <f t="shared" si="54"/>
        <v>1704</v>
      </c>
      <c r="DG21" s="93">
        <f t="shared" si="54"/>
        <v>0</v>
      </c>
      <c r="DH21" s="93">
        <f t="shared" si="55"/>
        <v>-1704</v>
      </c>
      <c r="DI21" s="94">
        <f t="shared" si="56"/>
        <v>0</v>
      </c>
      <c r="DJ21" s="95">
        <v>0</v>
      </c>
      <c r="DK21" s="95"/>
      <c r="DL21" s="93">
        <f t="shared" si="57"/>
        <v>0</v>
      </c>
      <c r="DM21" s="94" t="str">
        <f t="shared" si="58"/>
        <v>-</v>
      </c>
      <c r="DN21" s="92">
        <f t="shared" si="59"/>
        <v>0</v>
      </c>
      <c r="DO21" s="92">
        <f t="shared" si="59"/>
        <v>0</v>
      </c>
      <c r="DP21" s="96">
        <v>0</v>
      </c>
      <c r="DQ21" s="96">
        <v>0</v>
      </c>
      <c r="DR21" s="96">
        <v>0</v>
      </c>
      <c r="DS21" s="96">
        <v>0</v>
      </c>
      <c r="DT21" s="96">
        <v>0</v>
      </c>
      <c r="DU21" s="96">
        <v>0</v>
      </c>
      <c r="DV21" s="96">
        <v>0</v>
      </c>
      <c r="DW21" s="96">
        <v>0</v>
      </c>
      <c r="DX21" s="96">
        <v>0</v>
      </c>
      <c r="DY21" s="96">
        <v>0</v>
      </c>
      <c r="DZ21" s="96">
        <v>0</v>
      </c>
      <c r="EA21" s="96">
        <v>0</v>
      </c>
      <c r="EB21" s="96">
        <v>0</v>
      </c>
      <c r="EC21" s="96">
        <v>0</v>
      </c>
      <c r="ED21" s="93">
        <f>IF($B$2="Отчет за 1 квартал",[2]ИПР!CR19,IF($B$2="Отчет за 2 квартал",[2]ИПР!CZ19,IF($B$2="Отчет за 3 квартал",[2]ИПР!DH19,CN21)))-DP21-DT21-DU21-DV21-DW21-DX21-DY21-DZ21-EA21-EC21-DQ21-DR21-DS21-EB21</f>
        <v>-1704</v>
      </c>
      <c r="EE21" s="96">
        <v>0</v>
      </c>
      <c r="EF21" s="96">
        <v>0</v>
      </c>
      <c r="EG21" s="96">
        <v>0</v>
      </c>
      <c r="EH21" s="96">
        <v>0</v>
      </c>
      <c r="EI21" s="92">
        <f t="shared" si="60"/>
        <v>0</v>
      </c>
      <c r="EJ21" s="109" t="s">
        <v>126</v>
      </c>
      <c r="EK21" s="96"/>
      <c r="EL21" s="90">
        <v>0</v>
      </c>
      <c r="EM21" s="95"/>
      <c r="EN21" s="93">
        <f t="shared" si="61"/>
        <v>49837</v>
      </c>
      <c r="EO21" s="93">
        <f t="shared" si="62"/>
        <v>49837</v>
      </c>
      <c r="EP21" s="93">
        <f t="shared" si="62"/>
        <v>0</v>
      </c>
      <c r="EQ21" s="93">
        <f t="shared" si="63"/>
        <v>-49837</v>
      </c>
      <c r="ER21" s="94">
        <f>IF(EO21=0,"-",EP21/EO21)</f>
        <v>0</v>
      </c>
      <c r="ES21" s="95">
        <v>0</v>
      </c>
      <c r="ET21" s="95"/>
      <c r="EU21" s="93">
        <f t="shared" si="64"/>
        <v>0</v>
      </c>
      <c r="EV21" s="94" t="str">
        <f t="shared" si="65"/>
        <v>-</v>
      </c>
      <c r="EW21" s="95">
        <v>49837</v>
      </c>
      <c r="EX21" s="95"/>
      <c r="EY21" s="93">
        <f t="shared" si="66"/>
        <v>-49837</v>
      </c>
      <c r="EZ21" s="94">
        <f t="shared" si="67"/>
        <v>0</v>
      </c>
      <c r="FA21" s="93">
        <f t="shared" si="68"/>
        <v>49837</v>
      </c>
      <c r="FB21" s="93">
        <f t="shared" si="68"/>
        <v>0</v>
      </c>
      <c r="FC21" s="93">
        <f t="shared" si="69"/>
        <v>-49837</v>
      </c>
      <c r="FD21" s="94">
        <f t="shared" si="70"/>
        <v>0</v>
      </c>
      <c r="FE21" s="95">
        <v>0</v>
      </c>
      <c r="FF21" s="95"/>
      <c r="FG21" s="93">
        <f t="shared" si="71"/>
        <v>0</v>
      </c>
      <c r="FH21" s="94" t="str">
        <f t="shared" si="72"/>
        <v>-</v>
      </c>
      <c r="FI21" s="93">
        <f t="shared" si="73"/>
        <v>49837</v>
      </c>
      <c r="FJ21" s="93">
        <f t="shared" si="73"/>
        <v>0</v>
      </c>
      <c r="FK21" s="93">
        <f t="shared" si="74"/>
        <v>-49837</v>
      </c>
      <c r="FL21" s="94">
        <f t="shared" si="75"/>
        <v>0</v>
      </c>
      <c r="FM21" s="95">
        <v>0</v>
      </c>
      <c r="FN21" s="95"/>
      <c r="FO21" s="93">
        <f t="shared" si="76"/>
        <v>0</v>
      </c>
      <c r="FP21" s="94" t="str">
        <f t="shared" si="77"/>
        <v>-</v>
      </c>
      <c r="FQ21" s="92">
        <f t="shared" si="78"/>
        <v>0</v>
      </c>
      <c r="FR21" s="92">
        <f t="shared" si="78"/>
        <v>0</v>
      </c>
      <c r="FS21" s="96">
        <v>0</v>
      </c>
      <c r="FT21" s="96">
        <v>0</v>
      </c>
      <c r="FU21" s="96">
        <v>0</v>
      </c>
      <c r="FV21" s="96">
        <v>0</v>
      </c>
      <c r="FW21" s="96">
        <v>0</v>
      </c>
      <c r="FX21" s="96">
        <v>0</v>
      </c>
      <c r="FY21" s="96">
        <v>0</v>
      </c>
      <c r="FZ21" s="96">
        <v>0</v>
      </c>
      <c r="GA21" s="96">
        <v>0</v>
      </c>
      <c r="GB21" s="96">
        <v>0</v>
      </c>
      <c r="GC21" s="96">
        <v>0</v>
      </c>
      <c r="GD21" s="96">
        <v>0</v>
      </c>
      <c r="GE21" s="96">
        <v>0</v>
      </c>
      <c r="GF21" s="96">
        <v>0</v>
      </c>
      <c r="GG21" s="93">
        <f>IF($B$2="Отчет за 1 квартал",[2]ИПР!EW19,IF($B$2="Отчет за 2 квартал",[2]ИПР!FE19,IF($B$2="Отчет за 3 квартал",[2]ИПР!FM19,EQ21)))-FS21-FW21-FX21-FY21-FZ21-GA21-GB21-GC21-GD21-GF21-FT21-FU21-FV21-GE21</f>
        <v>-49837</v>
      </c>
      <c r="GH21" s="96">
        <v>0</v>
      </c>
      <c r="GI21" s="96">
        <v>0</v>
      </c>
      <c r="GJ21" s="96">
        <v>0</v>
      </c>
      <c r="GK21" s="96">
        <v>0</v>
      </c>
      <c r="GL21" s="92">
        <f t="shared" si="79"/>
        <v>0</v>
      </c>
      <c r="GM21" s="109" t="s">
        <v>126</v>
      </c>
      <c r="GN21" s="96"/>
      <c r="GO21" s="99"/>
      <c r="GP21" s="100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0"/>
      <c r="HK21" s="102">
        <f t="shared" ref="HK21:HR36" si="82">HS21+IA21+II21+IQ21</f>
        <v>0</v>
      </c>
      <c r="HL21" s="102">
        <f t="shared" si="82"/>
        <v>0</v>
      </c>
      <c r="HM21" s="102">
        <f t="shared" si="82"/>
        <v>0</v>
      </c>
      <c r="HN21" s="102">
        <f t="shared" si="82"/>
        <v>0</v>
      </c>
      <c r="HO21" s="102">
        <f t="shared" si="82"/>
        <v>0</v>
      </c>
      <c r="HP21" s="102">
        <f t="shared" si="82"/>
        <v>0</v>
      </c>
      <c r="HQ21" s="102">
        <f t="shared" si="82"/>
        <v>0</v>
      </c>
      <c r="HR21" s="102">
        <f t="shared" si="82"/>
        <v>0</v>
      </c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  <c r="IW21" s="103"/>
      <c r="IX21" s="103"/>
      <c r="IY21" s="102">
        <f t="shared" ref="IY21:JF36" si="83">JG21+JO21+JW21+KE21</f>
        <v>0</v>
      </c>
      <c r="IZ21" s="102">
        <f t="shared" si="83"/>
        <v>0</v>
      </c>
      <c r="JA21" s="102">
        <f t="shared" si="83"/>
        <v>0</v>
      </c>
      <c r="JB21" s="102">
        <f t="shared" si="83"/>
        <v>0</v>
      </c>
      <c r="JC21" s="102">
        <f t="shared" si="83"/>
        <v>0</v>
      </c>
      <c r="JD21" s="102">
        <f t="shared" si="83"/>
        <v>0</v>
      </c>
      <c r="JE21" s="102">
        <f t="shared" si="83"/>
        <v>0</v>
      </c>
      <c r="JF21" s="102">
        <f t="shared" si="83"/>
        <v>0</v>
      </c>
      <c r="JG21" s="103"/>
      <c r="JH21" s="103"/>
      <c r="JI21" s="103"/>
      <c r="JJ21" s="103"/>
      <c r="JK21" s="103"/>
      <c r="JL21" s="103"/>
      <c r="JM21" s="103"/>
      <c r="JN21" s="103"/>
      <c r="JO21" s="103"/>
      <c r="JP21" s="103"/>
      <c r="JQ21" s="103"/>
      <c r="JR21" s="103"/>
      <c r="JS21" s="103"/>
      <c r="JT21" s="103"/>
      <c r="JU21" s="103"/>
      <c r="JV21" s="103"/>
      <c r="JW21" s="103"/>
      <c r="JX21" s="103"/>
      <c r="JY21" s="103"/>
      <c r="JZ21" s="103"/>
      <c r="KA21" s="103"/>
      <c r="KB21" s="103"/>
      <c r="KC21" s="103"/>
      <c r="KD21" s="103"/>
      <c r="KE21" s="103"/>
      <c r="KF21" s="103"/>
      <c r="KG21" s="103"/>
      <c r="KH21" s="103"/>
      <c r="KI21" s="103"/>
      <c r="KJ21" s="103"/>
      <c r="KK21" s="103"/>
      <c r="KL21" s="103"/>
      <c r="KM21" s="2"/>
      <c r="KN21" s="103" t="s">
        <v>97</v>
      </c>
      <c r="KO21" s="80"/>
      <c r="KP21" s="80"/>
      <c r="KQ21" s="80"/>
      <c r="KR21" s="103"/>
      <c r="KS21" s="103"/>
      <c r="KT21" s="103"/>
      <c r="KU21" s="103"/>
      <c r="KV21" s="103"/>
      <c r="KW21" s="103"/>
      <c r="KX21" s="103"/>
      <c r="KY21" s="103"/>
      <c r="KZ21" s="103"/>
      <c r="LA21" s="103"/>
      <c r="LB21" s="103"/>
      <c r="LC21" s="103"/>
      <c r="LD21" s="103"/>
      <c r="LE21" s="103"/>
      <c r="LF21" s="103"/>
      <c r="LG21" s="103"/>
      <c r="LH21" s="103"/>
      <c r="LI21" s="103"/>
      <c r="LJ21" s="131"/>
      <c r="LK21" s="131"/>
      <c r="LL21" s="131"/>
      <c r="LM21" s="131"/>
      <c r="LN21" s="131"/>
      <c r="LO21" s="131"/>
      <c r="LP21" s="104"/>
      <c r="LQ21" s="104"/>
      <c r="LR21" s="104"/>
      <c r="LS21" s="104"/>
      <c r="LT21" s="104"/>
      <c r="LU21" s="105"/>
      <c r="LV21" s="104"/>
      <c r="LW21" s="104"/>
      <c r="LX21" s="105"/>
    </row>
    <row r="22" spans="1:336" ht="25.5" hidden="1" customHeight="1" outlineLevel="1" x14ac:dyDescent="0.2">
      <c r="A22" s="106" t="s">
        <v>127</v>
      </c>
      <c r="B22" s="129" t="s">
        <v>128</v>
      </c>
      <c r="C22" s="85" t="s">
        <v>101</v>
      </c>
      <c r="D22" s="85"/>
      <c r="E22" s="85" t="s">
        <v>115</v>
      </c>
      <c r="F22" s="86">
        <v>6524.5066570854406</v>
      </c>
      <c r="G22" s="86"/>
      <c r="H22" s="86">
        <v>5437.0888809045337</v>
      </c>
      <c r="I22" s="86"/>
      <c r="J22" s="87">
        <v>22022</v>
      </c>
      <c r="K22" s="87"/>
      <c r="L22" s="87">
        <v>22022</v>
      </c>
      <c r="M22" s="88"/>
      <c r="N22" s="86">
        <v>0</v>
      </c>
      <c r="O22" s="86"/>
      <c r="P22" s="89"/>
      <c r="Q22" s="88"/>
      <c r="R22" s="89"/>
      <c r="S22" s="89"/>
      <c r="T22" s="89"/>
      <c r="U22" s="89"/>
      <c r="V22" s="86">
        <v>0</v>
      </c>
      <c r="W22" s="86">
        <v>0</v>
      </c>
      <c r="X22" s="89"/>
      <c r="Y22" s="86">
        <v>0</v>
      </c>
      <c r="Z22" s="89"/>
      <c r="AA22" s="89"/>
      <c r="AB22" s="90">
        <v>0</v>
      </c>
      <c r="AC22" s="90"/>
      <c r="AD22" s="91" t="s">
        <v>129</v>
      </c>
      <c r="AE22" s="91"/>
      <c r="AF22" s="92">
        <f>AG22+BZ22+CA22+CB22+CC22</f>
        <v>6524.5066570854406</v>
      </c>
      <c r="AG22" s="93">
        <f t="shared" si="23"/>
        <v>6524.5066570854406</v>
      </c>
      <c r="AH22" s="93">
        <f t="shared" si="23"/>
        <v>0</v>
      </c>
      <c r="AI22" s="93">
        <f t="shared" si="24"/>
        <v>-6524.5066570854406</v>
      </c>
      <c r="AJ22" s="94">
        <f t="shared" si="25"/>
        <v>0</v>
      </c>
      <c r="AK22" s="95">
        <v>0</v>
      </c>
      <c r="AL22" s="95"/>
      <c r="AM22" s="93">
        <f t="shared" si="26"/>
        <v>0</v>
      </c>
      <c r="AN22" s="94" t="str">
        <f t="shared" si="27"/>
        <v>-</v>
      </c>
      <c r="AO22" s="95">
        <v>6524.5066570854406</v>
      </c>
      <c r="AP22" s="95"/>
      <c r="AQ22" s="93">
        <f t="shared" si="28"/>
        <v>-6524.5066570854406</v>
      </c>
      <c r="AR22" s="94">
        <f t="shared" si="29"/>
        <v>0</v>
      </c>
      <c r="AS22" s="93">
        <f t="shared" si="30"/>
        <v>6524.5066570854406</v>
      </c>
      <c r="AT22" s="93">
        <f t="shared" si="30"/>
        <v>0</v>
      </c>
      <c r="AU22" s="93">
        <f t="shared" si="31"/>
        <v>-6524.5066570854406</v>
      </c>
      <c r="AV22" s="94">
        <f t="shared" si="32"/>
        <v>0</v>
      </c>
      <c r="AW22" s="95">
        <v>0</v>
      </c>
      <c r="AX22" s="95"/>
      <c r="AY22" s="93">
        <f t="shared" si="33"/>
        <v>0</v>
      </c>
      <c r="AZ22" s="94" t="str">
        <f t="shared" si="34"/>
        <v>-</v>
      </c>
      <c r="BA22" s="93">
        <f t="shared" si="35"/>
        <v>6524.5066570854406</v>
      </c>
      <c r="BB22" s="93">
        <f t="shared" si="35"/>
        <v>0</v>
      </c>
      <c r="BC22" s="93">
        <f t="shared" si="36"/>
        <v>-6524.5066570854406</v>
      </c>
      <c r="BD22" s="94">
        <f t="shared" si="37"/>
        <v>0</v>
      </c>
      <c r="BE22" s="90">
        <v>0</v>
      </c>
      <c r="BF22" s="95"/>
      <c r="BG22" s="93">
        <f t="shared" si="38"/>
        <v>0</v>
      </c>
      <c r="BH22" s="94" t="str">
        <f t="shared" si="39"/>
        <v>-</v>
      </c>
      <c r="BI22" s="92">
        <f t="shared" si="40"/>
        <v>0</v>
      </c>
      <c r="BJ22" s="92">
        <f t="shared" si="40"/>
        <v>0</v>
      </c>
      <c r="BK22" s="96">
        <v>0</v>
      </c>
      <c r="BL22" s="96">
        <v>0</v>
      </c>
      <c r="BM22" s="96">
        <v>0</v>
      </c>
      <c r="BN22" s="96">
        <v>0</v>
      </c>
      <c r="BO22" s="96">
        <v>0</v>
      </c>
      <c r="BP22" s="96">
        <v>0</v>
      </c>
      <c r="BQ22" s="96">
        <v>0</v>
      </c>
      <c r="BR22" s="96">
        <v>0</v>
      </c>
      <c r="BS22" s="96">
        <v>0</v>
      </c>
      <c r="BT22" s="96">
        <v>0</v>
      </c>
      <c r="BU22" s="96">
        <v>0</v>
      </c>
      <c r="BV22" s="96">
        <v>0</v>
      </c>
      <c r="BW22" s="96">
        <v>0</v>
      </c>
      <c r="BX22" s="96">
        <v>0</v>
      </c>
      <c r="BY22" s="93">
        <f>AU22-SUM(BK22:BX22)</f>
        <v>-6524.5066570854406</v>
      </c>
      <c r="BZ22" s="96">
        <v>0</v>
      </c>
      <c r="CA22" s="96">
        <v>0</v>
      </c>
      <c r="CB22" s="96">
        <v>0</v>
      </c>
      <c r="CC22" s="96">
        <v>0</v>
      </c>
      <c r="CD22" s="92">
        <f t="shared" si="41"/>
        <v>0</v>
      </c>
      <c r="CE22" s="98" t="s">
        <v>130</v>
      </c>
      <c r="CF22" s="134"/>
      <c r="CG22" s="90">
        <v>0</v>
      </c>
      <c r="CH22" s="95"/>
      <c r="CI22" s="91" t="s">
        <v>129</v>
      </c>
      <c r="CJ22" s="91"/>
      <c r="CK22" s="93">
        <f t="shared" si="42"/>
        <v>5437.0888809045337</v>
      </c>
      <c r="CL22" s="93">
        <f t="shared" si="43"/>
        <v>5437.0888809045337</v>
      </c>
      <c r="CM22" s="93">
        <f t="shared" si="43"/>
        <v>0</v>
      </c>
      <c r="CN22" s="93">
        <f>CM22-CL22</f>
        <v>-5437.0888809045337</v>
      </c>
      <c r="CO22" s="94">
        <f t="shared" si="44"/>
        <v>0</v>
      </c>
      <c r="CP22" s="95">
        <v>0</v>
      </c>
      <c r="CQ22" s="95"/>
      <c r="CR22" s="93">
        <f t="shared" si="45"/>
        <v>0</v>
      </c>
      <c r="CS22" s="94" t="str">
        <f t="shared" si="46"/>
        <v>-</v>
      </c>
      <c r="CT22" s="95">
        <v>5437.0888809045337</v>
      </c>
      <c r="CU22" s="95">
        <v>0</v>
      </c>
      <c r="CV22" s="93">
        <f t="shared" si="47"/>
        <v>-5437.0888809045337</v>
      </c>
      <c r="CW22" s="94">
        <f t="shared" si="48"/>
        <v>0</v>
      </c>
      <c r="CX22" s="93">
        <f t="shared" si="49"/>
        <v>5437.0888809045337</v>
      </c>
      <c r="CY22" s="93">
        <f t="shared" si="49"/>
        <v>0</v>
      </c>
      <c r="CZ22" s="93">
        <f t="shared" si="50"/>
        <v>-5437.0888809045337</v>
      </c>
      <c r="DA22" s="94">
        <f t="shared" si="51"/>
        <v>0</v>
      </c>
      <c r="DB22" s="95">
        <v>0</v>
      </c>
      <c r="DC22" s="95"/>
      <c r="DD22" s="93">
        <f t="shared" si="52"/>
        <v>0</v>
      </c>
      <c r="DE22" s="94" t="str">
        <f t="shared" si="53"/>
        <v>-</v>
      </c>
      <c r="DF22" s="93">
        <f t="shared" si="54"/>
        <v>5437.0888809045337</v>
      </c>
      <c r="DG22" s="93">
        <f t="shared" si="54"/>
        <v>0</v>
      </c>
      <c r="DH22" s="93">
        <f t="shared" si="55"/>
        <v>-5437.0888809045337</v>
      </c>
      <c r="DI22" s="94">
        <f t="shared" si="56"/>
        <v>0</v>
      </c>
      <c r="DJ22" s="95">
        <v>0</v>
      </c>
      <c r="DK22" s="95"/>
      <c r="DL22" s="93">
        <f t="shared" si="57"/>
        <v>0</v>
      </c>
      <c r="DM22" s="94" t="str">
        <f t="shared" si="58"/>
        <v>-</v>
      </c>
      <c r="DN22" s="92">
        <f t="shared" si="59"/>
        <v>0</v>
      </c>
      <c r="DO22" s="92">
        <f t="shared" si="59"/>
        <v>0</v>
      </c>
      <c r="DP22" s="96">
        <v>0</v>
      </c>
      <c r="DQ22" s="96">
        <v>0</v>
      </c>
      <c r="DR22" s="96">
        <v>0</v>
      </c>
      <c r="DS22" s="96">
        <v>0</v>
      </c>
      <c r="DT22" s="96">
        <v>0</v>
      </c>
      <c r="DU22" s="96">
        <v>0</v>
      </c>
      <c r="DV22" s="96">
        <v>0</v>
      </c>
      <c r="DW22" s="96">
        <v>0</v>
      </c>
      <c r="DX22" s="96">
        <v>0</v>
      </c>
      <c r="DY22" s="96">
        <v>0</v>
      </c>
      <c r="DZ22" s="96">
        <v>0</v>
      </c>
      <c r="EA22" s="96">
        <v>0</v>
      </c>
      <c r="EB22" s="96">
        <v>0</v>
      </c>
      <c r="EC22" s="96">
        <v>0</v>
      </c>
      <c r="ED22" s="93">
        <f>CZ22-SUM(DP22:EC22)</f>
        <v>-5437.0888809045337</v>
      </c>
      <c r="EE22" s="96">
        <v>0</v>
      </c>
      <c r="EF22" s="96">
        <v>0</v>
      </c>
      <c r="EG22" s="96">
        <v>0</v>
      </c>
      <c r="EH22" s="96">
        <v>0</v>
      </c>
      <c r="EI22" s="92">
        <f t="shared" si="60"/>
        <v>0</v>
      </c>
      <c r="EJ22" s="98" t="s">
        <v>130</v>
      </c>
      <c r="EK22" s="96"/>
      <c r="EL22" s="95">
        <v>0</v>
      </c>
      <c r="EM22" s="95">
        <v>0</v>
      </c>
      <c r="EN22" s="93">
        <f t="shared" si="61"/>
        <v>5437.0888809045337</v>
      </c>
      <c r="EO22" s="93">
        <f t="shared" si="62"/>
        <v>5437.0888809045337</v>
      </c>
      <c r="EP22" s="93">
        <f t="shared" si="62"/>
        <v>0</v>
      </c>
      <c r="EQ22" s="93">
        <f t="shared" si="63"/>
        <v>-5437.0888809045337</v>
      </c>
      <c r="ER22" s="94">
        <f>IF(EO22=0,"-",EP22/EO22)</f>
        <v>0</v>
      </c>
      <c r="ES22" s="95">
        <v>0</v>
      </c>
      <c r="ET22" s="95">
        <v>0</v>
      </c>
      <c r="EU22" s="93">
        <f t="shared" si="64"/>
        <v>0</v>
      </c>
      <c r="EV22" s="94" t="str">
        <f t="shared" si="65"/>
        <v>-</v>
      </c>
      <c r="EW22" s="95">
        <v>5437.0888809045337</v>
      </c>
      <c r="EX22" s="95">
        <v>0</v>
      </c>
      <c r="EY22" s="93">
        <f t="shared" si="66"/>
        <v>-5437.0888809045337</v>
      </c>
      <c r="EZ22" s="94">
        <f t="shared" si="67"/>
        <v>0</v>
      </c>
      <c r="FA22" s="93">
        <f t="shared" si="68"/>
        <v>5437.0888809045337</v>
      </c>
      <c r="FB22" s="93">
        <f t="shared" si="68"/>
        <v>0</v>
      </c>
      <c r="FC22" s="93">
        <f t="shared" si="69"/>
        <v>-5437.0888809045337</v>
      </c>
      <c r="FD22" s="94">
        <f t="shared" si="70"/>
        <v>0</v>
      </c>
      <c r="FE22" s="95">
        <v>0</v>
      </c>
      <c r="FF22" s="95"/>
      <c r="FG22" s="93">
        <f t="shared" si="71"/>
        <v>0</v>
      </c>
      <c r="FH22" s="94" t="str">
        <f t="shared" si="72"/>
        <v>-</v>
      </c>
      <c r="FI22" s="93">
        <f t="shared" si="73"/>
        <v>5437.0888809045337</v>
      </c>
      <c r="FJ22" s="93">
        <f t="shared" si="73"/>
        <v>0</v>
      </c>
      <c r="FK22" s="93">
        <f t="shared" si="74"/>
        <v>-5437.0888809045337</v>
      </c>
      <c r="FL22" s="94">
        <f t="shared" si="75"/>
        <v>0</v>
      </c>
      <c r="FM22" s="95">
        <v>0</v>
      </c>
      <c r="FN22" s="95"/>
      <c r="FO22" s="93">
        <f t="shared" si="76"/>
        <v>0</v>
      </c>
      <c r="FP22" s="94" t="str">
        <f t="shared" si="77"/>
        <v>-</v>
      </c>
      <c r="FQ22" s="92">
        <f t="shared" si="78"/>
        <v>0</v>
      </c>
      <c r="FR22" s="92">
        <f t="shared" si="78"/>
        <v>0</v>
      </c>
      <c r="FS22" s="96">
        <v>0</v>
      </c>
      <c r="FT22" s="96">
        <v>0</v>
      </c>
      <c r="FU22" s="96">
        <v>0</v>
      </c>
      <c r="FV22" s="96">
        <v>0</v>
      </c>
      <c r="FW22" s="96">
        <v>0</v>
      </c>
      <c r="FX22" s="96">
        <v>0</v>
      </c>
      <c r="FY22" s="96">
        <v>0</v>
      </c>
      <c r="FZ22" s="96">
        <v>0</v>
      </c>
      <c r="GA22" s="96">
        <v>0</v>
      </c>
      <c r="GB22" s="96">
        <v>0</v>
      </c>
      <c r="GC22" s="96">
        <v>0</v>
      </c>
      <c r="GD22" s="96">
        <v>0</v>
      </c>
      <c r="GE22" s="96">
        <v>0</v>
      </c>
      <c r="GF22" s="96">
        <v>0</v>
      </c>
      <c r="GG22" s="93">
        <f>FC22-SUM(FS22:GF22)</f>
        <v>-5437.0888809045337</v>
      </c>
      <c r="GH22" s="96">
        <v>0</v>
      </c>
      <c r="GI22" s="96">
        <v>0</v>
      </c>
      <c r="GJ22" s="96">
        <v>0</v>
      </c>
      <c r="GK22" s="96">
        <v>0</v>
      </c>
      <c r="GL22" s="92">
        <f t="shared" si="79"/>
        <v>0</v>
      </c>
      <c r="GM22" s="98" t="s">
        <v>130</v>
      </c>
      <c r="GN22" s="130"/>
      <c r="GO22" s="99"/>
      <c r="GP22" s="100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0"/>
      <c r="HK22" s="102">
        <v>0</v>
      </c>
      <c r="HL22" s="102">
        <v>0</v>
      </c>
      <c r="HM22" s="102">
        <v>0</v>
      </c>
      <c r="HN22" s="102">
        <v>0</v>
      </c>
      <c r="HO22" s="102">
        <v>0</v>
      </c>
      <c r="HP22" s="102">
        <v>0</v>
      </c>
      <c r="HQ22" s="102">
        <v>0</v>
      </c>
      <c r="HR22" s="102">
        <v>0</v>
      </c>
      <c r="HS22" s="103">
        <v>0</v>
      </c>
      <c r="HT22" s="103">
        <v>0</v>
      </c>
      <c r="HU22" s="103">
        <v>0</v>
      </c>
      <c r="HV22" s="103">
        <v>0</v>
      </c>
      <c r="HW22" s="103">
        <v>0</v>
      </c>
      <c r="HX22" s="103">
        <v>0</v>
      </c>
      <c r="HY22" s="103">
        <v>0</v>
      </c>
      <c r="HZ22" s="103">
        <v>0</v>
      </c>
      <c r="IA22" s="103">
        <v>0</v>
      </c>
      <c r="IB22" s="103">
        <v>0</v>
      </c>
      <c r="IC22" s="103">
        <v>0</v>
      </c>
      <c r="ID22" s="103">
        <v>0</v>
      </c>
      <c r="IE22" s="103">
        <v>0</v>
      </c>
      <c r="IF22" s="103">
        <v>0</v>
      </c>
      <c r="IG22" s="103">
        <v>0</v>
      </c>
      <c r="IH22" s="103">
        <v>0</v>
      </c>
      <c r="II22" s="103">
        <v>0</v>
      </c>
      <c r="IJ22" s="103">
        <v>0</v>
      </c>
      <c r="IK22" s="103">
        <v>0</v>
      </c>
      <c r="IL22" s="103">
        <v>0</v>
      </c>
      <c r="IM22" s="103">
        <v>0</v>
      </c>
      <c r="IN22" s="103">
        <v>0</v>
      </c>
      <c r="IO22" s="103">
        <v>0</v>
      </c>
      <c r="IP22" s="103">
        <v>0</v>
      </c>
      <c r="IQ22" s="103">
        <v>0</v>
      </c>
      <c r="IR22" s="103">
        <v>0</v>
      </c>
      <c r="IS22" s="103">
        <v>0</v>
      </c>
      <c r="IT22" s="103">
        <v>0</v>
      </c>
      <c r="IU22" s="103">
        <v>0</v>
      </c>
      <c r="IV22" s="103">
        <v>0</v>
      </c>
      <c r="IW22" s="103">
        <v>0</v>
      </c>
      <c r="IX22" s="103">
        <v>0</v>
      </c>
      <c r="IY22" s="102">
        <v>0</v>
      </c>
      <c r="IZ22" s="102">
        <v>0</v>
      </c>
      <c r="JA22" s="102">
        <v>0</v>
      </c>
      <c r="JB22" s="102">
        <v>0</v>
      </c>
      <c r="JC22" s="102">
        <v>0</v>
      </c>
      <c r="JD22" s="102">
        <v>0</v>
      </c>
      <c r="JE22" s="102">
        <v>0</v>
      </c>
      <c r="JF22" s="102">
        <v>0</v>
      </c>
      <c r="JG22" s="103">
        <v>0</v>
      </c>
      <c r="JH22" s="103">
        <v>0</v>
      </c>
      <c r="JI22" s="103">
        <v>0</v>
      </c>
      <c r="JJ22" s="103">
        <v>0</v>
      </c>
      <c r="JK22" s="103">
        <v>0</v>
      </c>
      <c r="JL22" s="103">
        <v>0</v>
      </c>
      <c r="JM22" s="103">
        <v>0</v>
      </c>
      <c r="JN22" s="103">
        <v>0</v>
      </c>
      <c r="JO22" s="103">
        <v>0</v>
      </c>
      <c r="JP22" s="103">
        <v>0</v>
      </c>
      <c r="JQ22" s="103">
        <v>0</v>
      </c>
      <c r="JR22" s="103">
        <v>0</v>
      </c>
      <c r="JS22" s="103">
        <v>0</v>
      </c>
      <c r="JT22" s="103">
        <v>0</v>
      </c>
      <c r="JU22" s="103">
        <v>0</v>
      </c>
      <c r="JV22" s="103">
        <v>0</v>
      </c>
      <c r="JW22" s="103">
        <v>0</v>
      </c>
      <c r="JX22" s="103">
        <v>0</v>
      </c>
      <c r="JY22" s="103">
        <v>0</v>
      </c>
      <c r="JZ22" s="103">
        <v>0</v>
      </c>
      <c r="KA22" s="103">
        <v>0</v>
      </c>
      <c r="KB22" s="103">
        <v>0</v>
      </c>
      <c r="KC22" s="103">
        <v>0</v>
      </c>
      <c r="KD22" s="103">
        <v>0</v>
      </c>
      <c r="KE22" s="103">
        <v>0</v>
      </c>
      <c r="KF22" s="103">
        <v>0</v>
      </c>
      <c r="KG22" s="103">
        <v>0</v>
      </c>
      <c r="KH22" s="103">
        <v>0</v>
      </c>
      <c r="KI22" s="103">
        <v>0</v>
      </c>
      <c r="KJ22" s="103">
        <v>0</v>
      </c>
      <c r="KK22" s="103">
        <v>0</v>
      </c>
      <c r="KL22" s="103">
        <v>0</v>
      </c>
      <c r="KM22" s="2"/>
      <c r="KN22" s="103" t="s">
        <v>97</v>
      </c>
      <c r="KO22" s="80"/>
      <c r="KP22" s="80"/>
      <c r="KQ22" s="80"/>
      <c r="KR22" s="103"/>
      <c r="KS22" s="103"/>
      <c r="KT22" s="103"/>
      <c r="KU22" s="103"/>
      <c r="KV22" s="103"/>
      <c r="KW22" s="103"/>
      <c r="KX22" s="103"/>
      <c r="KY22" s="103"/>
      <c r="KZ22" s="103"/>
      <c r="LA22" s="103"/>
      <c r="LB22" s="103"/>
      <c r="LC22" s="103"/>
      <c r="LD22" s="103"/>
      <c r="LE22" s="103"/>
      <c r="LF22" s="103"/>
      <c r="LG22" s="103"/>
      <c r="LH22" s="103"/>
      <c r="LI22" s="103"/>
      <c r="LJ22" s="131"/>
      <c r="LK22" s="131"/>
      <c r="LL22" s="131"/>
      <c r="LM22" s="131"/>
      <c r="LN22" s="131"/>
      <c r="LO22" s="131"/>
      <c r="LP22" s="104"/>
      <c r="LQ22" s="104"/>
      <c r="LR22" s="104"/>
      <c r="LS22" s="104"/>
      <c r="LT22" s="104"/>
      <c r="LU22" s="105"/>
      <c r="LV22" s="104"/>
      <c r="LW22" s="104"/>
      <c r="LX22" s="105"/>
    </row>
    <row r="23" spans="1:336" s="138" customFormat="1" ht="25.5" hidden="1" customHeight="1" outlineLevel="1" x14ac:dyDescent="0.2">
      <c r="A23" s="83" t="s">
        <v>131</v>
      </c>
      <c r="B23" s="129" t="s">
        <v>132</v>
      </c>
      <c r="C23" s="85" t="s">
        <v>101</v>
      </c>
      <c r="D23" s="85"/>
      <c r="E23" s="85" t="s">
        <v>115</v>
      </c>
      <c r="F23" s="86">
        <v>25733.794394275254</v>
      </c>
      <c r="G23" s="86"/>
      <c r="H23" s="86">
        <v>21444.828661896045</v>
      </c>
      <c r="I23" s="86"/>
      <c r="J23" s="87">
        <v>32022</v>
      </c>
      <c r="K23" s="87"/>
      <c r="L23" s="87">
        <v>32022</v>
      </c>
      <c r="M23" s="88"/>
      <c r="N23" s="86">
        <v>0</v>
      </c>
      <c r="O23" s="86"/>
      <c r="P23" s="89"/>
      <c r="Q23" s="108"/>
      <c r="R23" s="89"/>
      <c r="S23" s="89"/>
      <c r="T23" s="89"/>
      <c r="U23" s="89"/>
      <c r="V23" s="86">
        <v>0</v>
      </c>
      <c r="W23" s="86">
        <v>0</v>
      </c>
      <c r="X23" s="89"/>
      <c r="Y23" s="86">
        <v>0</v>
      </c>
      <c r="Z23" s="89"/>
      <c r="AA23" s="89"/>
      <c r="AB23" s="90">
        <v>0</v>
      </c>
      <c r="AC23" s="90"/>
      <c r="AD23" s="91" t="s">
        <v>116</v>
      </c>
      <c r="AE23" s="91"/>
      <c r="AF23" s="92">
        <f>AG23+BZ23+CA23+CB23+CC23</f>
        <v>25733.794394275254</v>
      </c>
      <c r="AG23" s="93">
        <f t="shared" si="23"/>
        <v>25733.794394275254</v>
      </c>
      <c r="AH23" s="93">
        <f t="shared" si="23"/>
        <v>0</v>
      </c>
      <c r="AI23" s="93">
        <f t="shared" si="24"/>
        <v>-25733.794394275254</v>
      </c>
      <c r="AJ23" s="94">
        <f t="shared" si="25"/>
        <v>0</v>
      </c>
      <c r="AK23" s="95">
        <v>0</v>
      </c>
      <c r="AL23" s="95"/>
      <c r="AM23" s="93">
        <f t="shared" si="26"/>
        <v>0</v>
      </c>
      <c r="AN23" s="94" t="str">
        <f t="shared" si="27"/>
        <v>-</v>
      </c>
      <c r="AO23" s="95">
        <v>0</v>
      </c>
      <c r="AP23" s="95"/>
      <c r="AQ23" s="93">
        <f t="shared" si="28"/>
        <v>0</v>
      </c>
      <c r="AR23" s="94" t="str">
        <f t="shared" si="29"/>
        <v>-</v>
      </c>
      <c r="AS23" s="93">
        <f t="shared" si="30"/>
        <v>0</v>
      </c>
      <c r="AT23" s="93">
        <f t="shared" si="30"/>
        <v>0</v>
      </c>
      <c r="AU23" s="93">
        <f t="shared" si="31"/>
        <v>0</v>
      </c>
      <c r="AV23" s="94" t="str">
        <f t="shared" si="32"/>
        <v>-</v>
      </c>
      <c r="AW23" s="90">
        <v>25733.794394275254</v>
      </c>
      <c r="AX23" s="95"/>
      <c r="AY23" s="93">
        <f t="shared" si="33"/>
        <v>-25733.794394275254</v>
      </c>
      <c r="AZ23" s="94">
        <f t="shared" si="34"/>
        <v>0</v>
      </c>
      <c r="BA23" s="93">
        <f t="shared" si="35"/>
        <v>25733.794394275254</v>
      </c>
      <c r="BB23" s="93">
        <f t="shared" si="35"/>
        <v>0</v>
      </c>
      <c r="BC23" s="93">
        <f t="shared" si="36"/>
        <v>-25733.794394275254</v>
      </c>
      <c r="BD23" s="94">
        <f t="shared" si="37"/>
        <v>0</v>
      </c>
      <c r="BE23" s="95">
        <v>0</v>
      </c>
      <c r="BF23" s="95"/>
      <c r="BG23" s="93">
        <f t="shared" si="38"/>
        <v>0</v>
      </c>
      <c r="BH23" s="94" t="str">
        <f t="shared" si="39"/>
        <v>-</v>
      </c>
      <c r="BI23" s="92">
        <f t="shared" si="40"/>
        <v>0</v>
      </c>
      <c r="BJ23" s="92">
        <f t="shared" si="40"/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3">
        <f>IF($B$2="Отчет за 1 квартал",[2]ИПР!AM22,IF($B$2="Отчет за 2 квартал",[2]ИПР!AU22,IF($B$2="Отчет за 3 квартал",[2]ИПР!BC22,AI23)))-BK23-BO23-BP23-BQ23-BR23-BS23-BT23-BU23-BV23-BX23-BL23-BM23-BN23-BW23</f>
        <v>-25733.794394275254</v>
      </c>
      <c r="BZ23" s="96">
        <v>0</v>
      </c>
      <c r="CA23" s="96">
        <v>0</v>
      </c>
      <c r="CB23" s="96">
        <v>0</v>
      </c>
      <c r="CC23" s="96">
        <v>0</v>
      </c>
      <c r="CD23" s="92">
        <f t="shared" si="41"/>
        <v>0</v>
      </c>
      <c r="CE23" s="98" t="s">
        <v>133</v>
      </c>
      <c r="CF23" s="96"/>
      <c r="CG23" s="95">
        <v>0</v>
      </c>
      <c r="CH23" s="95"/>
      <c r="CI23" s="91" t="s">
        <v>116</v>
      </c>
      <c r="CJ23" s="91"/>
      <c r="CK23" s="93">
        <f t="shared" si="42"/>
        <v>21444.828661896045</v>
      </c>
      <c r="CL23" s="93">
        <f t="shared" si="43"/>
        <v>21444.828661896045</v>
      </c>
      <c r="CM23" s="93">
        <f t="shared" si="43"/>
        <v>0</v>
      </c>
      <c r="CN23" s="93">
        <f>CM23-CL23</f>
        <v>-21444.828661896045</v>
      </c>
      <c r="CO23" s="94">
        <f t="shared" si="44"/>
        <v>0</v>
      </c>
      <c r="CP23" s="95">
        <v>0</v>
      </c>
      <c r="CQ23" s="95"/>
      <c r="CR23" s="93">
        <f t="shared" si="45"/>
        <v>0</v>
      </c>
      <c r="CS23" s="94" t="str">
        <f t="shared" si="46"/>
        <v>-</v>
      </c>
      <c r="CT23" s="95">
        <v>0</v>
      </c>
      <c r="CU23" s="95"/>
      <c r="CV23" s="93">
        <f t="shared" si="47"/>
        <v>0</v>
      </c>
      <c r="CW23" s="94" t="str">
        <f t="shared" si="48"/>
        <v>-</v>
      </c>
      <c r="CX23" s="93">
        <f t="shared" si="49"/>
        <v>0</v>
      </c>
      <c r="CY23" s="93">
        <f>CQ23+CU23</f>
        <v>0</v>
      </c>
      <c r="CZ23" s="93">
        <f t="shared" si="50"/>
        <v>0</v>
      </c>
      <c r="DA23" s="94" t="str">
        <f t="shared" si="51"/>
        <v>-</v>
      </c>
      <c r="DB23" s="90">
        <v>21444.828661896045</v>
      </c>
      <c r="DC23" s="95"/>
      <c r="DD23" s="93">
        <f t="shared" si="52"/>
        <v>-21444.828661896045</v>
      </c>
      <c r="DE23" s="94">
        <f t="shared" si="53"/>
        <v>0</v>
      </c>
      <c r="DF23" s="93">
        <f t="shared" si="54"/>
        <v>21444.828661896045</v>
      </c>
      <c r="DG23" s="93">
        <f t="shared" si="54"/>
        <v>0</v>
      </c>
      <c r="DH23" s="93">
        <f t="shared" si="55"/>
        <v>-21444.828661896045</v>
      </c>
      <c r="DI23" s="94">
        <f t="shared" si="56"/>
        <v>0</v>
      </c>
      <c r="DJ23" s="95">
        <v>0</v>
      </c>
      <c r="DK23" s="95"/>
      <c r="DL23" s="93">
        <f t="shared" si="57"/>
        <v>0</v>
      </c>
      <c r="DM23" s="94" t="str">
        <f t="shared" si="58"/>
        <v>-</v>
      </c>
      <c r="DN23" s="92">
        <f t="shared" si="59"/>
        <v>0</v>
      </c>
      <c r="DO23" s="92">
        <f t="shared" si="59"/>
        <v>0</v>
      </c>
      <c r="DP23" s="96">
        <v>0</v>
      </c>
      <c r="DQ23" s="96">
        <v>0</v>
      </c>
      <c r="DR23" s="96">
        <v>0</v>
      </c>
      <c r="DS23" s="96">
        <v>0</v>
      </c>
      <c r="DT23" s="96">
        <v>0</v>
      </c>
      <c r="DU23" s="96">
        <v>0</v>
      </c>
      <c r="DV23" s="96">
        <v>0</v>
      </c>
      <c r="DW23" s="96">
        <v>0</v>
      </c>
      <c r="DX23" s="96">
        <v>0</v>
      </c>
      <c r="DY23" s="96">
        <v>0</v>
      </c>
      <c r="DZ23" s="96">
        <v>0</v>
      </c>
      <c r="EA23" s="96">
        <v>0</v>
      </c>
      <c r="EB23" s="96">
        <v>0</v>
      </c>
      <c r="EC23" s="96">
        <v>0</v>
      </c>
      <c r="ED23" s="93">
        <f>IF($B$2="Отчет за 1 квартал",[2]ИПР!CR22,IF($B$2="Отчет за 2 квартал",[2]ИПР!CZ22,IF($B$2="Отчет за 3 квартал",[2]ИПР!DH22,CN23)))-DP23-DT23-DU23-DV23-DW23-DX23-DY23-DZ23-EA23-EC23-DQ23-DR23-DS23-EB23</f>
        <v>-21444.828661896045</v>
      </c>
      <c r="EE23" s="96">
        <v>0</v>
      </c>
      <c r="EF23" s="96">
        <v>0</v>
      </c>
      <c r="EG23" s="96">
        <v>0</v>
      </c>
      <c r="EH23" s="96">
        <v>0</v>
      </c>
      <c r="EI23" s="92">
        <f t="shared" si="60"/>
        <v>0</v>
      </c>
      <c r="EJ23" s="109" t="str">
        <f>CE23</f>
        <v xml:space="preserve">Проект 17.01.0131 планировался в составе ИПР 2021-2025.
Увеличение стоимости связано с актуализацией коммерческих предложений, новые комплекты были выбраны из реестра импортозамещения по рекомендации БИТ, и их цена выше стоимости персональных компьютеров в 2021 году. 
Срок реализации проекта без изменений.
</v>
      </c>
      <c r="EK23" s="96"/>
      <c r="EL23" s="95">
        <v>0</v>
      </c>
      <c r="EM23" s="95"/>
      <c r="EN23" s="93">
        <f t="shared" si="61"/>
        <v>21444.828661896045</v>
      </c>
      <c r="EO23" s="93">
        <f t="shared" si="62"/>
        <v>21444.828661896045</v>
      </c>
      <c r="EP23" s="93">
        <f t="shared" si="62"/>
        <v>0</v>
      </c>
      <c r="EQ23" s="93">
        <f t="shared" si="63"/>
        <v>-21444.828661896045</v>
      </c>
      <c r="ER23" s="94">
        <f>IF(EO23=0,"-",EP23/EO23)</f>
        <v>0</v>
      </c>
      <c r="ES23" s="95">
        <v>0</v>
      </c>
      <c r="ET23" s="95"/>
      <c r="EU23" s="93">
        <f t="shared" si="64"/>
        <v>0</v>
      </c>
      <c r="EV23" s="94" t="str">
        <f t="shared" si="65"/>
        <v>-</v>
      </c>
      <c r="EW23" s="95">
        <v>0</v>
      </c>
      <c r="EX23" s="95"/>
      <c r="EY23" s="93">
        <f t="shared" si="66"/>
        <v>0</v>
      </c>
      <c r="EZ23" s="94" t="str">
        <f t="shared" si="67"/>
        <v>-</v>
      </c>
      <c r="FA23" s="93">
        <f t="shared" si="68"/>
        <v>0</v>
      </c>
      <c r="FB23" s="93">
        <f t="shared" si="68"/>
        <v>0</v>
      </c>
      <c r="FC23" s="93">
        <f t="shared" si="69"/>
        <v>0</v>
      </c>
      <c r="FD23" s="94" t="str">
        <f t="shared" si="70"/>
        <v>-</v>
      </c>
      <c r="FE23" s="95">
        <v>21444.828661896045</v>
      </c>
      <c r="FF23" s="95"/>
      <c r="FG23" s="93">
        <f t="shared" si="71"/>
        <v>-21444.828661896045</v>
      </c>
      <c r="FH23" s="94">
        <f t="shared" si="72"/>
        <v>0</v>
      </c>
      <c r="FI23" s="93">
        <f t="shared" si="73"/>
        <v>21444.828661896045</v>
      </c>
      <c r="FJ23" s="93">
        <f t="shared" si="73"/>
        <v>0</v>
      </c>
      <c r="FK23" s="93">
        <f t="shared" si="74"/>
        <v>-21444.828661896045</v>
      </c>
      <c r="FL23" s="94">
        <f t="shared" si="75"/>
        <v>0</v>
      </c>
      <c r="FM23" s="95">
        <v>0</v>
      </c>
      <c r="FN23" s="95"/>
      <c r="FO23" s="93">
        <f t="shared" si="76"/>
        <v>0</v>
      </c>
      <c r="FP23" s="94" t="str">
        <f t="shared" si="77"/>
        <v>-</v>
      </c>
      <c r="FQ23" s="92">
        <f t="shared" si="78"/>
        <v>0</v>
      </c>
      <c r="FR23" s="92">
        <f t="shared" si="78"/>
        <v>0</v>
      </c>
      <c r="FS23" s="96">
        <v>0</v>
      </c>
      <c r="FT23" s="96">
        <v>0</v>
      </c>
      <c r="FU23" s="96">
        <v>0</v>
      </c>
      <c r="FV23" s="96">
        <v>0</v>
      </c>
      <c r="FW23" s="96">
        <v>0</v>
      </c>
      <c r="FX23" s="96">
        <v>0</v>
      </c>
      <c r="FY23" s="96">
        <v>0</v>
      </c>
      <c r="FZ23" s="96">
        <v>0</v>
      </c>
      <c r="GA23" s="96">
        <v>0</v>
      </c>
      <c r="GB23" s="96">
        <v>0</v>
      </c>
      <c r="GC23" s="96">
        <v>0</v>
      </c>
      <c r="GD23" s="96">
        <v>0</v>
      </c>
      <c r="GE23" s="96">
        <v>0</v>
      </c>
      <c r="GF23" s="96">
        <v>0</v>
      </c>
      <c r="GG23" s="93">
        <f>IF($B$2="Отчет за 1 квартал",[2]ИПР!EW22,IF($B$2="Отчет за 2 квартал",[2]ИПР!FE22,IF($B$2="Отчет за 3 квартал",[2]ИПР!FM22,EQ23)))-FS23-FW23-FX23-FY23-FZ23-GA23-GB23-GC23-GD23-GF23-FT23-FU23-FV23-GE23</f>
        <v>-21444.828661896045</v>
      </c>
      <c r="GH23" s="96">
        <v>0</v>
      </c>
      <c r="GI23" s="96">
        <v>0</v>
      </c>
      <c r="GJ23" s="96">
        <v>0</v>
      </c>
      <c r="GK23" s="96">
        <v>0</v>
      </c>
      <c r="GL23" s="92">
        <f t="shared" si="79"/>
        <v>0</v>
      </c>
      <c r="GM23" s="98" t="str">
        <f>EJ23</f>
        <v xml:space="preserve">Проект 17.01.0131 планировался в составе ИПР 2021-2025.
Увеличение стоимости связано с актуализацией коммерческих предложений, новые комплекты были выбраны из реестра импортозамещения по рекомендации БИТ, и их цена выше стоимости персональных компьютеров в 2021 году. 
Срок реализации проекта без изменений.
</v>
      </c>
      <c r="GN23" s="130"/>
      <c r="GO23" s="99"/>
      <c r="GP23" s="100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0"/>
      <c r="HK23" s="135">
        <f t="shared" ref="HK23:HR23" si="84">HS23+IA23+II23+IQ23</f>
        <v>0</v>
      </c>
      <c r="HL23" s="135">
        <f t="shared" si="84"/>
        <v>0</v>
      </c>
      <c r="HM23" s="135">
        <f t="shared" si="84"/>
        <v>0</v>
      </c>
      <c r="HN23" s="135">
        <f t="shared" si="84"/>
        <v>0</v>
      </c>
      <c r="HO23" s="135">
        <f t="shared" si="84"/>
        <v>0</v>
      </c>
      <c r="HP23" s="135">
        <f t="shared" si="84"/>
        <v>0</v>
      </c>
      <c r="HQ23" s="135">
        <f t="shared" si="84"/>
        <v>0</v>
      </c>
      <c r="HR23" s="135">
        <f t="shared" si="84"/>
        <v>0</v>
      </c>
      <c r="HS23" s="136">
        <v>0</v>
      </c>
      <c r="HT23" s="136">
        <v>0</v>
      </c>
      <c r="HU23" s="136">
        <v>0</v>
      </c>
      <c r="HV23" s="136">
        <v>0</v>
      </c>
      <c r="HW23" s="136">
        <v>0</v>
      </c>
      <c r="HX23" s="136">
        <v>0</v>
      </c>
      <c r="HY23" s="136">
        <v>0</v>
      </c>
      <c r="HZ23" s="136">
        <v>0</v>
      </c>
      <c r="IA23" s="136">
        <v>0</v>
      </c>
      <c r="IB23" s="136">
        <v>0</v>
      </c>
      <c r="IC23" s="136">
        <v>0</v>
      </c>
      <c r="ID23" s="136">
        <v>0</v>
      </c>
      <c r="IE23" s="136">
        <v>0</v>
      </c>
      <c r="IF23" s="136">
        <v>0</v>
      </c>
      <c r="IG23" s="136">
        <v>0</v>
      </c>
      <c r="IH23" s="136">
        <v>0</v>
      </c>
      <c r="II23" s="136">
        <v>0</v>
      </c>
      <c r="IJ23" s="136">
        <v>0</v>
      </c>
      <c r="IK23" s="136">
        <v>0</v>
      </c>
      <c r="IL23" s="136">
        <v>0</v>
      </c>
      <c r="IM23" s="136">
        <v>0</v>
      </c>
      <c r="IN23" s="136">
        <v>0</v>
      </c>
      <c r="IO23" s="136">
        <v>0</v>
      </c>
      <c r="IP23" s="136">
        <v>0</v>
      </c>
      <c r="IQ23" s="136">
        <v>0</v>
      </c>
      <c r="IR23" s="136">
        <v>0</v>
      </c>
      <c r="IS23" s="136">
        <v>0</v>
      </c>
      <c r="IT23" s="136">
        <v>0</v>
      </c>
      <c r="IU23" s="136">
        <v>0</v>
      </c>
      <c r="IV23" s="136">
        <v>0</v>
      </c>
      <c r="IW23" s="136">
        <v>0</v>
      </c>
      <c r="IX23" s="136">
        <v>0</v>
      </c>
      <c r="IY23" s="135">
        <f t="shared" ref="IY23:JF23" si="85">JG23+JO23+JW23+KE23</f>
        <v>0</v>
      </c>
      <c r="IZ23" s="135">
        <f t="shared" si="85"/>
        <v>0</v>
      </c>
      <c r="JA23" s="135">
        <f t="shared" si="85"/>
        <v>0</v>
      </c>
      <c r="JB23" s="135">
        <f t="shared" si="85"/>
        <v>0</v>
      </c>
      <c r="JC23" s="135">
        <f t="shared" si="85"/>
        <v>0</v>
      </c>
      <c r="JD23" s="135">
        <f t="shared" si="85"/>
        <v>0</v>
      </c>
      <c r="JE23" s="135">
        <f t="shared" si="85"/>
        <v>0</v>
      </c>
      <c r="JF23" s="135">
        <f t="shared" si="85"/>
        <v>0</v>
      </c>
      <c r="JG23" s="136">
        <v>0</v>
      </c>
      <c r="JH23" s="136">
        <v>0</v>
      </c>
      <c r="JI23" s="136">
        <v>0</v>
      </c>
      <c r="JJ23" s="136">
        <v>0</v>
      </c>
      <c r="JK23" s="136">
        <v>0</v>
      </c>
      <c r="JL23" s="136">
        <v>0</v>
      </c>
      <c r="JM23" s="136">
        <v>0</v>
      </c>
      <c r="JN23" s="136">
        <v>0</v>
      </c>
      <c r="JO23" s="136">
        <v>0</v>
      </c>
      <c r="JP23" s="136">
        <v>0</v>
      </c>
      <c r="JQ23" s="136">
        <v>0</v>
      </c>
      <c r="JR23" s="136">
        <v>0</v>
      </c>
      <c r="JS23" s="136">
        <v>0</v>
      </c>
      <c r="JT23" s="136">
        <v>0</v>
      </c>
      <c r="JU23" s="136">
        <v>0</v>
      </c>
      <c r="JV23" s="136">
        <v>0</v>
      </c>
      <c r="JW23" s="136">
        <v>0</v>
      </c>
      <c r="JX23" s="136">
        <v>0</v>
      </c>
      <c r="JY23" s="136">
        <v>0</v>
      </c>
      <c r="JZ23" s="136">
        <v>0</v>
      </c>
      <c r="KA23" s="136">
        <v>0</v>
      </c>
      <c r="KB23" s="136">
        <v>0</v>
      </c>
      <c r="KC23" s="136">
        <v>0</v>
      </c>
      <c r="KD23" s="136">
        <v>0</v>
      </c>
      <c r="KE23" s="136">
        <v>0</v>
      </c>
      <c r="KF23" s="136">
        <v>0</v>
      </c>
      <c r="KG23" s="136">
        <v>0</v>
      </c>
      <c r="KH23" s="136">
        <v>0</v>
      </c>
      <c r="KI23" s="136">
        <v>0</v>
      </c>
      <c r="KJ23" s="136">
        <v>0</v>
      </c>
      <c r="KK23" s="136">
        <v>0</v>
      </c>
      <c r="KL23" s="136">
        <v>0</v>
      </c>
      <c r="KM23" s="80"/>
      <c r="KN23" s="136" t="s">
        <v>97</v>
      </c>
      <c r="KO23" s="80"/>
      <c r="KP23" s="80"/>
      <c r="KQ23" s="80"/>
      <c r="KR23" s="136"/>
      <c r="KS23" s="136"/>
      <c r="KT23" s="136"/>
      <c r="KU23" s="136"/>
      <c r="KV23" s="136"/>
      <c r="KW23" s="136"/>
      <c r="KX23" s="136"/>
      <c r="KY23" s="136"/>
      <c r="KZ23" s="136"/>
      <c r="LA23" s="136"/>
      <c r="LB23" s="136"/>
      <c r="LC23" s="136"/>
      <c r="LD23" s="136"/>
      <c r="LE23" s="136"/>
      <c r="LF23" s="136"/>
      <c r="LG23" s="136"/>
      <c r="LH23" s="136"/>
      <c r="LI23" s="136"/>
      <c r="LJ23" s="137"/>
      <c r="LK23" s="137"/>
      <c r="LL23" s="137"/>
      <c r="LM23" s="137"/>
      <c r="LN23" s="137"/>
      <c r="LO23" s="137"/>
      <c r="LP23" s="104"/>
      <c r="LQ23" s="104"/>
      <c r="LR23" s="104"/>
      <c r="LS23" s="104"/>
      <c r="LT23" s="104"/>
      <c r="LU23" s="104"/>
      <c r="LV23" s="104"/>
      <c r="LW23" s="104"/>
      <c r="LX23" s="104"/>
    </row>
    <row r="24" spans="1:336" ht="25.5" hidden="1" customHeight="1" outlineLevel="1" x14ac:dyDescent="0.2">
      <c r="A24" s="83" t="s">
        <v>134</v>
      </c>
      <c r="B24" s="129" t="s">
        <v>135</v>
      </c>
      <c r="C24" s="85" t="s">
        <v>101</v>
      </c>
      <c r="D24" s="85"/>
      <c r="E24" s="85" t="s">
        <v>102</v>
      </c>
      <c r="F24" s="86">
        <f>AF24</f>
        <v>5111.7240000000002</v>
      </c>
      <c r="G24" s="86"/>
      <c r="H24" s="86">
        <f>CK24</f>
        <v>4259.7700000000004</v>
      </c>
      <c r="I24" s="86"/>
      <c r="J24" s="87">
        <v>42022</v>
      </c>
      <c r="K24" s="87"/>
      <c r="L24" s="87">
        <v>42022</v>
      </c>
      <c r="M24" s="88"/>
      <c r="N24" s="86">
        <v>0</v>
      </c>
      <c r="O24" s="86"/>
      <c r="P24" s="89"/>
      <c r="Q24" s="108"/>
      <c r="R24" s="89"/>
      <c r="S24" s="89"/>
      <c r="T24" s="89"/>
      <c r="U24" s="89"/>
      <c r="V24" s="86">
        <v>0</v>
      </c>
      <c r="W24" s="86">
        <v>0</v>
      </c>
      <c r="X24" s="89"/>
      <c r="Y24" s="86">
        <v>0</v>
      </c>
      <c r="Z24" s="89"/>
      <c r="AA24" s="89"/>
      <c r="AB24" s="90">
        <v>0</v>
      </c>
      <c r="AC24" s="90"/>
      <c r="AD24" s="91" t="s">
        <v>116</v>
      </c>
      <c r="AE24" s="91"/>
      <c r="AF24" s="92">
        <f t="shared" ref="AF24:AF37" si="86">AG24+BZ24+CA24+CB24+CC24</f>
        <v>5111.7240000000002</v>
      </c>
      <c r="AG24" s="93">
        <f t="shared" si="23"/>
        <v>5111.7240000000002</v>
      </c>
      <c r="AH24" s="93">
        <f>AL24+AP24+AX24+BF24</f>
        <v>0</v>
      </c>
      <c r="AI24" s="93">
        <f t="shared" si="24"/>
        <v>-5111.7240000000002</v>
      </c>
      <c r="AJ24" s="94">
        <f t="shared" si="25"/>
        <v>0</v>
      </c>
      <c r="AK24" s="95">
        <v>0</v>
      </c>
      <c r="AL24" s="95"/>
      <c r="AM24" s="93">
        <f t="shared" si="26"/>
        <v>0</v>
      </c>
      <c r="AN24" s="94" t="str">
        <f t="shared" si="27"/>
        <v>-</v>
      </c>
      <c r="AO24" s="95">
        <v>0</v>
      </c>
      <c r="AP24" s="95"/>
      <c r="AQ24" s="93">
        <f t="shared" si="28"/>
        <v>0</v>
      </c>
      <c r="AR24" s="94" t="str">
        <f t="shared" si="29"/>
        <v>-</v>
      </c>
      <c r="AS24" s="93">
        <f t="shared" si="30"/>
        <v>0</v>
      </c>
      <c r="AT24" s="93">
        <f t="shared" si="30"/>
        <v>0</v>
      </c>
      <c r="AU24" s="93">
        <f t="shared" si="31"/>
        <v>0</v>
      </c>
      <c r="AV24" s="94" t="str">
        <f t="shared" si="32"/>
        <v>-</v>
      </c>
      <c r="AW24" s="95">
        <v>0</v>
      </c>
      <c r="AX24" s="95"/>
      <c r="AY24" s="93">
        <f t="shared" si="33"/>
        <v>0</v>
      </c>
      <c r="AZ24" s="94" t="str">
        <f t="shared" si="34"/>
        <v>-</v>
      </c>
      <c r="BA24" s="93">
        <f t="shared" si="35"/>
        <v>0</v>
      </c>
      <c r="BB24" s="93">
        <f t="shared" si="35"/>
        <v>0</v>
      </c>
      <c r="BC24" s="93">
        <f t="shared" si="36"/>
        <v>0</v>
      </c>
      <c r="BD24" s="94" t="str">
        <f t="shared" si="37"/>
        <v>-</v>
      </c>
      <c r="BE24" s="95">
        <v>5111.7240000000002</v>
      </c>
      <c r="BF24" s="95"/>
      <c r="BG24" s="93">
        <f t="shared" si="38"/>
        <v>-5111.7240000000002</v>
      </c>
      <c r="BH24" s="94">
        <f t="shared" si="39"/>
        <v>0</v>
      </c>
      <c r="BI24" s="92">
        <f t="shared" si="40"/>
        <v>0</v>
      </c>
      <c r="BJ24" s="92">
        <f t="shared" si="40"/>
        <v>0</v>
      </c>
      <c r="BK24" s="96">
        <v>0</v>
      </c>
      <c r="BL24" s="96">
        <v>0</v>
      </c>
      <c r="BM24" s="96">
        <v>0</v>
      </c>
      <c r="BN24" s="96">
        <v>0</v>
      </c>
      <c r="BO24" s="96">
        <v>0</v>
      </c>
      <c r="BP24" s="96">
        <v>0</v>
      </c>
      <c r="BQ24" s="96">
        <v>0</v>
      </c>
      <c r="BR24" s="96">
        <v>0</v>
      </c>
      <c r="BS24" s="96">
        <v>0</v>
      </c>
      <c r="BT24" s="96">
        <v>0</v>
      </c>
      <c r="BU24" s="96">
        <v>0</v>
      </c>
      <c r="BV24" s="96">
        <v>0</v>
      </c>
      <c r="BW24" s="96">
        <v>0</v>
      </c>
      <c r="BX24" s="96">
        <v>0</v>
      </c>
      <c r="BY24" s="93">
        <f>IF($B$2="Отчет за 1 квартал",[3]ОЭК!AM30,IF($B$2="Отчет за 2 квартал",[3]ОЭК!AU30,IF($B$2="Отчет за 3 квартал",[3]ОЭК!BC30,AI24)))-BK24-BO24-BP24-BQ24-BR24-BS24-BT24-BU24-BV24-BX24-BL24-BM24-BN24-BW24</f>
        <v>-5111.7240000000002</v>
      </c>
      <c r="BZ24" s="96">
        <v>0</v>
      </c>
      <c r="CA24" s="96">
        <v>0</v>
      </c>
      <c r="CB24" s="96">
        <v>0</v>
      </c>
      <c r="CC24" s="96">
        <v>0</v>
      </c>
      <c r="CD24" s="92">
        <f t="shared" si="41"/>
        <v>0</v>
      </c>
      <c r="CE24" s="109" t="s">
        <v>136</v>
      </c>
      <c r="CF24" s="96"/>
      <c r="CG24" s="95">
        <v>0</v>
      </c>
      <c r="CH24" s="95"/>
      <c r="CI24" s="91" t="s">
        <v>116</v>
      </c>
      <c r="CJ24" s="91"/>
      <c r="CK24" s="93">
        <f t="shared" si="42"/>
        <v>4259.7700000000004</v>
      </c>
      <c r="CL24" s="93">
        <f t="shared" si="43"/>
        <v>4259.7700000000004</v>
      </c>
      <c r="CM24" s="93">
        <f t="shared" si="43"/>
        <v>0</v>
      </c>
      <c r="CN24" s="93">
        <f t="shared" ref="CN24:CN36" si="87">CM24-CL24</f>
        <v>-4259.7700000000004</v>
      </c>
      <c r="CO24" s="94">
        <f t="shared" si="44"/>
        <v>0</v>
      </c>
      <c r="CP24" s="95">
        <v>0</v>
      </c>
      <c r="CQ24" s="95"/>
      <c r="CR24" s="93">
        <f t="shared" si="45"/>
        <v>0</v>
      </c>
      <c r="CS24" s="94" t="str">
        <f t="shared" si="46"/>
        <v>-</v>
      </c>
      <c r="CT24" s="95">
        <v>0</v>
      </c>
      <c r="CU24" s="95"/>
      <c r="CV24" s="93">
        <f t="shared" si="47"/>
        <v>0</v>
      </c>
      <c r="CW24" s="94" t="str">
        <f t="shared" si="48"/>
        <v>-</v>
      </c>
      <c r="CX24" s="93">
        <f t="shared" si="49"/>
        <v>0</v>
      </c>
      <c r="CY24" s="93">
        <f t="shared" si="49"/>
        <v>0</v>
      </c>
      <c r="CZ24" s="93">
        <f t="shared" si="50"/>
        <v>0</v>
      </c>
      <c r="DA24" s="94" t="str">
        <f t="shared" si="51"/>
        <v>-</v>
      </c>
      <c r="DB24" s="95">
        <v>0</v>
      </c>
      <c r="DC24" s="95"/>
      <c r="DD24" s="93">
        <f t="shared" si="52"/>
        <v>0</v>
      </c>
      <c r="DE24" s="94" t="str">
        <f t="shared" si="53"/>
        <v>-</v>
      </c>
      <c r="DF24" s="93">
        <f t="shared" si="54"/>
        <v>0</v>
      </c>
      <c r="DG24" s="93">
        <f t="shared" si="54"/>
        <v>0</v>
      </c>
      <c r="DH24" s="93">
        <f t="shared" si="55"/>
        <v>0</v>
      </c>
      <c r="DI24" s="94" t="str">
        <f t="shared" si="56"/>
        <v>-</v>
      </c>
      <c r="DJ24" s="95">
        <v>4259.7700000000004</v>
      </c>
      <c r="DK24" s="95"/>
      <c r="DL24" s="93">
        <f t="shared" si="57"/>
        <v>-4259.7700000000004</v>
      </c>
      <c r="DM24" s="94">
        <f t="shared" si="58"/>
        <v>0</v>
      </c>
      <c r="DN24" s="92">
        <f t="shared" si="59"/>
        <v>0</v>
      </c>
      <c r="DO24" s="92">
        <f t="shared" si="59"/>
        <v>0</v>
      </c>
      <c r="DP24" s="96">
        <v>0</v>
      </c>
      <c r="DQ24" s="96">
        <v>0</v>
      </c>
      <c r="DR24" s="96">
        <v>0</v>
      </c>
      <c r="DS24" s="96">
        <v>0</v>
      </c>
      <c r="DT24" s="96">
        <v>0</v>
      </c>
      <c r="DU24" s="96">
        <v>0</v>
      </c>
      <c r="DV24" s="96">
        <v>0</v>
      </c>
      <c r="DW24" s="96">
        <v>0</v>
      </c>
      <c r="DX24" s="96">
        <v>0</v>
      </c>
      <c r="DY24" s="96">
        <v>0</v>
      </c>
      <c r="DZ24" s="96">
        <v>0</v>
      </c>
      <c r="EA24" s="96">
        <v>0</v>
      </c>
      <c r="EB24" s="96">
        <v>0</v>
      </c>
      <c r="EC24" s="96">
        <v>0</v>
      </c>
      <c r="ED24" s="93">
        <f>IF($B$2="Отчет за 1 квартал",[3]ОЭК!CR64,IF($B$2="Отчет за 2 квартал",[3]ОЭК!CZ64,IF($B$2="Отчет за 3 квартал",[3]ОЭК!DH64,CN24)))-DP24-DT24-DU24-DV24-DW24-DX24-DY24-DZ24-EA24-EC24-DQ24-DR24-DS24-EB24</f>
        <v>-4259.7700000000004</v>
      </c>
      <c r="EE24" s="96">
        <v>0</v>
      </c>
      <c r="EF24" s="96">
        <v>0</v>
      </c>
      <c r="EG24" s="96">
        <v>0</v>
      </c>
      <c r="EH24" s="96">
        <v>0</v>
      </c>
      <c r="EI24" s="92">
        <f t="shared" si="60"/>
        <v>0</v>
      </c>
      <c r="EJ24" s="109" t="s">
        <v>136</v>
      </c>
      <c r="EK24" s="96"/>
      <c r="EL24" s="95">
        <v>0</v>
      </c>
      <c r="EM24" s="95"/>
      <c r="EN24" s="93">
        <f t="shared" si="61"/>
        <v>4259.7700000000004</v>
      </c>
      <c r="EO24" s="93">
        <f t="shared" si="62"/>
        <v>4259.7700000000004</v>
      </c>
      <c r="EP24" s="93">
        <f t="shared" si="62"/>
        <v>0</v>
      </c>
      <c r="EQ24" s="93">
        <f t="shared" si="63"/>
        <v>-4259.7700000000004</v>
      </c>
      <c r="ER24" s="94">
        <f t="shared" ref="ER24:ER36" si="88">IF(EO24=0,"-",EP24/EO24)</f>
        <v>0</v>
      </c>
      <c r="ES24" s="95">
        <v>0</v>
      </c>
      <c r="ET24" s="95"/>
      <c r="EU24" s="93">
        <f t="shared" si="64"/>
        <v>0</v>
      </c>
      <c r="EV24" s="94" t="str">
        <f t="shared" si="65"/>
        <v>-</v>
      </c>
      <c r="EW24" s="95">
        <v>0</v>
      </c>
      <c r="EX24" s="95"/>
      <c r="EY24" s="93">
        <f t="shared" si="66"/>
        <v>0</v>
      </c>
      <c r="EZ24" s="94" t="str">
        <f t="shared" si="67"/>
        <v>-</v>
      </c>
      <c r="FA24" s="93">
        <f t="shared" si="68"/>
        <v>0</v>
      </c>
      <c r="FB24" s="93">
        <f t="shared" si="68"/>
        <v>0</v>
      </c>
      <c r="FC24" s="93">
        <f t="shared" si="69"/>
        <v>0</v>
      </c>
      <c r="FD24" s="94" t="str">
        <f t="shared" si="70"/>
        <v>-</v>
      </c>
      <c r="FE24" s="95">
        <v>0</v>
      </c>
      <c r="FF24" s="95"/>
      <c r="FG24" s="93">
        <f t="shared" si="71"/>
        <v>0</v>
      </c>
      <c r="FH24" s="94" t="str">
        <f t="shared" si="72"/>
        <v>-</v>
      </c>
      <c r="FI24" s="93">
        <f t="shared" si="73"/>
        <v>0</v>
      </c>
      <c r="FJ24" s="93">
        <f t="shared" si="73"/>
        <v>0</v>
      </c>
      <c r="FK24" s="93">
        <f t="shared" si="74"/>
        <v>0</v>
      </c>
      <c r="FL24" s="94" t="str">
        <f t="shared" si="75"/>
        <v>-</v>
      </c>
      <c r="FM24" s="95">
        <v>4259.7700000000004</v>
      </c>
      <c r="FN24" s="95"/>
      <c r="FO24" s="93">
        <f t="shared" si="76"/>
        <v>-4259.7700000000004</v>
      </c>
      <c r="FP24" s="94">
        <f t="shared" si="77"/>
        <v>0</v>
      </c>
      <c r="FQ24" s="92">
        <f t="shared" si="78"/>
        <v>0</v>
      </c>
      <c r="FR24" s="92">
        <f t="shared" si="78"/>
        <v>0</v>
      </c>
      <c r="FS24" s="96">
        <v>0</v>
      </c>
      <c r="FT24" s="96">
        <v>0</v>
      </c>
      <c r="FU24" s="96">
        <v>0</v>
      </c>
      <c r="FV24" s="96">
        <v>0</v>
      </c>
      <c r="FW24" s="96">
        <v>0</v>
      </c>
      <c r="FX24" s="96">
        <v>0</v>
      </c>
      <c r="FY24" s="96">
        <v>0</v>
      </c>
      <c r="FZ24" s="96">
        <v>0</v>
      </c>
      <c r="GA24" s="96">
        <v>0</v>
      </c>
      <c r="GB24" s="96">
        <v>0</v>
      </c>
      <c r="GC24" s="96">
        <v>0</v>
      </c>
      <c r="GD24" s="96">
        <v>0</v>
      </c>
      <c r="GE24" s="96">
        <v>0</v>
      </c>
      <c r="GF24" s="96">
        <v>0</v>
      </c>
      <c r="GG24" s="93">
        <f>IF($B$2="Отчет за 1 квартал",[3]ОЭК!EU30,IF($B$2="Отчет за 2 квартал",[3]ОЭК!FC30,IF($B$2="Отчет за 3 квартал",[3]ОЭК!FK30,EQ24)))-FS24-FW24-FX24-FY24-FZ24-GA24-GB24-GC24-GD24-GF24-FT24-FU24-FV24-GE24</f>
        <v>-4259.7700000000004</v>
      </c>
      <c r="GH24" s="96">
        <v>0</v>
      </c>
      <c r="GI24" s="96">
        <v>0</v>
      </c>
      <c r="GJ24" s="96">
        <v>0</v>
      </c>
      <c r="GK24" s="96">
        <v>0</v>
      </c>
      <c r="GL24" s="92">
        <f t="shared" si="79"/>
        <v>0</v>
      </c>
      <c r="GM24" s="109" t="s">
        <v>136</v>
      </c>
      <c r="GN24" s="130"/>
      <c r="GO24" s="99"/>
      <c r="GP24" s="100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0"/>
      <c r="HK24" s="102">
        <f t="shared" si="82"/>
        <v>0</v>
      </c>
      <c r="HL24" s="102">
        <f t="shared" si="82"/>
        <v>0</v>
      </c>
      <c r="HM24" s="102">
        <f t="shared" si="82"/>
        <v>0</v>
      </c>
      <c r="HN24" s="102">
        <f t="shared" si="82"/>
        <v>0</v>
      </c>
      <c r="HO24" s="102">
        <f t="shared" si="82"/>
        <v>0</v>
      </c>
      <c r="HP24" s="102">
        <f t="shared" si="82"/>
        <v>0</v>
      </c>
      <c r="HQ24" s="102">
        <f t="shared" si="82"/>
        <v>0</v>
      </c>
      <c r="HR24" s="102">
        <f t="shared" si="82"/>
        <v>0</v>
      </c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  <c r="IW24" s="103"/>
      <c r="IX24" s="103"/>
      <c r="IY24" s="102">
        <f t="shared" si="83"/>
        <v>0</v>
      </c>
      <c r="IZ24" s="102">
        <f t="shared" si="83"/>
        <v>0</v>
      </c>
      <c r="JA24" s="102">
        <f t="shared" si="83"/>
        <v>0</v>
      </c>
      <c r="JB24" s="102">
        <f t="shared" si="83"/>
        <v>0</v>
      </c>
      <c r="JC24" s="102">
        <f t="shared" si="83"/>
        <v>0</v>
      </c>
      <c r="JD24" s="102">
        <f t="shared" si="83"/>
        <v>0</v>
      </c>
      <c r="JE24" s="102">
        <f t="shared" si="83"/>
        <v>0</v>
      </c>
      <c r="JF24" s="102">
        <f t="shared" si="83"/>
        <v>0</v>
      </c>
      <c r="JG24" s="103"/>
      <c r="JH24" s="103"/>
      <c r="JI24" s="103"/>
      <c r="JJ24" s="103"/>
      <c r="JK24" s="103"/>
      <c r="JL24" s="103"/>
      <c r="JM24" s="103"/>
      <c r="JN24" s="103"/>
      <c r="JO24" s="103"/>
      <c r="JP24" s="103"/>
      <c r="JQ24" s="103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3"/>
      <c r="KC24" s="103"/>
      <c r="KD24" s="103"/>
      <c r="KE24" s="103"/>
      <c r="KF24" s="103"/>
      <c r="KG24" s="103"/>
      <c r="KH24" s="103"/>
      <c r="KI24" s="103"/>
      <c r="KJ24" s="103"/>
      <c r="KK24" s="103"/>
      <c r="KL24" s="103"/>
      <c r="KM24" s="2"/>
      <c r="KN24" s="103" t="s">
        <v>97</v>
      </c>
      <c r="KO24" s="80"/>
      <c r="KP24" s="80"/>
      <c r="KQ24" s="80"/>
      <c r="KR24" s="103"/>
      <c r="KS24" s="103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3"/>
      <c r="LE24" s="103"/>
      <c r="LF24" s="103"/>
      <c r="LG24" s="103"/>
      <c r="LH24" s="103"/>
      <c r="LI24" s="103"/>
      <c r="LJ24" s="131"/>
      <c r="LK24" s="131"/>
      <c r="LL24" s="131"/>
      <c r="LM24" s="131"/>
      <c r="LN24" s="131"/>
      <c r="LO24" s="131"/>
      <c r="LP24" s="104"/>
      <c r="LQ24" s="104"/>
      <c r="LR24" s="104"/>
      <c r="LS24" s="104"/>
      <c r="LT24" s="104"/>
      <c r="LU24" s="105"/>
      <c r="LV24" s="104"/>
      <c r="LW24" s="104"/>
      <c r="LX24" s="105"/>
    </row>
    <row r="25" spans="1:336" ht="25.5" hidden="1" customHeight="1" outlineLevel="1" x14ac:dyDescent="0.2">
      <c r="A25" s="83" t="s">
        <v>137</v>
      </c>
      <c r="B25" s="129" t="s">
        <v>138</v>
      </c>
      <c r="C25" s="85" t="s">
        <v>101</v>
      </c>
      <c r="D25" s="85"/>
      <c r="E25" s="85" t="s">
        <v>102</v>
      </c>
      <c r="F25" s="86">
        <f>AF25</f>
        <v>810</v>
      </c>
      <c r="G25" s="86"/>
      <c r="H25" s="86">
        <f>CK25</f>
        <v>675</v>
      </c>
      <c r="I25" s="86"/>
      <c r="J25" s="87">
        <v>42022</v>
      </c>
      <c r="K25" s="87"/>
      <c r="L25" s="87">
        <v>42022</v>
      </c>
      <c r="M25" s="88"/>
      <c r="N25" s="86">
        <v>0</v>
      </c>
      <c r="O25" s="86"/>
      <c r="P25" s="89"/>
      <c r="Q25" s="108"/>
      <c r="R25" s="89"/>
      <c r="S25" s="89"/>
      <c r="T25" s="89"/>
      <c r="U25" s="89"/>
      <c r="V25" s="86">
        <v>0</v>
      </c>
      <c r="W25" s="86">
        <v>0</v>
      </c>
      <c r="X25" s="89"/>
      <c r="Y25" s="86">
        <v>0</v>
      </c>
      <c r="Z25" s="89"/>
      <c r="AA25" s="89"/>
      <c r="AB25" s="90">
        <v>0</v>
      </c>
      <c r="AC25" s="90"/>
      <c r="AD25" s="91" t="s">
        <v>116</v>
      </c>
      <c r="AE25" s="91"/>
      <c r="AF25" s="92">
        <f t="shared" si="86"/>
        <v>810</v>
      </c>
      <c r="AG25" s="93">
        <f t="shared" si="23"/>
        <v>810</v>
      </c>
      <c r="AH25" s="93">
        <f t="shared" si="23"/>
        <v>0</v>
      </c>
      <c r="AI25" s="93">
        <f t="shared" si="24"/>
        <v>-810</v>
      </c>
      <c r="AJ25" s="94">
        <f t="shared" si="25"/>
        <v>0</v>
      </c>
      <c r="AK25" s="95">
        <v>0</v>
      </c>
      <c r="AL25" s="95"/>
      <c r="AM25" s="93">
        <f t="shared" si="26"/>
        <v>0</v>
      </c>
      <c r="AN25" s="94" t="str">
        <f t="shared" si="27"/>
        <v>-</v>
      </c>
      <c r="AO25" s="95">
        <v>0</v>
      </c>
      <c r="AP25" s="95"/>
      <c r="AQ25" s="93">
        <f t="shared" si="28"/>
        <v>0</v>
      </c>
      <c r="AR25" s="94" t="str">
        <f t="shared" si="29"/>
        <v>-</v>
      </c>
      <c r="AS25" s="93">
        <f t="shared" si="30"/>
        <v>0</v>
      </c>
      <c r="AT25" s="93">
        <f t="shared" si="30"/>
        <v>0</v>
      </c>
      <c r="AU25" s="93">
        <f t="shared" si="31"/>
        <v>0</v>
      </c>
      <c r="AV25" s="94" t="str">
        <f t="shared" si="32"/>
        <v>-</v>
      </c>
      <c r="AW25" s="95">
        <v>0</v>
      </c>
      <c r="AX25" s="95"/>
      <c r="AY25" s="93">
        <f t="shared" si="33"/>
        <v>0</v>
      </c>
      <c r="AZ25" s="94" t="str">
        <f t="shared" si="34"/>
        <v>-</v>
      </c>
      <c r="BA25" s="93">
        <f t="shared" si="35"/>
        <v>0</v>
      </c>
      <c r="BB25" s="93">
        <f t="shared" si="35"/>
        <v>0</v>
      </c>
      <c r="BC25" s="93">
        <f t="shared" si="36"/>
        <v>0</v>
      </c>
      <c r="BD25" s="94" t="str">
        <f t="shared" si="37"/>
        <v>-</v>
      </c>
      <c r="BE25" s="95">
        <v>810</v>
      </c>
      <c r="BF25" s="95"/>
      <c r="BG25" s="93">
        <f t="shared" si="38"/>
        <v>-810</v>
      </c>
      <c r="BH25" s="94">
        <f t="shared" si="39"/>
        <v>0</v>
      </c>
      <c r="BI25" s="92">
        <f t="shared" si="40"/>
        <v>0</v>
      </c>
      <c r="BJ25" s="92">
        <f t="shared" si="40"/>
        <v>0</v>
      </c>
      <c r="BK25" s="96">
        <v>0</v>
      </c>
      <c r="BL25" s="96">
        <v>0</v>
      </c>
      <c r="BM25" s="96">
        <v>0</v>
      </c>
      <c r="BN25" s="96">
        <v>0</v>
      </c>
      <c r="BO25" s="96">
        <v>0</v>
      </c>
      <c r="BP25" s="96">
        <v>0</v>
      </c>
      <c r="BQ25" s="96">
        <v>0</v>
      </c>
      <c r="BR25" s="96">
        <v>0</v>
      </c>
      <c r="BS25" s="96">
        <v>0</v>
      </c>
      <c r="BT25" s="96">
        <v>0</v>
      </c>
      <c r="BU25" s="96">
        <v>0</v>
      </c>
      <c r="BV25" s="96">
        <v>0</v>
      </c>
      <c r="BW25" s="96">
        <v>0</v>
      </c>
      <c r="BX25" s="96">
        <v>0</v>
      </c>
      <c r="BY25" s="93">
        <f>IF($B$2="Отчет за 1 квартал",[3]ОЭК!AM31,IF($B$2="Отчет за 2 квартал",[3]ОЭК!AU31,IF($B$2="Отчет за 3 квартал",[3]ОЭК!BC31,AI25)))-BK25-BO25-BP25-BQ25-BR25-BS25-BT25-BU25-BV25-BX25-BL25-BM25-BN25-BW25</f>
        <v>-810</v>
      </c>
      <c r="BZ25" s="96">
        <v>0</v>
      </c>
      <c r="CA25" s="96">
        <v>0</v>
      </c>
      <c r="CB25" s="96">
        <v>0</v>
      </c>
      <c r="CC25" s="96">
        <v>0</v>
      </c>
      <c r="CD25" s="92">
        <f t="shared" si="41"/>
        <v>0</v>
      </c>
      <c r="CE25" s="109" t="s">
        <v>139</v>
      </c>
      <c r="CF25" s="96"/>
      <c r="CG25" s="95">
        <v>0</v>
      </c>
      <c r="CH25" s="95"/>
      <c r="CI25" s="91" t="s">
        <v>116</v>
      </c>
      <c r="CJ25" s="91"/>
      <c r="CK25" s="93">
        <f t="shared" si="42"/>
        <v>675</v>
      </c>
      <c r="CL25" s="93">
        <f t="shared" si="43"/>
        <v>675</v>
      </c>
      <c r="CM25" s="93">
        <f t="shared" si="43"/>
        <v>0</v>
      </c>
      <c r="CN25" s="93">
        <f t="shared" si="87"/>
        <v>-675</v>
      </c>
      <c r="CO25" s="94">
        <f t="shared" si="44"/>
        <v>0</v>
      </c>
      <c r="CP25" s="95">
        <v>0</v>
      </c>
      <c r="CQ25" s="95"/>
      <c r="CR25" s="93">
        <f t="shared" si="45"/>
        <v>0</v>
      </c>
      <c r="CS25" s="94" t="str">
        <f t="shared" si="46"/>
        <v>-</v>
      </c>
      <c r="CT25" s="95">
        <v>0</v>
      </c>
      <c r="CU25" s="95"/>
      <c r="CV25" s="93">
        <f t="shared" si="47"/>
        <v>0</v>
      </c>
      <c r="CW25" s="94" t="str">
        <f t="shared" si="48"/>
        <v>-</v>
      </c>
      <c r="CX25" s="93">
        <f t="shared" si="49"/>
        <v>0</v>
      </c>
      <c r="CY25" s="93">
        <f t="shared" si="49"/>
        <v>0</v>
      </c>
      <c r="CZ25" s="93">
        <f t="shared" si="50"/>
        <v>0</v>
      </c>
      <c r="DA25" s="94" t="str">
        <f t="shared" si="51"/>
        <v>-</v>
      </c>
      <c r="DB25" s="95">
        <v>0</v>
      </c>
      <c r="DC25" s="95"/>
      <c r="DD25" s="93">
        <f t="shared" si="52"/>
        <v>0</v>
      </c>
      <c r="DE25" s="94" t="str">
        <f t="shared" si="53"/>
        <v>-</v>
      </c>
      <c r="DF25" s="93">
        <f t="shared" si="54"/>
        <v>0</v>
      </c>
      <c r="DG25" s="93">
        <f t="shared" si="54"/>
        <v>0</v>
      </c>
      <c r="DH25" s="93">
        <f t="shared" si="55"/>
        <v>0</v>
      </c>
      <c r="DI25" s="94" t="str">
        <f t="shared" si="56"/>
        <v>-</v>
      </c>
      <c r="DJ25" s="95">
        <v>675</v>
      </c>
      <c r="DK25" s="95"/>
      <c r="DL25" s="93">
        <f t="shared" si="57"/>
        <v>-675</v>
      </c>
      <c r="DM25" s="94">
        <f t="shared" si="58"/>
        <v>0</v>
      </c>
      <c r="DN25" s="92">
        <f t="shared" si="59"/>
        <v>0</v>
      </c>
      <c r="DO25" s="92">
        <f t="shared" si="59"/>
        <v>0</v>
      </c>
      <c r="DP25" s="96">
        <v>0</v>
      </c>
      <c r="DQ25" s="96">
        <v>0</v>
      </c>
      <c r="DR25" s="96">
        <v>0</v>
      </c>
      <c r="DS25" s="96">
        <v>0</v>
      </c>
      <c r="DT25" s="96">
        <v>0</v>
      </c>
      <c r="DU25" s="96">
        <v>0</v>
      </c>
      <c r="DV25" s="96">
        <v>0</v>
      </c>
      <c r="DW25" s="96">
        <v>0</v>
      </c>
      <c r="DX25" s="96">
        <v>0</v>
      </c>
      <c r="DY25" s="96">
        <v>0</v>
      </c>
      <c r="DZ25" s="96">
        <v>0</v>
      </c>
      <c r="EA25" s="96">
        <v>0</v>
      </c>
      <c r="EB25" s="96">
        <v>0</v>
      </c>
      <c r="EC25" s="96">
        <v>0</v>
      </c>
      <c r="ED25" s="93">
        <f>IF($B$2="Отчет за 1 квартал",[3]ОЭК!CR65,IF($B$2="Отчет за 2 квартал",[3]ОЭК!CZ65,IF($B$2="Отчет за 3 квартал",[3]ОЭК!DH65,CN25)))-DP25-DT25-DU25-DV25-DW25-DX25-DY25-DZ25-EA25-EC25-DQ25-DR25-DS25-EB25</f>
        <v>-675</v>
      </c>
      <c r="EE25" s="96">
        <v>0</v>
      </c>
      <c r="EF25" s="96">
        <v>0</v>
      </c>
      <c r="EG25" s="96">
        <v>0</v>
      </c>
      <c r="EH25" s="96">
        <v>0</v>
      </c>
      <c r="EI25" s="92">
        <f t="shared" si="60"/>
        <v>0</v>
      </c>
      <c r="EJ25" s="109" t="s">
        <v>140</v>
      </c>
      <c r="EK25" s="96"/>
      <c r="EL25" s="95">
        <v>0</v>
      </c>
      <c r="EM25" s="95"/>
      <c r="EN25" s="93">
        <f t="shared" si="61"/>
        <v>675</v>
      </c>
      <c r="EO25" s="93">
        <f t="shared" si="62"/>
        <v>675</v>
      </c>
      <c r="EP25" s="93">
        <f t="shared" si="62"/>
        <v>0</v>
      </c>
      <c r="EQ25" s="93">
        <f t="shared" si="63"/>
        <v>-675</v>
      </c>
      <c r="ER25" s="94">
        <f t="shared" si="88"/>
        <v>0</v>
      </c>
      <c r="ES25" s="95">
        <v>0</v>
      </c>
      <c r="ET25" s="95"/>
      <c r="EU25" s="93">
        <f t="shared" si="64"/>
        <v>0</v>
      </c>
      <c r="EV25" s="94" t="str">
        <f t="shared" si="65"/>
        <v>-</v>
      </c>
      <c r="EW25" s="95">
        <v>0</v>
      </c>
      <c r="EX25" s="95"/>
      <c r="EY25" s="93">
        <f t="shared" si="66"/>
        <v>0</v>
      </c>
      <c r="EZ25" s="94" t="str">
        <f t="shared" si="67"/>
        <v>-</v>
      </c>
      <c r="FA25" s="93">
        <f t="shared" si="68"/>
        <v>0</v>
      </c>
      <c r="FB25" s="93">
        <f t="shared" si="68"/>
        <v>0</v>
      </c>
      <c r="FC25" s="93">
        <f t="shared" si="69"/>
        <v>0</v>
      </c>
      <c r="FD25" s="94" t="str">
        <f t="shared" si="70"/>
        <v>-</v>
      </c>
      <c r="FE25" s="95">
        <v>0</v>
      </c>
      <c r="FF25" s="95"/>
      <c r="FG25" s="93">
        <f t="shared" si="71"/>
        <v>0</v>
      </c>
      <c r="FH25" s="94" t="str">
        <f t="shared" si="72"/>
        <v>-</v>
      </c>
      <c r="FI25" s="93">
        <f t="shared" si="73"/>
        <v>0</v>
      </c>
      <c r="FJ25" s="93">
        <f t="shared" si="73"/>
        <v>0</v>
      </c>
      <c r="FK25" s="93">
        <f t="shared" si="74"/>
        <v>0</v>
      </c>
      <c r="FL25" s="94" t="str">
        <f t="shared" si="75"/>
        <v>-</v>
      </c>
      <c r="FM25" s="95">
        <v>675</v>
      </c>
      <c r="FN25" s="95"/>
      <c r="FO25" s="93">
        <f t="shared" si="76"/>
        <v>-675</v>
      </c>
      <c r="FP25" s="94">
        <f t="shared" si="77"/>
        <v>0</v>
      </c>
      <c r="FQ25" s="92">
        <f t="shared" si="78"/>
        <v>0</v>
      </c>
      <c r="FR25" s="92">
        <f t="shared" si="78"/>
        <v>0</v>
      </c>
      <c r="FS25" s="96">
        <v>0</v>
      </c>
      <c r="FT25" s="96">
        <v>0</v>
      </c>
      <c r="FU25" s="96">
        <v>0</v>
      </c>
      <c r="FV25" s="96">
        <v>0</v>
      </c>
      <c r="FW25" s="96">
        <v>0</v>
      </c>
      <c r="FX25" s="96">
        <v>0</v>
      </c>
      <c r="FY25" s="96">
        <v>0</v>
      </c>
      <c r="FZ25" s="96">
        <v>0</v>
      </c>
      <c r="GA25" s="96">
        <v>0</v>
      </c>
      <c r="GB25" s="96">
        <v>0</v>
      </c>
      <c r="GC25" s="96">
        <v>0</v>
      </c>
      <c r="GD25" s="96">
        <v>0</v>
      </c>
      <c r="GE25" s="96">
        <v>0</v>
      </c>
      <c r="GF25" s="96">
        <v>0</v>
      </c>
      <c r="GG25" s="93">
        <f>IF($B$2="Отчет за 1 квартал",[3]ОЭК!EU31,IF($B$2="Отчет за 2 квартал",[3]ОЭК!FC31,IF($B$2="Отчет за 3 квартал",[3]ОЭК!FK31,EQ25)))-FS25-FW25-FX25-FY25-FZ25-GA25-GB25-GC25-GD25-GF25-FT25-FU25-FV25-GE25</f>
        <v>-675</v>
      </c>
      <c r="GH25" s="96">
        <v>0</v>
      </c>
      <c r="GI25" s="96">
        <v>0</v>
      </c>
      <c r="GJ25" s="96">
        <v>0</v>
      </c>
      <c r="GK25" s="96">
        <v>0</v>
      </c>
      <c r="GL25" s="92">
        <f t="shared" si="79"/>
        <v>0</v>
      </c>
      <c r="GM25" s="109" t="s">
        <v>140</v>
      </c>
      <c r="GN25" s="130"/>
      <c r="GO25" s="99"/>
      <c r="GP25" s="100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0"/>
      <c r="HK25" s="102">
        <f t="shared" si="82"/>
        <v>0</v>
      </c>
      <c r="HL25" s="102">
        <f t="shared" si="82"/>
        <v>0</v>
      </c>
      <c r="HM25" s="102">
        <f t="shared" si="82"/>
        <v>0</v>
      </c>
      <c r="HN25" s="102">
        <f t="shared" si="82"/>
        <v>0</v>
      </c>
      <c r="HO25" s="102">
        <f t="shared" si="82"/>
        <v>0</v>
      </c>
      <c r="HP25" s="102">
        <f t="shared" si="82"/>
        <v>0</v>
      </c>
      <c r="HQ25" s="102">
        <f t="shared" si="82"/>
        <v>0</v>
      </c>
      <c r="HR25" s="102">
        <f t="shared" si="82"/>
        <v>0</v>
      </c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2">
        <f t="shared" si="83"/>
        <v>0</v>
      </c>
      <c r="IZ25" s="102">
        <f t="shared" si="83"/>
        <v>0</v>
      </c>
      <c r="JA25" s="102">
        <f t="shared" si="83"/>
        <v>0</v>
      </c>
      <c r="JB25" s="102">
        <f t="shared" si="83"/>
        <v>0</v>
      </c>
      <c r="JC25" s="102">
        <f t="shared" si="83"/>
        <v>0</v>
      </c>
      <c r="JD25" s="102">
        <f t="shared" si="83"/>
        <v>0</v>
      </c>
      <c r="JE25" s="102">
        <f t="shared" si="83"/>
        <v>0</v>
      </c>
      <c r="JF25" s="102">
        <f t="shared" si="83"/>
        <v>0</v>
      </c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  <c r="JQ25" s="103"/>
      <c r="JR25" s="103"/>
      <c r="JS25" s="103"/>
      <c r="JT25" s="103"/>
      <c r="JU25" s="103"/>
      <c r="JV25" s="103"/>
      <c r="JW25" s="103"/>
      <c r="JX25" s="103"/>
      <c r="JY25" s="103"/>
      <c r="JZ25" s="103"/>
      <c r="KA25" s="103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2"/>
      <c r="KN25" s="103" t="s">
        <v>97</v>
      </c>
      <c r="KO25" s="80"/>
      <c r="KP25" s="80"/>
      <c r="KQ25" s="80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31"/>
      <c r="LK25" s="131"/>
      <c r="LL25" s="131"/>
      <c r="LM25" s="131"/>
      <c r="LN25" s="131"/>
      <c r="LO25" s="131"/>
      <c r="LP25" s="104"/>
      <c r="LQ25" s="104"/>
      <c r="LR25" s="104"/>
      <c r="LS25" s="104"/>
      <c r="LT25" s="104"/>
      <c r="LU25" s="105"/>
      <c r="LV25" s="104"/>
      <c r="LW25" s="104"/>
      <c r="LX25" s="105"/>
    </row>
    <row r="26" spans="1:336" s="54" customFormat="1" ht="25.5" hidden="1" customHeight="1" outlineLevel="1" x14ac:dyDescent="0.2">
      <c r="A26" s="83" t="s">
        <v>141</v>
      </c>
      <c r="B26" s="129" t="s">
        <v>142</v>
      </c>
      <c r="C26" s="85" t="s">
        <v>101</v>
      </c>
      <c r="D26" s="85"/>
      <c r="E26" s="85" t="s">
        <v>102</v>
      </c>
      <c r="F26" s="86">
        <f>AF26</f>
        <v>488.4</v>
      </c>
      <c r="G26" s="86"/>
      <c r="H26" s="86">
        <f>CK26</f>
        <v>407</v>
      </c>
      <c r="I26" s="86"/>
      <c r="J26" s="87">
        <v>42022</v>
      </c>
      <c r="K26" s="87"/>
      <c r="L26" s="87">
        <v>42022</v>
      </c>
      <c r="M26" s="88"/>
      <c r="N26" s="86">
        <v>0</v>
      </c>
      <c r="O26" s="86"/>
      <c r="P26" s="89"/>
      <c r="Q26" s="108"/>
      <c r="R26" s="89"/>
      <c r="S26" s="89"/>
      <c r="T26" s="89"/>
      <c r="U26" s="89"/>
      <c r="V26" s="86">
        <v>0</v>
      </c>
      <c r="W26" s="86">
        <v>0</v>
      </c>
      <c r="X26" s="89"/>
      <c r="Y26" s="86">
        <v>0</v>
      </c>
      <c r="Z26" s="89"/>
      <c r="AA26" s="89"/>
      <c r="AB26" s="90">
        <v>0</v>
      </c>
      <c r="AC26" s="90"/>
      <c r="AD26" s="91" t="s">
        <v>116</v>
      </c>
      <c r="AE26" s="91"/>
      <c r="AF26" s="92">
        <f t="shared" si="86"/>
        <v>488.4</v>
      </c>
      <c r="AG26" s="93">
        <f t="shared" si="23"/>
        <v>488.4</v>
      </c>
      <c r="AH26" s="93">
        <f t="shared" si="23"/>
        <v>0</v>
      </c>
      <c r="AI26" s="93">
        <f t="shared" si="24"/>
        <v>-488.4</v>
      </c>
      <c r="AJ26" s="94">
        <f t="shared" si="25"/>
        <v>0</v>
      </c>
      <c r="AK26" s="95">
        <v>0</v>
      </c>
      <c r="AL26" s="95"/>
      <c r="AM26" s="93">
        <f t="shared" si="26"/>
        <v>0</v>
      </c>
      <c r="AN26" s="94" t="str">
        <f t="shared" si="27"/>
        <v>-</v>
      </c>
      <c r="AO26" s="95">
        <v>0</v>
      </c>
      <c r="AP26" s="95"/>
      <c r="AQ26" s="93">
        <f t="shared" si="28"/>
        <v>0</v>
      </c>
      <c r="AR26" s="94" t="str">
        <f t="shared" si="29"/>
        <v>-</v>
      </c>
      <c r="AS26" s="93">
        <f t="shared" si="30"/>
        <v>0</v>
      </c>
      <c r="AT26" s="93">
        <f t="shared" si="30"/>
        <v>0</v>
      </c>
      <c r="AU26" s="93">
        <f t="shared" si="31"/>
        <v>0</v>
      </c>
      <c r="AV26" s="94" t="str">
        <f t="shared" si="32"/>
        <v>-</v>
      </c>
      <c r="AW26" s="95">
        <v>0</v>
      </c>
      <c r="AX26" s="95"/>
      <c r="AY26" s="93">
        <f t="shared" si="33"/>
        <v>0</v>
      </c>
      <c r="AZ26" s="94" t="str">
        <f t="shared" si="34"/>
        <v>-</v>
      </c>
      <c r="BA26" s="93">
        <f t="shared" si="35"/>
        <v>0</v>
      </c>
      <c r="BB26" s="93">
        <f t="shared" si="35"/>
        <v>0</v>
      </c>
      <c r="BC26" s="93">
        <f t="shared" si="36"/>
        <v>0</v>
      </c>
      <c r="BD26" s="94" t="str">
        <f t="shared" si="37"/>
        <v>-</v>
      </c>
      <c r="BE26" s="95">
        <v>488.4</v>
      </c>
      <c r="BF26" s="95"/>
      <c r="BG26" s="93">
        <f t="shared" si="38"/>
        <v>-488.4</v>
      </c>
      <c r="BH26" s="94">
        <f t="shared" si="39"/>
        <v>0</v>
      </c>
      <c r="BI26" s="92">
        <f t="shared" si="40"/>
        <v>0</v>
      </c>
      <c r="BJ26" s="92">
        <f t="shared" si="40"/>
        <v>0</v>
      </c>
      <c r="BK26" s="96">
        <v>0</v>
      </c>
      <c r="BL26" s="96">
        <v>0</v>
      </c>
      <c r="BM26" s="96">
        <v>0</v>
      </c>
      <c r="BN26" s="96">
        <v>0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3">
        <f>IF($B$2="Отчет за 1 квартал",[3]ОЭК!AM32,IF($B$2="Отчет за 2 квартал",[3]ОЭК!AU32,IF($B$2="Отчет за 3 квартал",[3]ОЭК!BC32,AI26)))-BK26-BO26-BP26-BQ26-BR26-BS26-BT26-BU26-BV26-BX26-BL26-BM26-BN26-BW26</f>
        <v>-488.4</v>
      </c>
      <c r="BZ26" s="96">
        <v>0</v>
      </c>
      <c r="CA26" s="96">
        <v>0</v>
      </c>
      <c r="CB26" s="96">
        <v>0</v>
      </c>
      <c r="CC26" s="96">
        <v>0</v>
      </c>
      <c r="CD26" s="92">
        <f t="shared" si="41"/>
        <v>0</v>
      </c>
      <c r="CE26" s="109" t="s">
        <v>143</v>
      </c>
      <c r="CF26" s="96"/>
      <c r="CG26" s="95">
        <v>0</v>
      </c>
      <c r="CH26" s="95"/>
      <c r="CI26" s="91" t="s">
        <v>116</v>
      </c>
      <c r="CJ26" s="91"/>
      <c r="CK26" s="93">
        <f t="shared" si="42"/>
        <v>407</v>
      </c>
      <c r="CL26" s="93">
        <f t="shared" si="43"/>
        <v>407</v>
      </c>
      <c r="CM26" s="93">
        <f t="shared" si="43"/>
        <v>0</v>
      </c>
      <c r="CN26" s="93">
        <f t="shared" si="87"/>
        <v>-407</v>
      </c>
      <c r="CO26" s="94">
        <f t="shared" si="44"/>
        <v>0</v>
      </c>
      <c r="CP26" s="95">
        <v>0</v>
      </c>
      <c r="CQ26" s="95"/>
      <c r="CR26" s="93">
        <f t="shared" si="45"/>
        <v>0</v>
      </c>
      <c r="CS26" s="94" t="str">
        <f t="shared" si="46"/>
        <v>-</v>
      </c>
      <c r="CT26" s="95">
        <v>0</v>
      </c>
      <c r="CU26" s="95"/>
      <c r="CV26" s="93">
        <f t="shared" si="47"/>
        <v>0</v>
      </c>
      <c r="CW26" s="94" t="str">
        <f t="shared" si="48"/>
        <v>-</v>
      </c>
      <c r="CX26" s="93">
        <f t="shared" si="49"/>
        <v>0</v>
      </c>
      <c r="CY26" s="93">
        <f t="shared" si="49"/>
        <v>0</v>
      </c>
      <c r="CZ26" s="93">
        <f t="shared" si="50"/>
        <v>0</v>
      </c>
      <c r="DA26" s="94" t="str">
        <f t="shared" si="51"/>
        <v>-</v>
      </c>
      <c r="DB26" s="95">
        <v>0</v>
      </c>
      <c r="DC26" s="95"/>
      <c r="DD26" s="93">
        <f t="shared" si="52"/>
        <v>0</v>
      </c>
      <c r="DE26" s="94" t="str">
        <f t="shared" si="53"/>
        <v>-</v>
      </c>
      <c r="DF26" s="93">
        <f t="shared" si="54"/>
        <v>0</v>
      </c>
      <c r="DG26" s="93">
        <f t="shared" si="54"/>
        <v>0</v>
      </c>
      <c r="DH26" s="93">
        <f t="shared" si="55"/>
        <v>0</v>
      </c>
      <c r="DI26" s="94" t="str">
        <f t="shared" si="56"/>
        <v>-</v>
      </c>
      <c r="DJ26" s="95">
        <v>407</v>
      </c>
      <c r="DK26" s="95"/>
      <c r="DL26" s="93">
        <f t="shared" si="57"/>
        <v>-407</v>
      </c>
      <c r="DM26" s="94">
        <f t="shared" si="58"/>
        <v>0</v>
      </c>
      <c r="DN26" s="92">
        <f t="shared" si="59"/>
        <v>0</v>
      </c>
      <c r="DO26" s="92">
        <f t="shared" si="59"/>
        <v>0</v>
      </c>
      <c r="DP26" s="96">
        <v>0</v>
      </c>
      <c r="DQ26" s="96">
        <v>0</v>
      </c>
      <c r="DR26" s="96">
        <v>0</v>
      </c>
      <c r="DS26" s="96">
        <v>0</v>
      </c>
      <c r="DT26" s="96">
        <v>0</v>
      </c>
      <c r="DU26" s="96">
        <v>0</v>
      </c>
      <c r="DV26" s="96">
        <v>0</v>
      </c>
      <c r="DW26" s="96">
        <v>0</v>
      </c>
      <c r="DX26" s="96">
        <v>0</v>
      </c>
      <c r="DY26" s="96">
        <v>0</v>
      </c>
      <c r="DZ26" s="96">
        <v>0</v>
      </c>
      <c r="EA26" s="96">
        <v>0</v>
      </c>
      <c r="EB26" s="96">
        <v>0</v>
      </c>
      <c r="EC26" s="96">
        <v>0</v>
      </c>
      <c r="ED26" s="93">
        <f>IF($B$2="Отчет за 1 квартал",[3]ОЭК!CR66,IF($B$2="Отчет за 2 квартал",[3]ОЭК!CZ66,IF($B$2="Отчет за 3 квартал",[3]ОЭК!DH66,CN26)))-DP26-DT26-DU26-DV26-DW26-DX26-DY26-DZ26-EA26-EC26-DQ26-DR26-DS26-EB26</f>
        <v>-407</v>
      </c>
      <c r="EE26" s="96">
        <v>0</v>
      </c>
      <c r="EF26" s="96">
        <v>0</v>
      </c>
      <c r="EG26" s="96">
        <v>0</v>
      </c>
      <c r="EH26" s="96">
        <v>0</v>
      </c>
      <c r="EI26" s="92">
        <f t="shared" si="60"/>
        <v>0</v>
      </c>
      <c r="EJ26" s="109" t="s">
        <v>144</v>
      </c>
      <c r="EK26" s="96"/>
      <c r="EL26" s="95">
        <v>0</v>
      </c>
      <c r="EM26" s="95"/>
      <c r="EN26" s="93">
        <f t="shared" si="61"/>
        <v>407</v>
      </c>
      <c r="EO26" s="93">
        <f t="shared" si="62"/>
        <v>407</v>
      </c>
      <c r="EP26" s="93">
        <f t="shared" si="62"/>
        <v>0</v>
      </c>
      <c r="EQ26" s="93">
        <f t="shared" si="63"/>
        <v>-407</v>
      </c>
      <c r="ER26" s="94">
        <f t="shared" si="88"/>
        <v>0</v>
      </c>
      <c r="ES26" s="95">
        <v>0</v>
      </c>
      <c r="ET26" s="95"/>
      <c r="EU26" s="93">
        <f t="shared" si="64"/>
        <v>0</v>
      </c>
      <c r="EV26" s="94" t="str">
        <f t="shared" si="65"/>
        <v>-</v>
      </c>
      <c r="EW26" s="95">
        <v>0</v>
      </c>
      <c r="EX26" s="95"/>
      <c r="EY26" s="93">
        <f t="shared" si="66"/>
        <v>0</v>
      </c>
      <c r="EZ26" s="94" t="str">
        <f t="shared" si="67"/>
        <v>-</v>
      </c>
      <c r="FA26" s="93">
        <f t="shared" si="68"/>
        <v>0</v>
      </c>
      <c r="FB26" s="93">
        <f t="shared" si="68"/>
        <v>0</v>
      </c>
      <c r="FC26" s="93">
        <f t="shared" si="69"/>
        <v>0</v>
      </c>
      <c r="FD26" s="94" t="str">
        <f t="shared" si="70"/>
        <v>-</v>
      </c>
      <c r="FE26" s="95">
        <v>0</v>
      </c>
      <c r="FF26" s="95"/>
      <c r="FG26" s="93">
        <f t="shared" si="71"/>
        <v>0</v>
      </c>
      <c r="FH26" s="94" t="str">
        <f t="shared" si="72"/>
        <v>-</v>
      </c>
      <c r="FI26" s="93">
        <f t="shared" si="73"/>
        <v>0</v>
      </c>
      <c r="FJ26" s="93">
        <f t="shared" si="73"/>
        <v>0</v>
      </c>
      <c r="FK26" s="93">
        <f t="shared" si="74"/>
        <v>0</v>
      </c>
      <c r="FL26" s="94" t="str">
        <f t="shared" si="75"/>
        <v>-</v>
      </c>
      <c r="FM26" s="95">
        <v>407</v>
      </c>
      <c r="FN26" s="95"/>
      <c r="FO26" s="93">
        <f t="shared" si="76"/>
        <v>-407</v>
      </c>
      <c r="FP26" s="94">
        <f t="shared" si="77"/>
        <v>0</v>
      </c>
      <c r="FQ26" s="92">
        <f t="shared" si="78"/>
        <v>0</v>
      </c>
      <c r="FR26" s="92">
        <f t="shared" si="78"/>
        <v>0</v>
      </c>
      <c r="FS26" s="96">
        <v>0</v>
      </c>
      <c r="FT26" s="96">
        <v>0</v>
      </c>
      <c r="FU26" s="96">
        <v>0</v>
      </c>
      <c r="FV26" s="96">
        <v>0</v>
      </c>
      <c r="FW26" s="96">
        <v>0</v>
      </c>
      <c r="FX26" s="96">
        <v>0</v>
      </c>
      <c r="FY26" s="96">
        <v>0</v>
      </c>
      <c r="FZ26" s="96">
        <v>0</v>
      </c>
      <c r="GA26" s="96">
        <v>0</v>
      </c>
      <c r="GB26" s="96">
        <v>0</v>
      </c>
      <c r="GC26" s="96">
        <v>0</v>
      </c>
      <c r="GD26" s="96">
        <v>0</v>
      </c>
      <c r="GE26" s="96">
        <v>0</v>
      </c>
      <c r="GF26" s="96">
        <v>0</v>
      </c>
      <c r="GG26" s="93">
        <f>IF($B$2="Отчет за 1 квартал",[3]ОЭК!EU32,IF($B$2="Отчет за 2 квартал",[3]ОЭК!FC32,IF($B$2="Отчет за 3 квартал",[3]ОЭК!FK32,EQ26)))-FS26-FW26-FX26-FY26-FZ26-GA26-GB26-GC26-GD26-GF26-FT26-FU26-FV26-GE26</f>
        <v>-407</v>
      </c>
      <c r="GH26" s="96">
        <v>0</v>
      </c>
      <c r="GI26" s="96">
        <v>0</v>
      </c>
      <c r="GJ26" s="96">
        <v>0</v>
      </c>
      <c r="GK26" s="96">
        <v>0</v>
      </c>
      <c r="GL26" s="92">
        <f t="shared" si="79"/>
        <v>0</v>
      </c>
      <c r="GM26" s="109" t="s">
        <v>144</v>
      </c>
      <c r="GN26" s="139"/>
      <c r="GO26" s="140"/>
      <c r="GP26" s="141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141"/>
      <c r="HK26" s="142">
        <f t="shared" si="82"/>
        <v>0</v>
      </c>
      <c r="HL26" s="142">
        <f t="shared" si="82"/>
        <v>0</v>
      </c>
      <c r="HM26" s="142">
        <f t="shared" si="82"/>
        <v>0</v>
      </c>
      <c r="HN26" s="142">
        <f t="shared" si="82"/>
        <v>0</v>
      </c>
      <c r="HO26" s="142">
        <f t="shared" si="82"/>
        <v>0</v>
      </c>
      <c r="HP26" s="142">
        <f t="shared" si="82"/>
        <v>0</v>
      </c>
      <c r="HQ26" s="142">
        <f t="shared" si="82"/>
        <v>0</v>
      </c>
      <c r="HR26" s="142">
        <f t="shared" si="82"/>
        <v>0</v>
      </c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>
        <f t="shared" si="83"/>
        <v>0</v>
      </c>
      <c r="IZ26" s="142">
        <f t="shared" si="83"/>
        <v>0</v>
      </c>
      <c r="JA26" s="142">
        <f t="shared" si="83"/>
        <v>0</v>
      </c>
      <c r="JB26" s="142">
        <f t="shared" si="83"/>
        <v>0</v>
      </c>
      <c r="JC26" s="142">
        <f t="shared" si="83"/>
        <v>0</v>
      </c>
      <c r="JD26" s="142">
        <f t="shared" si="83"/>
        <v>0</v>
      </c>
      <c r="JE26" s="142">
        <f t="shared" si="83"/>
        <v>0</v>
      </c>
      <c r="JF26" s="142">
        <f t="shared" si="83"/>
        <v>0</v>
      </c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  <c r="KJ26" s="142"/>
      <c r="KK26" s="142"/>
      <c r="KL26" s="142"/>
      <c r="KM26" s="50"/>
      <c r="KN26" s="142" t="s">
        <v>97</v>
      </c>
      <c r="KO26" s="143"/>
      <c r="KP26" s="143"/>
      <c r="KQ26" s="143"/>
      <c r="KR26" s="142"/>
      <c r="KS26" s="142"/>
      <c r="KT26" s="142"/>
      <c r="KU26" s="142"/>
      <c r="KV26" s="142"/>
      <c r="KW26" s="142"/>
      <c r="KX26" s="142"/>
      <c r="KY26" s="142"/>
      <c r="KZ26" s="142"/>
      <c r="LA26" s="142"/>
      <c r="LB26" s="142"/>
      <c r="LC26" s="142"/>
      <c r="LD26" s="142"/>
      <c r="LE26" s="142"/>
      <c r="LF26" s="142"/>
      <c r="LG26" s="142"/>
      <c r="LH26" s="142"/>
      <c r="LI26" s="142"/>
      <c r="LJ26" s="144"/>
      <c r="LK26" s="144"/>
      <c r="LL26" s="144"/>
      <c r="LM26" s="144"/>
      <c r="LN26" s="144"/>
      <c r="LO26" s="144"/>
      <c r="LP26" s="104"/>
      <c r="LQ26" s="104"/>
      <c r="LR26" s="104"/>
      <c r="LS26" s="104"/>
      <c r="LT26" s="104"/>
      <c r="LU26" s="105"/>
      <c r="LV26" s="104"/>
      <c r="LW26" s="104"/>
      <c r="LX26" s="105"/>
    </row>
    <row r="27" spans="1:336" ht="25.5" hidden="1" customHeight="1" outlineLevel="1" x14ac:dyDescent="0.2">
      <c r="A27" s="83" t="s">
        <v>145</v>
      </c>
      <c r="B27" s="129" t="s">
        <v>146</v>
      </c>
      <c r="C27" s="85" t="s">
        <v>101</v>
      </c>
      <c r="D27" s="85"/>
      <c r="E27" s="85" t="s">
        <v>102</v>
      </c>
      <c r="F27" s="86">
        <f>AF27</f>
        <v>2822.4047999999998</v>
      </c>
      <c r="G27" s="86"/>
      <c r="H27" s="86">
        <f>CK27</f>
        <v>2352.0039999999999</v>
      </c>
      <c r="I27" s="86"/>
      <c r="J27" s="87">
        <v>42022</v>
      </c>
      <c r="K27" s="87"/>
      <c r="L27" s="87">
        <v>42022</v>
      </c>
      <c r="M27" s="88"/>
      <c r="N27" s="86">
        <v>0</v>
      </c>
      <c r="O27" s="86"/>
      <c r="P27" s="89"/>
      <c r="Q27" s="108"/>
      <c r="R27" s="89"/>
      <c r="S27" s="89"/>
      <c r="T27" s="89"/>
      <c r="U27" s="89"/>
      <c r="V27" s="86">
        <v>0</v>
      </c>
      <c r="W27" s="86">
        <v>0</v>
      </c>
      <c r="X27" s="89"/>
      <c r="Y27" s="86">
        <v>0</v>
      </c>
      <c r="Z27" s="89"/>
      <c r="AA27" s="89"/>
      <c r="AB27" s="90">
        <v>0</v>
      </c>
      <c r="AC27" s="90"/>
      <c r="AD27" s="91" t="s">
        <v>116</v>
      </c>
      <c r="AE27" s="91"/>
      <c r="AF27" s="92">
        <f t="shared" si="86"/>
        <v>2822.4047999999998</v>
      </c>
      <c r="AG27" s="93">
        <f t="shared" si="23"/>
        <v>2822.4047999999998</v>
      </c>
      <c r="AH27" s="93">
        <f t="shared" si="23"/>
        <v>0</v>
      </c>
      <c r="AI27" s="93">
        <f t="shared" si="24"/>
        <v>-2822.4047999999998</v>
      </c>
      <c r="AJ27" s="94">
        <f t="shared" si="25"/>
        <v>0</v>
      </c>
      <c r="AK27" s="95">
        <v>0</v>
      </c>
      <c r="AL27" s="95"/>
      <c r="AM27" s="93">
        <f t="shared" si="26"/>
        <v>0</v>
      </c>
      <c r="AN27" s="94" t="str">
        <f t="shared" si="27"/>
        <v>-</v>
      </c>
      <c r="AO27" s="95">
        <v>0</v>
      </c>
      <c r="AP27" s="95"/>
      <c r="AQ27" s="93">
        <f t="shared" si="28"/>
        <v>0</v>
      </c>
      <c r="AR27" s="94" t="str">
        <f t="shared" si="29"/>
        <v>-</v>
      </c>
      <c r="AS27" s="93">
        <f t="shared" si="30"/>
        <v>0</v>
      </c>
      <c r="AT27" s="93">
        <f t="shared" si="30"/>
        <v>0</v>
      </c>
      <c r="AU27" s="93">
        <f t="shared" si="31"/>
        <v>0</v>
      </c>
      <c r="AV27" s="94" t="str">
        <f t="shared" si="32"/>
        <v>-</v>
      </c>
      <c r="AW27" s="95">
        <v>0</v>
      </c>
      <c r="AX27" s="95"/>
      <c r="AY27" s="93">
        <f t="shared" si="33"/>
        <v>0</v>
      </c>
      <c r="AZ27" s="94" t="str">
        <f t="shared" si="34"/>
        <v>-</v>
      </c>
      <c r="BA27" s="93">
        <f t="shared" si="35"/>
        <v>0</v>
      </c>
      <c r="BB27" s="93">
        <f t="shared" si="35"/>
        <v>0</v>
      </c>
      <c r="BC27" s="93">
        <f t="shared" si="36"/>
        <v>0</v>
      </c>
      <c r="BD27" s="94" t="str">
        <f t="shared" si="37"/>
        <v>-</v>
      </c>
      <c r="BE27" s="95">
        <v>2822.4047999999998</v>
      </c>
      <c r="BF27" s="95"/>
      <c r="BG27" s="93">
        <f t="shared" si="38"/>
        <v>-2822.4047999999998</v>
      </c>
      <c r="BH27" s="94">
        <f t="shared" si="39"/>
        <v>0</v>
      </c>
      <c r="BI27" s="92">
        <f t="shared" si="40"/>
        <v>0</v>
      </c>
      <c r="BJ27" s="92">
        <f t="shared" si="40"/>
        <v>0</v>
      </c>
      <c r="BK27" s="96">
        <v>0</v>
      </c>
      <c r="BL27" s="96">
        <v>0</v>
      </c>
      <c r="BM27" s="96">
        <v>0</v>
      </c>
      <c r="BN27" s="96">
        <v>0</v>
      </c>
      <c r="BO27" s="96">
        <v>0</v>
      </c>
      <c r="BP27" s="96">
        <v>0</v>
      </c>
      <c r="BQ27" s="96">
        <v>0</v>
      </c>
      <c r="BR27" s="96">
        <v>0</v>
      </c>
      <c r="BS27" s="96">
        <v>0</v>
      </c>
      <c r="BT27" s="96">
        <v>0</v>
      </c>
      <c r="BU27" s="96">
        <v>0</v>
      </c>
      <c r="BV27" s="96">
        <v>0</v>
      </c>
      <c r="BW27" s="96">
        <v>0</v>
      </c>
      <c r="BX27" s="96">
        <v>0</v>
      </c>
      <c r="BY27" s="93">
        <f>IF($B$2="Отчет за 1 квартал",[3]ОЭК!AM33,IF($B$2="Отчет за 2 квартал",[3]ОЭК!AU33,IF($B$2="Отчет за 3 квартал",[3]ОЭК!BC33,AI27)))-BK27-BO27-BP27-BQ27-BR27-BS27-BT27-BU27-BV27-BX27-BL27-BM27-BN27-BW27</f>
        <v>-2822.4047999999998</v>
      </c>
      <c r="BZ27" s="96">
        <v>0</v>
      </c>
      <c r="CA27" s="96">
        <v>0</v>
      </c>
      <c r="CB27" s="96">
        <v>0</v>
      </c>
      <c r="CC27" s="96">
        <v>0</v>
      </c>
      <c r="CD27" s="92">
        <f t="shared" si="41"/>
        <v>0</v>
      </c>
      <c r="CE27" s="109" t="s">
        <v>147</v>
      </c>
      <c r="CF27" s="96"/>
      <c r="CG27" s="95">
        <v>0</v>
      </c>
      <c r="CH27" s="95"/>
      <c r="CI27" s="91" t="s">
        <v>116</v>
      </c>
      <c r="CJ27" s="91"/>
      <c r="CK27" s="93">
        <f t="shared" si="42"/>
        <v>2352.0039999999999</v>
      </c>
      <c r="CL27" s="93">
        <f t="shared" si="43"/>
        <v>2352.0039999999999</v>
      </c>
      <c r="CM27" s="93">
        <f t="shared" si="43"/>
        <v>0</v>
      </c>
      <c r="CN27" s="93">
        <f t="shared" si="87"/>
        <v>-2352.0039999999999</v>
      </c>
      <c r="CO27" s="94">
        <f t="shared" si="44"/>
        <v>0</v>
      </c>
      <c r="CP27" s="95">
        <v>0</v>
      </c>
      <c r="CQ27" s="95"/>
      <c r="CR27" s="93">
        <f t="shared" si="45"/>
        <v>0</v>
      </c>
      <c r="CS27" s="94" t="str">
        <f t="shared" si="46"/>
        <v>-</v>
      </c>
      <c r="CT27" s="95">
        <v>0</v>
      </c>
      <c r="CU27" s="95"/>
      <c r="CV27" s="93">
        <f t="shared" si="47"/>
        <v>0</v>
      </c>
      <c r="CW27" s="94" t="str">
        <f t="shared" si="48"/>
        <v>-</v>
      </c>
      <c r="CX27" s="93">
        <f t="shared" si="49"/>
        <v>0</v>
      </c>
      <c r="CY27" s="93">
        <f t="shared" si="49"/>
        <v>0</v>
      </c>
      <c r="CZ27" s="93">
        <f t="shared" si="50"/>
        <v>0</v>
      </c>
      <c r="DA27" s="94" t="str">
        <f t="shared" si="51"/>
        <v>-</v>
      </c>
      <c r="DB27" s="95">
        <v>0</v>
      </c>
      <c r="DC27" s="95"/>
      <c r="DD27" s="93">
        <f t="shared" si="52"/>
        <v>0</v>
      </c>
      <c r="DE27" s="94" t="str">
        <f t="shared" si="53"/>
        <v>-</v>
      </c>
      <c r="DF27" s="93">
        <f t="shared" si="54"/>
        <v>0</v>
      </c>
      <c r="DG27" s="93">
        <f t="shared" si="54"/>
        <v>0</v>
      </c>
      <c r="DH27" s="93">
        <f t="shared" si="55"/>
        <v>0</v>
      </c>
      <c r="DI27" s="94" t="str">
        <f t="shared" si="56"/>
        <v>-</v>
      </c>
      <c r="DJ27" s="95">
        <v>2352.0039999999999</v>
      </c>
      <c r="DK27" s="95"/>
      <c r="DL27" s="93">
        <f t="shared" si="57"/>
        <v>-2352.0039999999999</v>
      </c>
      <c r="DM27" s="94">
        <f t="shared" si="58"/>
        <v>0</v>
      </c>
      <c r="DN27" s="92">
        <f t="shared" si="59"/>
        <v>0</v>
      </c>
      <c r="DO27" s="92">
        <f t="shared" si="59"/>
        <v>0</v>
      </c>
      <c r="DP27" s="96">
        <v>0</v>
      </c>
      <c r="DQ27" s="96">
        <v>0</v>
      </c>
      <c r="DR27" s="96">
        <v>0</v>
      </c>
      <c r="DS27" s="96">
        <v>0</v>
      </c>
      <c r="DT27" s="96">
        <v>0</v>
      </c>
      <c r="DU27" s="96">
        <v>0</v>
      </c>
      <c r="DV27" s="96">
        <v>0</v>
      </c>
      <c r="DW27" s="96">
        <v>0</v>
      </c>
      <c r="DX27" s="96">
        <v>0</v>
      </c>
      <c r="DY27" s="96">
        <v>0</v>
      </c>
      <c r="DZ27" s="96">
        <v>0</v>
      </c>
      <c r="EA27" s="96">
        <v>0</v>
      </c>
      <c r="EB27" s="96">
        <v>0</v>
      </c>
      <c r="EC27" s="96">
        <v>0</v>
      </c>
      <c r="ED27" s="93">
        <f>IF($B$2="Отчет за 1 квартал",[3]ОЭК!CR67,IF($B$2="Отчет за 2 квартал",[3]ОЭК!CZ67,IF($B$2="Отчет за 3 квартал",[3]ОЭК!DH67,CN27)))-DP27-DT27-DU27-DV27-DW27-DX27-DY27-DZ27-EA27-EC27-DQ27-DR27-DS27-EB27</f>
        <v>-2352.0039999999999</v>
      </c>
      <c r="EE27" s="96">
        <v>0</v>
      </c>
      <c r="EF27" s="96">
        <v>0</v>
      </c>
      <c r="EG27" s="96">
        <v>0</v>
      </c>
      <c r="EH27" s="96">
        <v>0</v>
      </c>
      <c r="EI27" s="92">
        <f t="shared" si="60"/>
        <v>0</v>
      </c>
      <c r="EJ27" s="109" t="s">
        <v>147</v>
      </c>
      <c r="EK27" s="96"/>
      <c r="EL27" s="95">
        <v>0</v>
      </c>
      <c r="EM27" s="95"/>
      <c r="EN27" s="93">
        <f t="shared" si="61"/>
        <v>2352.0039999999999</v>
      </c>
      <c r="EO27" s="93">
        <f t="shared" si="62"/>
        <v>2352.0039999999999</v>
      </c>
      <c r="EP27" s="93">
        <f t="shared" si="62"/>
        <v>0</v>
      </c>
      <c r="EQ27" s="93">
        <f t="shared" si="63"/>
        <v>-2352.0039999999999</v>
      </c>
      <c r="ER27" s="94">
        <f t="shared" si="88"/>
        <v>0</v>
      </c>
      <c r="ES27" s="95">
        <v>0</v>
      </c>
      <c r="ET27" s="95"/>
      <c r="EU27" s="93">
        <f t="shared" si="64"/>
        <v>0</v>
      </c>
      <c r="EV27" s="94" t="str">
        <f t="shared" si="65"/>
        <v>-</v>
      </c>
      <c r="EW27" s="95">
        <v>0</v>
      </c>
      <c r="EX27" s="95"/>
      <c r="EY27" s="93">
        <f t="shared" si="66"/>
        <v>0</v>
      </c>
      <c r="EZ27" s="94" t="str">
        <f t="shared" si="67"/>
        <v>-</v>
      </c>
      <c r="FA27" s="93">
        <f t="shared" si="68"/>
        <v>0</v>
      </c>
      <c r="FB27" s="93">
        <f t="shared" si="68"/>
        <v>0</v>
      </c>
      <c r="FC27" s="93">
        <f t="shared" si="69"/>
        <v>0</v>
      </c>
      <c r="FD27" s="94" t="str">
        <f t="shared" si="70"/>
        <v>-</v>
      </c>
      <c r="FE27" s="95">
        <v>0</v>
      </c>
      <c r="FF27" s="95"/>
      <c r="FG27" s="93">
        <f t="shared" si="71"/>
        <v>0</v>
      </c>
      <c r="FH27" s="94" t="str">
        <f t="shared" si="72"/>
        <v>-</v>
      </c>
      <c r="FI27" s="93">
        <f t="shared" si="73"/>
        <v>0</v>
      </c>
      <c r="FJ27" s="93">
        <f t="shared" si="73"/>
        <v>0</v>
      </c>
      <c r="FK27" s="93">
        <f t="shared" si="74"/>
        <v>0</v>
      </c>
      <c r="FL27" s="94" t="str">
        <f t="shared" si="75"/>
        <v>-</v>
      </c>
      <c r="FM27" s="95">
        <v>2352.0039999999999</v>
      </c>
      <c r="FN27" s="95"/>
      <c r="FO27" s="93">
        <f t="shared" si="76"/>
        <v>-2352.0039999999999</v>
      </c>
      <c r="FP27" s="94">
        <f t="shared" si="77"/>
        <v>0</v>
      </c>
      <c r="FQ27" s="92">
        <f t="shared" si="78"/>
        <v>0</v>
      </c>
      <c r="FR27" s="92">
        <f t="shared" si="78"/>
        <v>0</v>
      </c>
      <c r="FS27" s="96">
        <v>0</v>
      </c>
      <c r="FT27" s="96">
        <v>0</v>
      </c>
      <c r="FU27" s="96">
        <v>0</v>
      </c>
      <c r="FV27" s="96">
        <v>0</v>
      </c>
      <c r="FW27" s="96">
        <v>0</v>
      </c>
      <c r="FX27" s="96">
        <v>0</v>
      </c>
      <c r="FY27" s="96">
        <v>0</v>
      </c>
      <c r="FZ27" s="96">
        <v>0</v>
      </c>
      <c r="GA27" s="96">
        <v>0</v>
      </c>
      <c r="GB27" s="96">
        <v>0</v>
      </c>
      <c r="GC27" s="96">
        <v>0</v>
      </c>
      <c r="GD27" s="96">
        <v>0</v>
      </c>
      <c r="GE27" s="96">
        <v>0</v>
      </c>
      <c r="GF27" s="96">
        <v>0</v>
      </c>
      <c r="GG27" s="93">
        <f>IF($B$2="Отчет за 1 квартал",[3]ОЭК!EU33,IF($B$2="Отчет за 2 квартал",[3]ОЭК!FC33,IF($B$2="Отчет за 3 квартал",[3]ОЭК!FK33,EQ27)))-FS27-FW27-FX27-FY27-FZ27-GA27-GB27-GC27-GD27-GF27-FT27-FU27-FV27-GE27</f>
        <v>-2352.0039999999999</v>
      </c>
      <c r="GH27" s="96">
        <v>0</v>
      </c>
      <c r="GI27" s="96">
        <v>0</v>
      </c>
      <c r="GJ27" s="96">
        <v>0</v>
      </c>
      <c r="GK27" s="96">
        <v>0</v>
      </c>
      <c r="GL27" s="92">
        <f t="shared" si="79"/>
        <v>0</v>
      </c>
      <c r="GM27" s="109" t="s">
        <v>147</v>
      </c>
      <c r="GN27" s="96"/>
      <c r="GO27" s="99"/>
      <c r="GP27" s="100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0"/>
      <c r="HK27" s="145">
        <f t="shared" si="82"/>
        <v>0</v>
      </c>
      <c r="HL27" s="145">
        <f t="shared" si="82"/>
        <v>0</v>
      </c>
      <c r="HM27" s="145">
        <f t="shared" si="82"/>
        <v>0</v>
      </c>
      <c r="HN27" s="145">
        <f t="shared" si="82"/>
        <v>0</v>
      </c>
      <c r="HO27" s="145">
        <f t="shared" si="82"/>
        <v>0</v>
      </c>
      <c r="HP27" s="145">
        <f t="shared" si="82"/>
        <v>0</v>
      </c>
      <c r="HQ27" s="145">
        <f t="shared" si="82"/>
        <v>0</v>
      </c>
      <c r="HR27" s="145">
        <f t="shared" si="82"/>
        <v>0</v>
      </c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  <c r="IR27" s="146"/>
      <c r="IS27" s="146"/>
      <c r="IT27" s="146"/>
      <c r="IU27" s="146"/>
      <c r="IV27" s="146"/>
      <c r="IW27" s="146"/>
      <c r="IX27" s="146"/>
      <c r="IY27" s="145">
        <f t="shared" si="83"/>
        <v>0</v>
      </c>
      <c r="IZ27" s="145">
        <f t="shared" si="83"/>
        <v>0</v>
      </c>
      <c r="JA27" s="145">
        <f t="shared" si="83"/>
        <v>0</v>
      </c>
      <c r="JB27" s="145">
        <f t="shared" si="83"/>
        <v>0</v>
      </c>
      <c r="JC27" s="145">
        <f t="shared" si="83"/>
        <v>0</v>
      </c>
      <c r="JD27" s="145">
        <f t="shared" si="83"/>
        <v>0</v>
      </c>
      <c r="JE27" s="145">
        <f t="shared" si="83"/>
        <v>0</v>
      </c>
      <c r="JF27" s="145">
        <f t="shared" si="83"/>
        <v>0</v>
      </c>
      <c r="JG27" s="146"/>
      <c r="JH27" s="146"/>
      <c r="JI27" s="146"/>
      <c r="JJ27" s="146"/>
      <c r="JK27" s="146"/>
      <c r="JL27" s="146"/>
      <c r="JM27" s="146"/>
      <c r="JN27" s="146"/>
      <c r="JO27" s="146"/>
      <c r="JP27" s="146"/>
      <c r="JQ27" s="146"/>
      <c r="JR27" s="146"/>
      <c r="JS27" s="146"/>
      <c r="JT27" s="146"/>
      <c r="JU27" s="146"/>
      <c r="JV27" s="146"/>
      <c r="JW27" s="146"/>
      <c r="JX27" s="146"/>
      <c r="JY27" s="146"/>
      <c r="JZ27" s="146"/>
      <c r="KA27" s="146"/>
      <c r="KB27" s="146"/>
      <c r="KC27" s="146"/>
      <c r="KD27" s="146"/>
      <c r="KE27" s="146"/>
      <c r="KF27" s="146"/>
      <c r="KG27" s="146"/>
      <c r="KH27" s="146"/>
      <c r="KI27" s="146"/>
      <c r="KJ27" s="146"/>
      <c r="KK27" s="146"/>
      <c r="KL27" s="146"/>
      <c r="KM27" s="2"/>
      <c r="KN27" s="146" t="s">
        <v>97</v>
      </c>
      <c r="KO27" s="80"/>
      <c r="KP27" s="80"/>
      <c r="KQ27" s="80"/>
      <c r="KR27" s="146"/>
      <c r="KS27" s="146"/>
      <c r="KT27" s="146"/>
      <c r="KU27" s="146"/>
      <c r="KV27" s="146"/>
      <c r="KW27" s="146"/>
      <c r="KX27" s="146"/>
      <c r="KY27" s="146"/>
      <c r="KZ27" s="146"/>
      <c r="LA27" s="146"/>
      <c r="LB27" s="146"/>
      <c r="LC27" s="146"/>
      <c r="LD27" s="146"/>
      <c r="LE27" s="146"/>
      <c r="LF27" s="146"/>
      <c r="LG27" s="146"/>
      <c r="LH27" s="146"/>
      <c r="LI27" s="146"/>
      <c r="LJ27" s="147"/>
      <c r="LK27" s="147"/>
      <c r="LL27" s="147"/>
      <c r="LM27" s="147"/>
      <c r="LN27" s="147"/>
      <c r="LO27" s="147"/>
      <c r="LP27" s="104"/>
      <c r="LQ27" s="104"/>
      <c r="LR27" s="104"/>
      <c r="LS27" s="104"/>
      <c r="LT27" s="104"/>
      <c r="LU27" s="105"/>
      <c r="LV27" s="104"/>
      <c r="LW27" s="104"/>
      <c r="LX27" s="105"/>
    </row>
    <row r="28" spans="1:336" s="138" customFormat="1" ht="25.5" hidden="1" customHeight="1" outlineLevel="1" x14ac:dyDescent="0.2">
      <c r="A28" s="83" t="s">
        <v>148</v>
      </c>
      <c r="B28" s="84" t="s">
        <v>149</v>
      </c>
      <c r="C28" s="107" t="s">
        <v>101</v>
      </c>
      <c r="D28" s="107"/>
      <c r="E28" s="107" t="s">
        <v>115</v>
      </c>
      <c r="F28" s="86">
        <v>3023.7967977115441</v>
      </c>
      <c r="G28" s="86"/>
      <c r="H28" s="86">
        <v>2519.83066475962</v>
      </c>
      <c r="I28" s="86"/>
      <c r="J28" s="87">
        <v>22022</v>
      </c>
      <c r="K28" s="88"/>
      <c r="L28" s="87">
        <v>32022</v>
      </c>
      <c r="M28" s="88"/>
      <c r="N28" s="86">
        <v>0</v>
      </c>
      <c r="O28" s="86"/>
      <c r="P28" s="89"/>
      <c r="Q28" s="108"/>
      <c r="R28" s="89"/>
      <c r="S28" s="89"/>
      <c r="T28" s="89"/>
      <c r="U28" s="89"/>
      <c r="V28" s="86">
        <v>0</v>
      </c>
      <c r="W28" s="86">
        <v>0</v>
      </c>
      <c r="X28" s="89"/>
      <c r="Y28" s="86">
        <v>0</v>
      </c>
      <c r="Z28" s="89"/>
      <c r="AA28" s="89"/>
      <c r="AB28" s="90">
        <v>0</v>
      </c>
      <c r="AC28" s="90"/>
      <c r="AD28" s="91" t="s">
        <v>116</v>
      </c>
      <c r="AE28" s="91"/>
      <c r="AF28" s="92">
        <f t="shared" si="86"/>
        <v>3023.7967977115441</v>
      </c>
      <c r="AG28" s="93">
        <f t="shared" si="23"/>
        <v>3023.7967977115441</v>
      </c>
      <c r="AH28" s="93">
        <f t="shared" si="23"/>
        <v>0</v>
      </c>
      <c r="AI28" s="93">
        <f t="shared" si="24"/>
        <v>-3023.7967977115441</v>
      </c>
      <c r="AJ28" s="94">
        <f t="shared" si="25"/>
        <v>0</v>
      </c>
      <c r="AK28" s="95">
        <v>0</v>
      </c>
      <c r="AL28" s="95"/>
      <c r="AM28" s="93">
        <f t="shared" si="26"/>
        <v>0</v>
      </c>
      <c r="AN28" s="94" t="str">
        <f t="shared" si="27"/>
        <v>-</v>
      </c>
      <c r="AO28" s="95">
        <v>0</v>
      </c>
      <c r="AP28" s="95"/>
      <c r="AQ28" s="93">
        <f t="shared" si="28"/>
        <v>0</v>
      </c>
      <c r="AR28" s="94" t="str">
        <f t="shared" si="29"/>
        <v>-</v>
      </c>
      <c r="AS28" s="93">
        <f t="shared" si="30"/>
        <v>0</v>
      </c>
      <c r="AT28" s="93">
        <f t="shared" si="30"/>
        <v>0</v>
      </c>
      <c r="AU28" s="93">
        <f t="shared" si="31"/>
        <v>0</v>
      </c>
      <c r="AV28" s="94" t="str">
        <f t="shared" si="32"/>
        <v>-</v>
      </c>
      <c r="AW28" s="95">
        <v>3023.7967977115441</v>
      </c>
      <c r="AX28" s="95"/>
      <c r="AY28" s="93">
        <f t="shared" si="33"/>
        <v>-3023.7967977115441</v>
      </c>
      <c r="AZ28" s="94">
        <f t="shared" si="34"/>
        <v>0</v>
      </c>
      <c r="BA28" s="93">
        <f t="shared" si="35"/>
        <v>3023.7967977115441</v>
      </c>
      <c r="BB28" s="93">
        <f t="shared" si="35"/>
        <v>0</v>
      </c>
      <c r="BC28" s="93">
        <f t="shared" si="36"/>
        <v>-3023.7967977115441</v>
      </c>
      <c r="BD28" s="94">
        <f t="shared" si="37"/>
        <v>0</v>
      </c>
      <c r="BE28" s="95">
        <v>0</v>
      </c>
      <c r="BF28" s="95"/>
      <c r="BG28" s="93">
        <f t="shared" si="38"/>
        <v>0</v>
      </c>
      <c r="BH28" s="94" t="str">
        <f t="shared" si="39"/>
        <v>-</v>
      </c>
      <c r="BI28" s="92">
        <f t="shared" si="40"/>
        <v>0</v>
      </c>
      <c r="BJ28" s="92">
        <f t="shared" si="40"/>
        <v>0</v>
      </c>
      <c r="BK28" s="96">
        <v>0</v>
      </c>
      <c r="BL28" s="96">
        <v>0</v>
      </c>
      <c r="BM28" s="96">
        <v>0</v>
      </c>
      <c r="BN28" s="96">
        <v>0</v>
      </c>
      <c r="BO28" s="96">
        <v>0</v>
      </c>
      <c r="BP28" s="96">
        <v>0</v>
      </c>
      <c r="BQ28" s="96">
        <v>0</v>
      </c>
      <c r="BR28" s="96">
        <v>0</v>
      </c>
      <c r="BS28" s="96">
        <v>0</v>
      </c>
      <c r="BT28" s="96">
        <v>0</v>
      </c>
      <c r="BU28" s="96">
        <v>0</v>
      </c>
      <c r="BV28" s="96">
        <v>0</v>
      </c>
      <c r="BW28" s="96">
        <v>0</v>
      </c>
      <c r="BX28" s="96">
        <v>0</v>
      </c>
      <c r="BY28" s="93">
        <f>IF($B$2="Отчет за 1 квартал",[2]ИПР!AM27,IF($B$2="Отчет за 2 квартал",[2]ИПР!AU27,IF($B$2="Отчет за 3 квартал",[2]ИПР!BC27,AI28)))-BK28-BO28-BP28-BQ28-BR28-BS28-BT28-BU28-BV28-BX28-BL28-BM28-BN28-BW28</f>
        <v>-3023.7967977115441</v>
      </c>
      <c r="BZ28" s="96">
        <v>0</v>
      </c>
      <c r="CA28" s="96">
        <v>0</v>
      </c>
      <c r="CB28" s="96">
        <v>0</v>
      </c>
      <c r="CC28" s="96">
        <v>0</v>
      </c>
      <c r="CD28" s="92">
        <f t="shared" si="41"/>
        <v>0</v>
      </c>
      <c r="CE28" s="148" t="s">
        <v>150</v>
      </c>
      <c r="CF28" s="96"/>
      <c r="CG28" s="95">
        <v>0</v>
      </c>
      <c r="CH28" s="95"/>
      <c r="CI28" s="91" t="s">
        <v>116</v>
      </c>
      <c r="CJ28" s="91"/>
      <c r="CK28" s="93">
        <f t="shared" si="42"/>
        <v>2519.83066475962</v>
      </c>
      <c r="CL28" s="93">
        <f t="shared" si="43"/>
        <v>2519.83066475962</v>
      </c>
      <c r="CM28" s="93">
        <f t="shared" si="43"/>
        <v>0</v>
      </c>
      <c r="CN28" s="93">
        <f>CM28-CL28</f>
        <v>-2519.83066475962</v>
      </c>
      <c r="CO28" s="94">
        <f t="shared" si="44"/>
        <v>0</v>
      </c>
      <c r="CP28" s="95">
        <v>0</v>
      </c>
      <c r="CQ28" s="95"/>
      <c r="CR28" s="93">
        <f t="shared" si="45"/>
        <v>0</v>
      </c>
      <c r="CS28" s="94" t="str">
        <f t="shared" si="46"/>
        <v>-</v>
      </c>
      <c r="CT28" s="95">
        <v>2519.83066475962</v>
      </c>
      <c r="CU28" s="95"/>
      <c r="CV28" s="93">
        <f t="shared" si="47"/>
        <v>-2519.83066475962</v>
      </c>
      <c r="CW28" s="94">
        <f t="shared" si="48"/>
        <v>0</v>
      </c>
      <c r="CX28" s="93">
        <f t="shared" si="49"/>
        <v>2519.83066475962</v>
      </c>
      <c r="CY28" s="93">
        <f t="shared" si="49"/>
        <v>0</v>
      </c>
      <c r="CZ28" s="93">
        <f t="shared" si="50"/>
        <v>-2519.83066475962</v>
      </c>
      <c r="DA28" s="94">
        <f t="shared" si="51"/>
        <v>0</v>
      </c>
      <c r="DB28" s="95">
        <v>0</v>
      </c>
      <c r="DC28" s="95"/>
      <c r="DD28" s="93">
        <f t="shared" si="52"/>
        <v>0</v>
      </c>
      <c r="DE28" s="94" t="str">
        <f t="shared" si="53"/>
        <v>-</v>
      </c>
      <c r="DF28" s="93">
        <f t="shared" si="54"/>
        <v>2519.83066475962</v>
      </c>
      <c r="DG28" s="93">
        <f t="shared" si="54"/>
        <v>0</v>
      </c>
      <c r="DH28" s="93">
        <f t="shared" si="55"/>
        <v>-2519.83066475962</v>
      </c>
      <c r="DI28" s="94">
        <f t="shared" si="56"/>
        <v>0</v>
      </c>
      <c r="DJ28" s="95">
        <v>0</v>
      </c>
      <c r="DK28" s="95"/>
      <c r="DL28" s="93">
        <f t="shared" si="57"/>
        <v>0</v>
      </c>
      <c r="DM28" s="94" t="str">
        <f t="shared" si="58"/>
        <v>-</v>
      </c>
      <c r="DN28" s="92">
        <f t="shared" si="59"/>
        <v>0</v>
      </c>
      <c r="DO28" s="92">
        <f t="shared" si="59"/>
        <v>0</v>
      </c>
      <c r="DP28" s="96">
        <v>0</v>
      </c>
      <c r="DQ28" s="96">
        <v>0</v>
      </c>
      <c r="DR28" s="96">
        <v>0</v>
      </c>
      <c r="DS28" s="96">
        <v>0</v>
      </c>
      <c r="DT28" s="96">
        <v>0</v>
      </c>
      <c r="DU28" s="96">
        <v>0</v>
      </c>
      <c r="DV28" s="96">
        <v>0</v>
      </c>
      <c r="DW28" s="96">
        <v>0</v>
      </c>
      <c r="DX28" s="96">
        <v>0</v>
      </c>
      <c r="DY28" s="96">
        <v>0</v>
      </c>
      <c r="DZ28" s="96">
        <v>0</v>
      </c>
      <c r="EA28" s="96">
        <v>0</v>
      </c>
      <c r="EB28" s="96">
        <v>0</v>
      </c>
      <c r="EC28" s="96">
        <v>0</v>
      </c>
      <c r="ED28" s="93">
        <f>IF($B$2="Отчет за 1 квартал",[2]ИПР!CR27,IF($B$2="Отчет за 2 квартал",[2]ИПР!CZ27,IF($B$2="Отчет за 3 квартал",[2]ИПР!DH27,CN28)))-DP28-DT28-DU28-DV28-DW28-DX28-DY28-DZ28-EA28-EC28-DQ28-DR28-DS28-EB28</f>
        <v>-2519.83066475962</v>
      </c>
      <c r="EE28" s="96">
        <v>0</v>
      </c>
      <c r="EF28" s="96">
        <v>0</v>
      </c>
      <c r="EG28" s="96">
        <v>0</v>
      </c>
      <c r="EH28" s="96">
        <v>0</v>
      </c>
      <c r="EI28" s="92">
        <f t="shared" si="60"/>
        <v>0</v>
      </c>
      <c r="EJ28" s="148" t="s">
        <v>150</v>
      </c>
      <c r="EK28" s="96"/>
      <c r="EL28" s="95">
        <v>0</v>
      </c>
      <c r="EM28" s="95"/>
      <c r="EN28" s="93">
        <f t="shared" si="61"/>
        <v>2519.83066475962</v>
      </c>
      <c r="EO28" s="93">
        <f t="shared" si="62"/>
        <v>2519.83066475962</v>
      </c>
      <c r="EP28" s="93">
        <f t="shared" si="62"/>
        <v>0</v>
      </c>
      <c r="EQ28" s="93">
        <f t="shared" si="63"/>
        <v>-2519.83066475962</v>
      </c>
      <c r="ER28" s="94">
        <f>IF(EO28=0,"-",EP28/EO28)</f>
        <v>0</v>
      </c>
      <c r="ES28" s="95">
        <v>0</v>
      </c>
      <c r="ET28" s="95"/>
      <c r="EU28" s="93">
        <f t="shared" si="64"/>
        <v>0</v>
      </c>
      <c r="EV28" s="94" t="str">
        <f t="shared" si="65"/>
        <v>-</v>
      </c>
      <c r="EW28" s="95">
        <v>2519.83066475962</v>
      </c>
      <c r="EX28" s="95"/>
      <c r="EY28" s="93">
        <f t="shared" si="66"/>
        <v>-2519.83066475962</v>
      </c>
      <c r="EZ28" s="94">
        <f t="shared" si="67"/>
        <v>0</v>
      </c>
      <c r="FA28" s="93">
        <f t="shared" si="68"/>
        <v>2519.83066475962</v>
      </c>
      <c r="FB28" s="93">
        <f t="shared" si="68"/>
        <v>0</v>
      </c>
      <c r="FC28" s="93">
        <f t="shared" si="69"/>
        <v>-2519.83066475962</v>
      </c>
      <c r="FD28" s="94">
        <f t="shared" si="70"/>
        <v>0</v>
      </c>
      <c r="FE28" s="95">
        <v>0</v>
      </c>
      <c r="FF28" s="95"/>
      <c r="FG28" s="93">
        <f t="shared" si="71"/>
        <v>0</v>
      </c>
      <c r="FH28" s="94" t="str">
        <f t="shared" si="72"/>
        <v>-</v>
      </c>
      <c r="FI28" s="93">
        <f t="shared" si="73"/>
        <v>2519.83066475962</v>
      </c>
      <c r="FJ28" s="93">
        <f t="shared" si="73"/>
        <v>0</v>
      </c>
      <c r="FK28" s="93">
        <f t="shared" si="74"/>
        <v>-2519.83066475962</v>
      </c>
      <c r="FL28" s="94">
        <f t="shared" si="75"/>
        <v>0</v>
      </c>
      <c r="FM28" s="95">
        <v>0</v>
      </c>
      <c r="FN28" s="95"/>
      <c r="FO28" s="93">
        <f t="shared" si="76"/>
        <v>0</v>
      </c>
      <c r="FP28" s="94" t="str">
        <f t="shared" si="77"/>
        <v>-</v>
      </c>
      <c r="FQ28" s="92">
        <f t="shared" si="78"/>
        <v>0</v>
      </c>
      <c r="FR28" s="92">
        <f t="shared" si="78"/>
        <v>0</v>
      </c>
      <c r="FS28" s="96">
        <v>0</v>
      </c>
      <c r="FT28" s="96">
        <v>0</v>
      </c>
      <c r="FU28" s="96">
        <v>0</v>
      </c>
      <c r="FV28" s="96">
        <v>0</v>
      </c>
      <c r="FW28" s="96">
        <v>0</v>
      </c>
      <c r="FX28" s="96">
        <v>0</v>
      </c>
      <c r="FY28" s="96">
        <v>0</v>
      </c>
      <c r="FZ28" s="96">
        <v>0</v>
      </c>
      <c r="GA28" s="96">
        <v>0</v>
      </c>
      <c r="GB28" s="96">
        <v>0</v>
      </c>
      <c r="GC28" s="96">
        <v>0</v>
      </c>
      <c r="GD28" s="96">
        <v>0</v>
      </c>
      <c r="GE28" s="96">
        <v>0</v>
      </c>
      <c r="GF28" s="96">
        <v>0</v>
      </c>
      <c r="GG28" s="93">
        <f>IF($B$2="Отчет за 1 квартал",[2]ИПР!EW27,IF($B$2="Отчет за 2 квартал",[2]ИПР!FE27,IF($B$2="Отчет за 3 квартал",[2]ИПР!FM27,EQ28)))-FS28-FW28-FX28-FY28-FZ28-GA28-GB28-GC28-GD28-GF28-FT28-FU28-FV28-GE28</f>
        <v>-2519.83066475962</v>
      </c>
      <c r="GH28" s="96">
        <v>0</v>
      </c>
      <c r="GI28" s="96">
        <v>0</v>
      </c>
      <c r="GJ28" s="96">
        <v>0</v>
      </c>
      <c r="GK28" s="96">
        <v>0</v>
      </c>
      <c r="GL28" s="92">
        <f t="shared" si="79"/>
        <v>0</v>
      </c>
      <c r="GM28" s="148" t="s">
        <v>150</v>
      </c>
      <c r="GN28" s="96"/>
      <c r="GO28" s="99"/>
      <c r="GP28" s="100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0"/>
      <c r="HK28" s="135">
        <f t="shared" si="82"/>
        <v>0</v>
      </c>
      <c r="HL28" s="135">
        <f t="shared" si="82"/>
        <v>0</v>
      </c>
      <c r="HM28" s="135">
        <f t="shared" si="82"/>
        <v>0</v>
      </c>
      <c r="HN28" s="135">
        <f t="shared" si="82"/>
        <v>0</v>
      </c>
      <c r="HO28" s="135">
        <f t="shared" si="82"/>
        <v>0</v>
      </c>
      <c r="HP28" s="135">
        <f t="shared" si="82"/>
        <v>0</v>
      </c>
      <c r="HQ28" s="135">
        <f t="shared" si="82"/>
        <v>0</v>
      </c>
      <c r="HR28" s="135">
        <f t="shared" si="82"/>
        <v>0</v>
      </c>
      <c r="HS28" s="136">
        <v>0</v>
      </c>
      <c r="HT28" s="136">
        <v>0</v>
      </c>
      <c r="HU28" s="136">
        <v>0</v>
      </c>
      <c r="HV28" s="136">
        <v>0</v>
      </c>
      <c r="HW28" s="136">
        <v>0</v>
      </c>
      <c r="HX28" s="136">
        <v>0</v>
      </c>
      <c r="HY28" s="136">
        <v>0</v>
      </c>
      <c r="HZ28" s="136">
        <v>0</v>
      </c>
      <c r="IA28" s="136">
        <v>0</v>
      </c>
      <c r="IB28" s="136">
        <v>0</v>
      </c>
      <c r="IC28" s="136">
        <v>0</v>
      </c>
      <c r="ID28" s="136">
        <v>0</v>
      </c>
      <c r="IE28" s="136">
        <v>0</v>
      </c>
      <c r="IF28" s="136">
        <v>0</v>
      </c>
      <c r="IG28" s="136">
        <v>0</v>
      </c>
      <c r="IH28" s="136">
        <v>0</v>
      </c>
      <c r="II28" s="136">
        <v>0</v>
      </c>
      <c r="IJ28" s="136">
        <v>0</v>
      </c>
      <c r="IK28" s="136">
        <v>0</v>
      </c>
      <c r="IL28" s="136">
        <v>0</v>
      </c>
      <c r="IM28" s="136">
        <v>0</v>
      </c>
      <c r="IN28" s="136">
        <v>0</v>
      </c>
      <c r="IO28" s="136">
        <v>0</v>
      </c>
      <c r="IP28" s="136">
        <v>0</v>
      </c>
      <c r="IQ28" s="136">
        <v>0</v>
      </c>
      <c r="IR28" s="136">
        <v>0</v>
      </c>
      <c r="IS28" s="136">
        <v>0</v>
      </c>
      <c r="IT28" s="136">
        <v>0</v>
      </c>
      <c r="IU28" s="136">
        <v>0</v>
      </c>
      <c r="IV28" s="136">
        <v>0</v>
      </c>
      <c r="IW28" s="136">
        <v>0</v>
      </c>
      <c r="IX28" s="136">
        <v>0</v>
      </c>
      <c r="IY28" s="135">
        <f t="shared" si="83"/>
        <v>0</v>
      </c>
      <c r="IZ28" s="135">
        <f t="shared" si="83"/>
        <v>0</v>
      </c>
      <c r="JA28" s="135">
        <f t="shared" si="83"/>
        <v>0</v>
      </c>
      <c r="JB28" s="135">
        <f t="shared" si="83"/>
        <v>0</v>
      </c>
      <c r="JC28" s="135">
        <f t="shared" si="83"/>
        <v>0</v>
      </c>
      <c r="JD28" s="135">
        <f t="shared" si="83"/>
        <v>0</v>
      </c>
      <c r="JE28" s="135">
        <f t="shared" si="83"/>
        <v>0</v>
      </c>
      <c r="JF28" s="135">
        <f t="shared" si="83"/>
        <v>0</v>
      </c>
      <c r="JG28" s="136">
        <v>0</v>
      </c>
      <c r="JH28" s="136">
        <v>0</v>
      </c>
      <c r="JI28" s="136">
        <v>0</v>
      </c>
      <c r="JJ28" s="136">
        <v>0</v>
      </c>
      <c r="JK28" s="136">
        <v>0</v>
      </c>
      <c r="JL28" s="136">
        <v>0</v>
      </c>
      <c r="JM28" s="136">
        <v>0</v>
      </c>
      <c r="JN28" s="136">
        <v>0</v>
      </c>
      <c r="JO28" s="136">
        <v>0</v>
      </c>
      <c r="JP28" s="136">
        <v>0</v>
      </c>
      <c r="JQ28" s="136">
        <v>0</v>
      </c>
      <c r="JR28" s="136">
        <v>0</v>
      </c>
      <c r="JS28" s="136">
        <v>0</v>
      </c>
      <c r="JT28" s="136">
        <v>0</v>
      </c>
      <c r="JU28" s="136">
        <v>0</v>
      </c>
      <c r="JV28" s="136">
        <v>0</v>
      </c>
      <c r="JW28" s="136">
        <v>0</v>
      </c>
      <c r="JX28" s="136">
        <v>0</v>
      </c>
      <c r="JY28" s="136">
        <v>0</v>
      </c>
      <c r="JZ28" s="136">
        <v>0</v>
      </c>
      <c r="KA28" s="136">
        <v>0</v>
      </c>
      <c r="KB28" s="136">
        <v>0</v>
      </c>
      <c r="KC28" s="136">
        <v>0</v>
      </c>
      <c r="KD28" s="136">
        <v>0</v>
      </c>
      <c r="KE28" s="136">
        <v>0</v>
      </c>
      <c r="KF28" s="136">
        <v>0</v>
      </c>
      <c r="KG28" s="136">
        <v>0</v>
      </c>
      <c r="KH28" s="136">
        <v>0</v>
      </c>
      <c r="KI28" s="136">
        <v>0</v>
      </c>
      <c r="KJ28" s="136">
        <v>0</v>
      </c>
      <c r="KK28" s="136">
        <v>0</v>
      </c>
      <c r="KL28" s="136">
        <v>0</v>
      </c>
      <c r="KM28" s="80"/>
      <c r="KN28" s="136" t="s">
        <v>97</v>
      </c>
      <c r="KO28" s="80"/>
      <c r="KP28" s="80"/>
      <c r="KQ28" s="80"/>
      <c r="KR28" s="136"/>
      <c r="KS28" s="136"/>
      <c r="KT28" s="136"/>
      <c r="KU28" s="136"/>
      <c r="KV28" s="136"/>
      <c r="KW28" s="136"/>
      <c r="KX28" s="136"/>
      <c r="KY28" s="136"/>
      <c r="KZ28" s="136"/>
      <c r="LA28" s="136"/>
      <c r="LB28" s="136"/>
      <c r="LC28" s="136"/>
      <c r="LD28" s="136"/>
      <c r="LE28" s="136"/>
      <c r="LF28" s="136"/>
      <c r="LG28" s="136"/>
      <c r="LH28" s="136"/>
      <c r="LI28" s="136"/>
      <c r="LJ28" s="137"/>
      <c r="LK28" s="137"/>
      <c r="LL28" s="137"/>
      <c r="LM28" s="137"/>
      <c r="LN28" s="137"/>
      <c r="LO28" s="137"/>
      <c r="LP28" s="104"/>
      <c r="LQ28" s="104"/>
      <c r="LR28" s="104"/>
      <c r="LS28" s="104"/>
      <c r="LT28" s="104"/>
      <c r="LU28" s="104"/>
      <c r="LV28" s="104"/>
      <c r="LW28" s="104"/>
      <c r="LX28" s="104"/>
    </row>
    <row r="29" spans="1:336" s="138" customFormat="1" ht="25.5" hidden="1" customHeight="1" outlineLevel="1" x14ac:dyDescent="0.2">
      <c r="A29" s="83" t="s">
        <v>151</v>
      </c>
      <c r="B29" s="84" t="s">
        <v>152</v>
      </c>
      <c r="C29" s="107" t="s">
        <v>101</v>
      </c>
      <c r="D29" s="107"/>
      <c r="E29" s="107" t="s">
        <v>115</v>
      </c>
      <c r="F29" s="86">
        <v>1540.2586916564167</v>
      </c>
      <c r="G29" s="86"/>
      <c r="H29" s="86">
        <v>1283.5489097136806</v>
      </c>
      <c r="I29" s="86"/>
      <c r="J29" s="87">
        <v>32022</v>
      </c>
      <c r="K29" s="87"/>
      <c r="L29" s="87">
        <v>32022</v>
      </c>
      <c r="M29" s="88"/>
      <c r="N29" s="86">
        <v>0</v>
      </c>
      <c r="O29" s="86"/>
      <c r="P29" s="89"/>
      <c r="Q29" s="108"/>
      <c r="R29" s="89"/>
      <c r="S29" s="89"/>
      <c r="T29" s="89"/>
      <c r="U29" s="89"/>
      <c r="V29" s="86">
        <v>0</v>
      </c>
      <c r="W29" s="86">
        <v>0</v>
      </c>
      <c r="X29" s="89"/>
      <c r="Y29" s="86">
        <v>0</v>
      </c>
      <c r="Z29" s="89"/>
      <c r="AA29" s="89"/>
      <c r="AB29" s="90">
        <v>0</v>
      </c>
      <c r="AC29" s="90"/>
      <c r="AD29" s="91" t="s">
        <v>116</v>
      </c>
      <c r="AE29" s="91"/>
      <c r="AF29" s="92">
        <f>AG29+BZ29+CA29+CB29+CC29</f>
        <v>1540.2586916564167</v>
      </c>
      <c r="AG29" s="93">
        <f>AK29+AO29+AW29+BE29</f>
        <v>1540.2586916564167</v>
      </c>
      <c r="AH29" s="93">
        <f>AL29+AP29+AX29+BF29</f>
        <v>0</v>
      </c>
      <c r="AI29" s="93">
        <f>AH29-AG29</f>
        <v>-1540.2586916564167</v>
      </c>
      <c r="AJ29" s="94">
        <f>IF(AG29=0,"-",AH29/AG29)</f>
        <v>0</v>
      </c>
      <c r="AK29" s="95">
        <v>0</v>
      </c>
      <c r="AL29" s="95"/>
      <c r="AM29" s="93">
        <f>AL29-AK29</f>
        <v>0</v>
      </c>
      <c r="AN29" s="94" t="str">
        <f>IF(AK29=0,"-",AL29/AK29)</f>
        <v>-</v>
      </c>
      <c r="AO29" s="95">
        <v>0</v>
      </c>
      <c r="AP29" s="95"/>
      <c r="AQ29" s="93">
        <f>AP29-AO29</f>
        <v>0</v>
      </c>
      <c r="AR29" s="94" t="str">
        <f>IF(AO29=0,"-",AP29/AO29)</f>
        <v>-</v>
      </c>
      <c r="AS29" s="93">
        <f>AK29+AO29</f>
        <v>0</v>
      </c>
      <c r="AT29" s="93">
        <f>AL29+AP29</f>
        <v>0</v>
      </c>
      <c r="AU29" s="93">
        <f>AT29-AS29</f>
        <v>0</v>
      </c>
      <c r="AV29" s="94" t="str">
        <f>IF(AS29=0,"-",AT29/AS29)</f>
        <v>-</v>
      </c>
      <c r="AW29" s="90">
        <v>1540.2586916564167</v>
      </c>
      <c r="AX29" s="95"/>
      <c r="AY29" s="93">
        <f>AX29-AW29</f>
        <v>-1540.2586916564167</v>
      </c>
      <c r="AZ29" s="94">
        <f>IF(AW29=0,"-",AX29/AW29)</f>
        <v>0</v>
      </c>
      <c r="BA29" s="93">
        <f>AS29+AW29</f>
        <v>1540.2586916564167</v>
      </c>
      <c r="BB29" s="93">
        <f>AT29+AX29</f>
        <v>0</v>
      </c>
      <c r="BC29" s="93">
        <f>BB29-BA29</f>
        <v>-1540.2586916564167</v>
      </c>
      <c r="BD29" s="94">
        <f>IF(BA29=0,"-",BB29/BA29)</f>
        <v>0</v>
      </c>
      <c r="BE29" s="95">
        <v>0</v>
      </c>
      <c r="BF29" s="95"/>
      <c r="BG29" s="93">
        <f>BF29-BE29</f>
        <v>0</v>
      </c>
      <c r="BH29" s="94" t="str">
        <f>IF(BE29=0,"-",BF29/BE29)</f>
        <v>-</v>
      </c>
      <c r="BI29" s="92">
        <f>F29-AB29-AG29</f>
        <v>0</v>
      </c>
      <c r="BJ29" s="92">
        <f>G29-AC29-AH29</f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3">
        <f>IF($B$2="Отчет за 1 квартал",[2]ИПР!AM30,IF($B$2="Отчет за 2 квартал",[2]ИПР!AU30,IF($B$2="Отчет за 3 квартал",[2]ИПР!BC30,AI29)))-BK29-BO29-BP29-BQ29-BR29-BS29-BT29-BU29-BV29-BX29-BL29-BM29-BN29-BW29</f>
        <v>-1540.2586916564167</v>
      </c>
      <c r="BZ29" s="96">
        <v>0</v>
      </c>
      <c r="CA29" s="96">
        <v>0</v>
      </c>
      <c r="CB29" s="96">
        <v>0</v>
      </c>
      <c r="CC29" s="96">
        <v>0</v>
      </c>
      <c r="CD29" s="92">
        <f>F29-AB29-AF29</f>
        <v>0</v>
      </c>
      <c r="CE29" s="133" t="s">
        <v>150</v>
      </c>
      <c r="CF29" s="96"/>
      <c r="CG29" s="95">
        <v>0</v>
      </c>
      <c r="CH29" s="95"/>
      <c r="CI29" s="91" t="s">
        <v>116</v>
      </c>
      <c r="CJ29" s="91"/>
      <c r="CK29" s="93">
        <f>CL29+EE29+EF29+EG29+EH29</f>
        <v>1283.5489097136806</v>
      </c>
      <c r="CL29" s="93">
        <f>CP29+CT29+DB29+DJ29</f>
        <v>1283.5489097136806</v>
      </c>
      <c r="CM29" s="93">
        <f>CQ29+CU29+DC29+DK29</f>
        <v>0</v>
      </c>
      <c r="CN29" s="93">
        <f>CM29-CL29</f>
        <v>-1283.5489097136806</v>
      </c>
      <c r="CO29" s="94">
        <f>IF(CL29=0,"-",CM29/CL29)</f>
        <v>0</v>
      </c>
      <c r="CP29" s="95">
        <v>0</v>
      </c>
      <c r="CQ29" s="95"/>
      <c r="CR29" s="93">
        <f>CQ29-CP29</f>
        <v>0</v>
      </c>
      <c r="CS29" s="94" t="str">
        <f>IF(CP29=0,"-",CQ29/CP29)</f>
        <v>-</v>
      </c>
      <c r="CT29" s="95">
        <v>0</v>
      </c>
      <c r="CU29" s="95"/>
      <c r="CV29" s="93">
        <f>CU29-CT29</f>
        <v>0</v>
      </c>
      <c r="CW29" s="94" t="str">
        <f>IF(CT29=0,"-",CU29/CT29)</f>
        <v>-</v>
      </c>
      <c r="CX29" s="93">
        <f>CP29+CT29</f>
        <v>0</v>
      </c>
      <c r="CY29" s="93">
        <f>CQ29+CU29</f>
        <v>0</v>
      </c>
      <c r="CZ29" s="93">
        <f>CY29-CX29</f>
        <v>0</v>
      </c>
      <c r="DA29" s="94" t="str">
        <f>IF(CX29=0,"-",CY29/CX29)</f>
        <v>-</v>
      </c>
      <c r="DB29" s="90">
        <v>1283.5489097136806</v>
      </c>
      <c r="DC29" s="95"/>
      <c r="DD29" s="93">
        <f>DC29-DB29</f>
        <v>-1283.5489097136806</v>
      </c>
      <c r="DE29" s="94">
        <f>IF(DB29=0,"-",DC29/DB29)</f>
        <v>0</v>
      </c>
      <c r="DF29" s="93">
        <f>CX29+DB29</f>
        <v>1283.5489097136806</v>
      </c>
      <c r="DG29" s="93">
        <f>CY29+DC29</f>
        <v>0</v>
      </c>
      <c r="DH29" s="93">
        <f>DG29-DF29</f>
        <v>-1283.5489097136806</v>
      </c>
      <c r="DI29" s="94">
        <f>IF(DF29=0,"-",DG29/DF29)</f>
        <v>0</v>
      </c>
      <c r="DJ29" s="95">
        <v>0</v>
      </c>
      <c r="DK29" s="95"/>
      <c r="DL29" s="93">
        <f>DK29-DJ29</f>
        <v>0</v>
      </c>
      <c r="DM29" s="94" t="str">
        <f>IF(DJ29=0,"-",DK29/DJ29)</f>
        <v>-</v>
      </c>
      <c r="DN29" s="92">
        <f>H29-CG29-CL29</f>
        <v>0</v>
      </c>
      <c r="DO29" s="92">
        <f>I29-CH29-CM29</f>
        <v>0</v>
      </c>
      <c r="DP29" s="96">
        <v>0</v>
      </c>
      <c r="DQ29" s="96">
        <v>0</v>
      </c>
      <c r="DR29" s="96">
        <v>0</v>
      </c>
      <c r="DS29" s="96">
        <v>0</v>
      </c>
      <c r="DT29" s="96">
        <v>0</v>
      </c>
      <c r="DU29" s="96">
        <v>0</v>
      </c>
      <c r="DV29" s="96">
        <v>0</v>
      </c>
      <c r="DW29" s="96">
        <v>0</v>
      </c>
      <c r="DX29" s="96">
        <v>0</v>
      </c>
      <c r="DY29" s="96">
        <v>0</v>
      </c>
      <c r="DZ29" s="96">
        <v>0</v>
      </c>
      <c r="EA29" s="96">
        <v>0</v>
      </c>
      <c r="EB29" s="96">
        <v>0</v>
      </c>
      <c r="EC29" s="96">
        <v>0</v>
      </c>
      <c r="ED29" s="93">
        <f>IF($B$2="Отчет за 1 квартал",[2]ИПР!CR30,IF($B$2="Отчет за 2 квартал",[2]ИПР!CZ30,IF($B$2="Отчет за 3 квартал",[2]ИПР!DH30,CN29)))-DP29-DT29-DU29-DV29-DW29-DX29-DY29-DZ29-EA29-EC29-DQ29-DR29-DS29-EB29</f>
        <v>-1283.5489097136806</v>
      </c>
      <c r="EE29" s="96">
        <v>0</v>
      </c>
      <c r="EF29" s="96">
        <v>0</v>
      </c>
      <c r="EG29" s="96">
        <v>0</v>
      </c>
      <c r="EH29" s="96">
        <v>0</v>
      </c>
      <c r="EI29" s="92">
        <f>H29-CG29-CK29</f>
        <v>0</v>
      </c>
      <c r="EJ29" s="109" t="str">
        <f>CE29</f>
        <v>Новый проект</v>
      </c>
      <c r="EK29" s="96"/>
      <c r="EL29" s="95">
        <v>0</v>
      </c>
      <c r="EM29" s="95"/>
      <c r="EN29" s="93">
        <f>EO29+GH29+GI29+GJ29+GK29</f>
        <v>1283.5489097136806</v>
      </c>
      <c r="EO29" s="93">
        <f>ES29+EW29+FE29+FM29</f>
        <v>1283.5489097136806</v>
      </c>
      <c r="EP29" s="93">
        <f>ET29+EX29+FF29+FN29</f>
        <v>0</v>
      </c>
      <c r="EQ29" s="93">
        <f>EP29-EO29</f>
        <v>-1283.5489097136806</v>
      </c>
      <c r="ER29" s="94">
        <f>IF(EO29=0,"-",EP29/EO29)</f>
        <v>0</v>
      </c>
      <c r="ES29" s="95">
        <v>0</v>
      </c>
      <c r="ET29" s="95"/>
      <c r="EU29" s="93">
        <f>ET29-ES29</f>
        <v>0</v>
      </c>
      <c r="EV29" s="94" t="str">
        <f>IF(ES29=0,"-",ET29/ES29)</f>
        <v>-</v>
      </c>
      <c r="EW29" s="95">
        <v>0</v>
      </c>
      <c r="EX29" s="95"/>
      <c r="EY29" s="93">
        <f>EX29-EW29</f>
        <v>0</v>
      </c>
      <c r="EZ29" s="94" t="str">
        <f>IF(EW29=0,"-",EX29/EW29)</f>
        <v>-</v>
      </c>
      <c r="FA29" s="93">
        <f>ES29+EW29</f>
        <v>0</v>
      </c>
      <c r="FB29" s="93">
        <f>ET29+EX29</f>
        <v>0</v>
      </c>
      <c r="FC29" s="93">
        <f>FB29-FA29</f>
        <v>0</v>
      </c>
      <c r="FD29" s="94" t="str">
        <f>IF(FA29=0,"-",FB29/FA29)</f>
        <v>-</v>
      </c>
      <c r="FE29" s="95">
        <v>1283.5489097136806</v>
      </c>
      <c r="FF29" s="95"/>
      <c r="FG29" s="93">
        <f>FF29-FE29</f>
        <v>-1283.5489097136806</v>
      </c>
      <c r="FH29" s="94">
        <f>IF(FE29=0,"-",FF29/FE29)</f>
        <v>0</v>
      </c>
      <c r="FI29" s="93">
        <f>FA29+FE29</f>
        <v>1283.5489097136806</v>
      </c>
      <c r="FJ29" s="93">
        <f>FB29+FF29</f>
        <v>0</v>
      </c>
      <c r="FK29" s="93">
        <f>FJ29-FI29</f>
        <v>-1283.5489097136806</v>
      </c>
      <c r="FL29" s="94">
        <f>IF(FI29=0,"-",FJ29/FI29)</f>
        <v>0</v>
      </c>
      <c r="FM29" s="95">
        <v>0</v>
      </c>
      <c r="FN29" s="95"/>
      <c r="FO29" s="93">
        <f>FN29-FM29</f>
        <v>0</v>
      </c>
      <c r="FP29" s="94" t="str">
        <f>IF(FM29=0,"-",FN29/FM29)</f>
        <v>-</v>
      </c>
      <c r="FQ29" s="92">
        <f>H29-EL29-EO29</f>
        <v>0</v>
      </c>
      <c r="FR29" s="92">
        <f>I29-EM29-EP29</f>
        <v>0</v>
      </c>
      <c r="FS29" s="96">
        <v>0</v>
      </c>
      <c r="FT29" s="96">
        <v>0</v>
      </c>
      <c r="FU29" s="96">
        <v>0</v>
      </c>
      <c r="FV29" s="96">
        <v>0</v>
      </c>
      <c r="FW29" s="96">
        <v>0</v>
      </c>
      <c r="FX29" s="96">
        <v>0</v>
      </c>
      <c r="FY29" s="96">
        <v>0</v>
      </c>
      <c r="FZ29" s="96">
        <v>0</v>
      </c>
      <c r="GA29" s="96">
        <v>0</v>
      </c>
      <c r="GB29" s="96">
        <v>0</v>
      </c>
      <c r="GC29" s="96">
        <v>0</v>
      </c>
      <c r="GD29" s="96">
        <v>0</v>
      </c>
      <c r="GE29" s="96">
        <v>0</v>
      </c>
      <c r="GF29" s="96">
        <v>0</v>
      </c>
      <c r="GG29" s="93">
        <f>IF($B$2="Отчет за 1 квартал",[2]ИПР!EW30,IF($B$2="Отчет за 2 квартал",[2]ИПР!FE30,IF($B$2="Отчет за 3 квартал",[2]ИПР!FM30,EQ29)))-FS29-FW29-FX29-FY29-FZ29-GA29-GB29-GC29-GD29-GF29-FT29-FU29-FV29-GE29</f>
        <v>-1283.5489097136806</v>
      </c>
      <c r="GH29" s="96">
        <v>0</v>
      </c>
      <c r="GI29" s="96">
        <v>0</v>
      </c>
      <c r="GJ29" s="96">
        <v>0</v>
      </c>
      <c r="GK29" s="96">
        <v>0</v>
      </c>
      <c r="GL29" s="92">
        <f>H29-EL29-EN29</f>
        <v>0</v>
      </c>
      <c r="GM29" s="98" t="str">
        <f>EJ29</f>
        <v>Новый проект</v>
      </c>
      <c r="GN29" s="130"/>
      <c r="GO29" s="99"/>
      <c r="GP29" s="100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0"/>
      <c r="HK29" s="135"/>
      <c r="HL29" s="135"/>
      <c r="HM29" s="135"/>
      <c r="HN29" s="135"/>
      <c r="HO29" s="135"/>
      <c r="HP29" s="135"/>
      <c r="HQ29" s="135"/>
      <c r="HR29" s="135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36"/>
      <c r="IW29" s="136"/>
      <c r="IX29" s="136"/>
      <c r="IY29" s="135"/>
      <c r="IZ29" s="135"/>
      <c r="JA29" s="135"/>
      <c r="JB29" s="135"/>
      <c r="JC29" s="135"/>
      <c r="JD29" s="135"/>
      <c r="JE29" s="135"/>
      <c r="JF29" s="135"/>
      <c r="JG29" s="136"/>
      <c r="JH29" s="136"/>
      <c r="JI29" s="136"/>
      <c r="JJ29" s="136"/>
      <c r="JK29" s="136"/>
      <c r="JL29" s="136"/>
      <c r="JM29" s="136"/>
      <c r="JN29" s="136"/>
      <c r="JO29" s="136"/>
      <c r="JP29" s="136"/>
      <c r="JQ29" s="136"/>
      <c r="JR29" s="136"/>
      <c r="JS29" s="136"/>
      <c r="JT29" s="136"/>
      <c r="JU29" s="136"/>
      <c r="JV29" s="136"/>
      <c r="JW29" s="136"/>
      <c r="JX29" s="136"/>
      <c r="JY29" s="136"/>
      <c r="JZ29" s="136"/>
      <c r="KA29" s="136"/>
      <c r="KB29" s="136"/>
      <c r="KC29" s="136"/>
      <c r="KD29" s="136"/>
      <c r="KE29" s="136"/>
      <c r="KF29" s="136"/>
      <c r="KG29" s="136"/>
      <c r="KH29" s="136"/>
      <c r="KI29" s="136"/>
      <c r="KJ29" s="136"/>
      <c r="KK29" s="136"/>
      <c r="KL29" s="136"/>
      <c r="KM29" s="80"/>
      <c r="KN29" s="136"/>
      <c r="KO29" s="80"/>
      <c r="KP29" s="80"/>
      <c r="KQ29" s="80"/>
      <c r="KR29" s="136"/>
      <c r="KS29" s="136"/>
      <c r="KT29" s="136"/>
      <c r="KU29" s="136"/>
      <c r="KV29" s="136"/>
      <c r="KW29" s="136"/>
      <c r="KX29" s="136"/>
      <c r="KY29" s="136"/>
      <c r="KZ29" s="136"/>
      <c r="LA29" s="136"/>
      <c r="LB29" s="136"/>
      <c r="LC29" s="136"/>
      <c r="LD29" s="136"/>
      <c r="LE29" s="136"/>
      <c r="LF29" s="136"/>
      <c r="LG29" s="136"/>
      <c r="LH29" s="136"/>
      <c r="LI29" s="136"/>
      <c r="LJ29" s="137"/>
      <c r="LK29" s="137"/>
      <c r="LL29" s="137"/>
      <c r="LM29" s="137"/>
      <c r="LN29" s="137"/>
      <c r="LO29" s="137"/>
      <c r="LP29" s="104"/>
      <c r="LQ29" s="104"/>
      <c r="LR29" s="104"/>
      <c r="LS29" s="104"/>
      <c r="LT29" s="104"/>
      <c r="LU29" s="104"/>
      <c r="LV29" s="104"/>
      <c r="LW29" s="104"/>
      <c r="LX29" s="104"/>
    </row>
    <row r="30" spans="1:336" s="138" customFormat="1" ht="25.5" hidden="1" customHeight="1" outlineLevel="1" x14ac:dyDescent="0.2">
      <c r="A30" s="83" t="s">
        <v>153</v>
      </c>
      <c r="B30" s="129" t="s">
        <v>154</v>
      </c>
      <c r="C30" s="107" t="s">
        <v>101</v>
      </c>
      <c r="D30" s="107"/>
      <c r="E30" s="107" t="s">
        <v>115</v>
      </c>
      <c r="F30" s="86">
        <v>2160.9826946676753</v>
      </c>
      <c r="G30" s="86"/>
      <c r="H30" s="86">
        <v>1800.8189122230629</v>
      </c>
      <c r="I30" s="86"/>
      <c r="J30" s="87">
        <v>42022</v>
      </c>
      <c r="K30" s="88"/>
      <c r="L30" s="87">
        <v>42022</v>
      </c>
      <c r="M30" s="88"/>
      <c r="N30" s="86">
        <v>0</v>
      </c>
      <c r="O30" s="86"/>
      <c r="P30" s="89"/>
      <c r="Q30" s="108"/>
      <c r="R30" s="89"/>
      <c r="S30" s="89"/>
      <c r="T30" s="89"/>
      <c r="U30" s="89"/>
      <c r="V30" s="86">
        <v>0</v>
      </c>
      <c r="W30" s="86">
        <v>0</v>
      </c>
      <c r="X30" s="89"/>
      <c r="Y30" s="86">
        <v>0</v>
      </c>
      <c r="Z30" s="89"/>
      <c r="AA30" s="89"/>
      <c r="AB30" s="90">
        <v>0</v>
      </c>
      <c r="AC30" s="90"/>
      <c r="AD30" s="91" t="s">
        <v>116</v>
      </c>
      <c r="AE30" s="91"/>
      <c r="AF30" s="92">
        <f t="shared" si="86"/>
        <v>2160.9826946676753</v>
      </c>
      <c r="AG30" s="93">
        <f t="shared" si="23"/>
        <v>2160.9826946676753</v>
      </c>
      <c r="AH30" s="93">
        <f t="shared" si="23"/>
        <v>0</v>
      </c>
      <c r="AI30" s="93">
        <f t="shared" si="24"/>
        <v>-2160.9826946676753</v>
      </c>
      <c r="AJ30" s="94">
        <f t="shared" si="25"/>
        <v>0</v>
      </c>
      <c r="AK30" s="95">
        <v>0</v>
      </c>
      <c r="AL30" s="95"/>
      <c r="AM30" s="93">
        <f t="shared" si="26"/>
        <v>0</v>
      </c>
      <c r="AN30" s="94" t="str">
        <f t="shared" si="27"/>
        <v>-</v>
      </c>
      <c r="AO30" s="95">
        <v>0</v>
      </c>
      <c r="AP30" s="95"/>
      <c r="AQ30" s="93">
        <f t="shared" si="28"/>
        <v>0</v>
      </c>
      <c r="AR30" s="94" t="str">
        <f t="shared" si="29"/>
        <v>-</v>
      </c>
      <c r="AS30" s="93">
        <f t="shared" si="30"/>
        <v>0</v>
      </c>
      <c r="AT30" s="93">
        <f t="shared" si="30"/>
        <v>0</v>
      </c>
      <c r="AU30" s="93">
        <f t="shared" si="31"/>
        <v>0</v>
      </c>
      <c r="AV30" s="94" t="str">
        <f t="shared" si="32"/>
        <v>-</v>
      </c>
      <c r="AW30" s="95">
        <v>0</v>
      </c>
      <c r="AX30" s="95"/>
      <c r="AY30" s="93">
        <f t="shared" si="33"/>
        <v>0</v>
      </c>
      <c r="AZ30" s="94" t="str">
        <f t="shared" si="34"/>
        <v>-</v>
      </c>
      <c r="BA30" s="93">
        <f t="shared" si="35"/>
        <v>0</v>
      </c>
      <c r="BB30" s="93">
        <f t="shared" si="35"/>
        <v>0</v>
      </c>
      <c r="BC30" s="93">
        <f t="shared" si="36"/>
        <v>0</v>
      </c>
      <c r="BD30" s="94" t="str">
        <f t="shared" si="37"/>
        <v>-</v>
      </c>
      <c r="BE30" s="95">
        <v>2160.9826946676753</v>
      </c>
      <c r="BF30" s="95"/>
      <c r="BG30" s="93">
        <f t="shared" si="38"/>
        <v>-2160.9826946676753</v>
      </c>
      <c r="BH30" s="94">
        <f t="shared" si="39"/>
        <v>0</v>
      </c>
      <c r="BI30" s="92">
        <f t="shared" si="40"/>
        <v>0</v>
      </c>
      <c r="BJ30" s="92">
        <f t="shared" si="40"/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3">
        <f>IF($B$2="Отчет за 1 квартал",[2]ИПР!AM29,IF($B$2="Отчет за 2 квартал",[2]ИПР!AU29,IF($B$2="Отчет за 3 квартал",[2]ИПР!BC29,AI30)))-BK30-BO30-BP30-BQ30-BR30-BS30-BT30-BU30-BV30-BX30-BL30-BM30-BN30-BW30</f>
        <v>-2160.9826946676753</v>
      </c>
      <c r="BZ30" s="96">
        <v>0</v>
      </c>
      <c r="CA30" s="96">
        <v>0</v>
      </c>
      <c r="CB30" s="96">
        <v>0</v>
      </c>
      <c r="CC30" s="96">
        <v>0</v>
      </c>
      <c r="CD30" s="92">
        <f t="shared" si="41"/>
        <v>0</v>
      </c>
      <c r="CE30" s="148" t="s">
        <v>150</v>
      </c>
      <c r="CF30" s="96"/>
      <c r="CG30" s="95">
        <v>0</v>
      </c>
      <c r="CH30" s="95"/>
      <c r="CI30" s="91" t="s">
        <v>116</v>
      </c>
      <c r="CJ30" s="91"/>
      <c r="CK30" s="93">
        <f t="shared" si="42"/>
        <v>1800.8189122230629</v>
      </c>
      <c r="CL30" s="93">
        <f t="shared" si="43"/>
        <v>1800.8189122230629</v>
      </c>
      <c r="CM30" s="93">
        <f t="shared" si="43"/>
        <v>0</v>
      </c>
      <c r="CN30" s="93">
        <f>CM30-CL30</f>
        <v>-1800.8189122230629</v>
      </c>
      <c r="CO30" s="94">
        <f t="shared" si="44"/>
        <v>0</v>
      </c>
      <c r="CP30" s="95">
        <v>0</v>
      </c>
      <c r="CQ30" s="95"/>
      <c r="CR30" s="93">
        <f t="shared" si="45"/>
        <v>0</v>
      </c>
      <c r="CS30" s="94" t="str">
        <f t="shared" si="46"/>
        <v>-</v>
      </c>
      <c r="CT30" s="95">
        <v>0</v>
      </c>
      <c r="CU30" s="95"/>
      <c r="CV30" s="93">
        <f t="shared" si="47"/>
        <v>0</v>
      </c>
      <c r="CW30" s="94" t="str">
        <f t="shared" si="48"/>
        <v>-</v>
      </c>
      <c r="CX30" s="93">
        <f t="shared" si="49"/>
        <v>0</v>
      </c>
      <c r="CY30" s="93">
        <f t="shared" si="49"/>
        <v>0</v>
      </c>
      <c r="CZ30" s="93">
        <f t="shared" si="50"/>
        <v>0</v>
      </c>
      <c r="DA30" s="94" t="str">
        <f t="shared" si="51"/>
        <v>-</v>
      </c>
      <c r="DB30" s="95">
        <v>0</v>
      </c>
      <c r="DC30" s="95"/>
      <c r="DD30" s="93">
        <f t="shared" si="52"/>
        <v>0</v>
      </c>
      <c r="DE30" s="94" t="str">
        <f t="shared" si="53"/>
        <v>-</v>
      </c>
      <c r="DF30" s="93">
        <f t="shared" si="54"/>
        <v>0</v>
      </c>
      <c r="DG30" s="93">
        <f t="shared" si="54"/>
        <v>0</v>
      </c>
      <c r="DH30" s="93">
        <f t="shared" si="55"/>
        <v>0</v>
      </c>
      <c r="DI30" s="94" t="str">
        <f t="shared" si="56"/>
        <v>-</v>
      </c>
      <c r="DJ30" s="95">
        <v>1800.8189122230629</v>
      </c>
      <c r="DK30" s="95"/>
      <c r="DL30" s="93">
        <f t="shared" si="57"/>
        <v>-1800.8189122230629</v>
      </c>
      <c r="DM30" s="94">
        <f t="shared" si="58"/>
        <v>0</v>
      </c>
      <c r="DN30" s="92">
        <f t="shared" si="59"/>
        <v>0</v>
      </c>
      <c r="DO30" s="92">
        <f t="shared" si="59"/>
        <v>0</v>
      </c>
      <c r="DP30" s="96">
        <v>0</v>
      </c>
      <c r="DQ30" s="96">
        <v>0</v>
      </c>
      <c r="DR30" s="96">
        <v>0</v>
      </c>
      <c r="DS30" s="96">
        <v>0</v>
      </c>
      <c r="DT30" s="96">
        <v>0</v>
      </c>
      <c r="DU30" s="96">
        <v>0</v>
      </c>
      <c r="DV30" s="96">
        <v>0</v>
      </c>
      <c r="DW30" s="96">
        <v>0</v>
      </c>
      <c r="DX30" s="96">
        <v>0</v>
      </c>
      <c r="DY30" s="96">
        <v>0</v>
      </c>
      <c r="DZ30" s="96">
        <v>0</v>
      </c>
      <c r="EA30" s="96">
        <v>0</v>
      </c>
      <c r="EB30" s="96">
        <v>0</v>
      </c>
      <c r="EC30" s="96">
        <v>0</v>
      </c>
      <c r="ED30" s="93">
        <f>IF($B$2="Отчет за 1 квартал",[2]ИПР!CR29,IF($B$2="Отчет за 2 квартал",[2]ИПР!CZ29,IF($B$2="Отчет за 3 квартал",[2]ИПР!DH29,CN30)))-DP30-DT30-DU30-DV30-DW30-DX30-DY30-DZ30-EA30-EC30-DQ30-DR30-DS30-EB30</f>
        <v>-1800.8189122230629</v>
      </c>
      <c r="EE30" s="96">
        <v>0</v>
      </c>
      <c r="EF30" s="96">
        <v>0</v>
      </c>
      <c r="EG30" s="96">
        <v>0</v>
      </c>
      <c r="EH30" s="96">
        <v>0</v>
      </c>
      <c r="EI30" s="92">
        <f t="shared" si="60"/>
        <v>0</v>
      </c>
      <c r="EJ30" s="148" t="s">
        <v>150</v>
      </c>
      <c r="EK30" s="96"/>
      <c r="EL30" s="95">
        <v>0</v>
      </c>
      <c r="EM30" s="95"/>
      <c r="EN30" s="93">
        <f t="shared" si="61"/>
        <v>1800.8189122230629</v>
      </c>
      <c r="EO30" s="93">
        <f t="shared" si="62"/>
        <v>1800.8189122230629</v>
      </c>
      <c r="EP30" s="93">
        <f t="shared" si="62"/>
        <v>0</v>
      </c>
      <c r="EQ30" s="93">
        <f t="shared" si="63"/>
        <v>-1800.8189122230629</v>
      </c>
      <c r="ER30" s="94">
        <f>IF(EO30=0,"-",EP30/EO30)</f>
        <v>0</v>
      </c>
      <c r="ES30" s="95">
        <v>0</v>
      </c>
      <c r="ET30" s="95"/>
      <c r="EU30" s="93">
        <f t="shared" si="64"/>
        <v>0</v>
      </c>
      <c r="EV30" s="94" t="str">
        <f t="shared" si="65"/>
        <v>-</v>
      </c>
      <c r="EW30" s="95">
        <v>0</v>
      </c>
      <c r="EX30" s="95"/>
      <c r="EY30" s="93">
        <f t="shared" si="66"/>
        <v>0</v>
      </c>
      <c r="EZ30" s="94" t="str">
        <f t="shared" si="67"/>
        <v>-</v>
      </c>
      <c r="FA30" s="93">
        <f t="shared" si="68"/>
        <v>0</v>
      </c>
      <c r="FB30" s="93">
        <f t="shared" si="68"/>
        <v>0</v>
      </c>
      <c r="FC30" s="93">
        <f t="shared" si="69"/>
        <v>0</v>
      </c>
      <c r="FD30" s="94" t="str">
        <f t="shared" si="70"/>
        <v>-</v>
      </c>
      <c r="FE30" s="95">
        <v>0</v>
      </c>
      <c r="FF30" s="95"/>
      <c r="FG30" s="93">
        <f t="shared" si="71"/>
        <v>0</v>
      </c>
      <c r="FH30" s="94" t="str">
        <f t="shared" si="72"/>
        <v>-</v>
      </c>
      <c r="FI30" s="93">
        <f t="shared" si="73"/>
        <v>0</v>
      </c>
      <c r="FJ30" s="93">
        <f t="shared" si="73"/>
        <v>0</v>
      </c>
      <c r="FK30" s="93">
        <f t="shared" si="74"/>
        <v>0</v>
      </c>
      <c r="FL30" s="94" t="str">
        <f t="shared" si="75"/>
        <v>-</v>
      </c>
      <c r="FM30" s="95">
        <v>1800.8189122230629</v>
      </c>
      <c r="FN30" s="95"/>
      <c r="FO30" s="93">
        <f t="shared" si="76"/>
        <v>-1800.8189122230629</v>
      </c>
      <c r="FP30" s="94">
        <f t="shared" si="77"/>
        <v>0</v>
      </c>
      <c r="FQ30" s="92">
        <f t="shared" si="78"/>
        <v>0</v>
      </c>
      <c r="FR30" s="92">
        <f t="shared" si="78"/>
        <v>0</v>
      </c>
      <c r="FS30" s="96">
        <v>0</v>
      </c>
      <c r="FT30" s="96">
        <v>0</v>
      </c>
      <c r="FU30" s="96">
        <v>0</v>
      </c>
      <c r="FV30" s="96">
        <v>0</v>
      </c>
      <c r="FW30" s="96">
        <v>0</v>
      </c>
      <c r="FX30" s="96">
        <v>0</v>
      </c>
      <c r="FY30" s="96">
        <v>0</v>
      </c>
      <c r="FZ30" s="96">
        <v>0</v>
      </c>
      <c r="GA30" s="96">
        <v>0</v>
      </c>
      <c r="GB30" s="96">
        <v>0</v>
      </c>
      <c r="GC30" s="96">
        <v>0</v>
      </c>
      <c r="GD30" s="96">
        <v>0</v>
      </c>
      <c r="GE30" s="96">
        <v>0</v>
      </c>
      <c r="GF30" s="96">
        <v>0</v>
      </c>
      <c r="GG30" s="93">
        <f>IF($B$2="Отчет за 1 квартал",[2]ИПР!EW29,IF($B$2="Отчет за 2 квартал",[2]ИПР!FE29,IF($B$2="Отчет за 3 квартал",[2]ИПР!FM29,EQ30)))-FS30-FW30-FX30-FY30-FZ30-GA30-GB30-GC30-GD30-GF30-FT30-FU30-FV30-GE30</f>
        <v>-1800.8189122230629</v>
      </c>
      <c r="GH30" s="96">
        <v>0</v>
      </c>
      <c r="GI30" s="96">
        <v>0</v>
      </c>
      <c r="GJ30" s="96">
        <v>0</v>
      </c>
      <c r="GK30" s="96">
        <v>0</v>
      </c>
      <c r="GL30" s="92">
        <f t="shared" si="79"/>
        <v>0</v>
      </c>
      <c r="GM30" s="148" t="s">
        <v>150</v>
      </c>
      <c r="GN30" s="96"/>
      <c r="GO30" s="99"/>
      <c r="GP30" s="100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0"/>
      <c r="HK30" s="135">
        <f t="shared" si="82"/>
        <v>0</v>
      </c>
      <c r="HL30" s="135">
        <f t="shared" si="82"/>
        <v>0</v>
      </c>
      <c r="HM30" s="135">
        <f t="shared" si="82"/>
        <v>0</v>
      </c>
      <c r="HN30" s="135">
        <f t="shared" si="82"/>
        <v>0</v>
      </c>
      <c r="HO30" s="135">
        <f t="shared" si="82"/>
        <v>0</v>
      </c>
      <c r="HP30" s="135">
        <f t="shared" si="82"/>
        <v>0</v>
      </c>
      <c r="HQ30" s="135">
        <f t="shared" si="82"/>
        <v>0</v>
      </c>
      <c r="HR30" s="135">
        <f t="shared" si="82"/>
        <v>0</v>
      </c>
      <c r="HS30" s="136">
        <v>0</v>
      </c>
      <c r="HT30" s="136">
        <v>0</v>
      </c>
      <c r="HU30" s="136">
        <v>0</v>
      </c>
      <c r="HV30" s="136">
        <v>0</v>
      </c>
      <c r="HW30" s="136">
        <v>0</v>
      </c>
      <c r="HX30" s="136">
        <v>0</v>
      </c>
      <c r="HY30" s="136">
        <v>0</v>
      </c>
      <c r="HZ30" s="136">
        <v>0</v>
      </c>
      <c r="IA30" s="136">
        <v>0</v>
      </c>
      <c r="IB30" s="136">
        <v>0</v>
      </c>
      <c r="IC30" s="136">
        <v>0</v>
      </c>
      <c r="ID30" s="136">
        <v>0</v>
      </c>
      <c r="IE30" s="136">
        <v>0</v>
      </c>
      <c r="IF30" s="136">
        <v>0</v>
      </c>
      <c r="IG30" s="136">
        <v>0</v>
      </c>
      <c r="IH30" s="136">
        <v>0</v>
      </c>
      <c r="II30" s="136">
        <v>0</v>
      </c>
      <c r="IJ30" s="136">
        <v>0</v>
      </c>
      <c r="IK30" s="136">
        <v>0</v>
      </c>
      <c r="IL30" s="136">
        <v>0</v>
      </c>
      <c r="IM30" s="136">
        <v>0</v>
      </c>
      <c r="IN30" s="136">
        <v>0</v>
      </c>
      <c r="IO30" s="136">
        <v>0</v>
      </c>
      <c r="IP30" s="136">
        <v>0</v>
      </c>
      <c r="IQ30" s="136">
        <v>0</v>
      </c>
      <c r="IR30" s="136">
        <v>0</v>
      </c>
      <c r="IS30" s="136">
        <v>0</v>
      </c>
      <c r="IT30" s="136">
        <v>0</v>
      </c>
      <c r="IU30" s="136">
        <v>0</v>
      </c>
      <c r="IV30" s="136">
        <v>0</v>
      </c>
      <c r="IW30" s="136">
        <v>0</v>
      </c>
      <c r="IX30" s="136">
        <v>0</v>
      </c>
      <c r="IY30" s="135">
        <f t="shared" si="83"/>
        <v>0</v>
      </c>
      <c r="IZ30" s="135">
        <f t="shared" si="83"/>
        <v>0</v>
      </c>
      <c r="JA30" s="135">
        <f t="shared" si="83"/>
        <v>0</v>
      </c>
      <c r="JB30" s="135">
        <f t="shared" si="83"/>
        <v>0</v>
      </c>
      <c r="JC30" s="135">
        <f t="shared" si="83"/>
        <v>0</v>
      </c>
      <c r="JD30" s="135">
        <f t="shared" si="83"/>
        <v>0</v>
      </c>
      <c r="JE30" s="135">
        <f t="shared" si="83"/>
        <v>0</v>
      </c>
      <c r="JF30" s="135">
        <f t="shared" si="83"/>
        <v>0</v>
      </c>
      <c r="JG30" s="136">
        <v>0</v>
      </c>
      <c r="JH30" s="136">
        <v>0</v>
      </c>
      <c r="JI30" s="136">
        <v>0</v>
      </c>
      <c r="JJ30" s="136">
        <v>0</v>
      </c>
      <c r="JK30" s="136">
        <v>0</v>
      </c>
      <c r="JL30" s="136">
        <v>0</v>
      </c>
      <c r="JM30" s="136">
        <v>0</v>
      </c>
      <c r="JN30" s="136">
        <v>0</v>
      </c>
      <c r="JO30" s="136">
        <v>0</v>
      </c>
      <c r="JP30" s="136">
        <v>0</v>
      </c>
      <c r="JQ30" s="136">
        <v>0</v>
      </c>
      <c r="JR30" s="136">
        <v>0</v>
      </c>
      <c r="JS30" s="136">
        <v>0</v>
      </c>
      <c r="JT30" s="136">
        <v>0</v>
      </c>
      <c r="JU30" s="136">
        <v>0</v>
      </c>
      <c r="JV30" s="136">
        <v>0</v>
      </c>
      <c r="JW30" s="136">
        <v>0</v>
      </c>
      <c r="JX30" s="136">
        <v>0</v>
      </c>
      <c r="JY30" s="136">
        <v>0</v>
      </c>
      <c r="JZ30" s="136">
        <v>0</v>
      </c>
      <c r="KA30" s="136">
        <v>0</v>
      </c>
      <c r="KB30" s="136">
        <v>0</v>
      </c>
      <c r="KC30" s="136">
        <v>0</v>
      </c>
      <c r="KD30" s="136">
        <v>0</v>
      </c>
      <c r="KE30" s="136">
        <v>0</v>
      </c>
      <c r="KF30" s="136">
        <v>0</v>
      </c>
      <c r="KG30" s="136">
        <v>0</v>
      </c>
      <c r="KH30" s="136">
        <v>0</v>
      </c>
      <c r="KI30" s="136">
        <v>0</v>
      </c>
      <c r="KJ30" s="136">
        <v>0</v>
      </c>
      <c r="KK30" s="136">
        <v>0</v>
      </c>
      <c r="KL30" s="136">
        <v>0</v>
      </c>
      <c r="KM30" s="80"/>
      <c r="KN30" s="136" t="s">
        <v>97</v>
      </c>
      <c r="KO30" s="80"/>
      <c r="KP30" s="80"/>
      <c r="KQ30" s="80"/>
      <c r="KR30" s="136"/>
      <c r="KS30" s="136"/>
      <c r="KT30" s="136"/>
      <c r="KU30" s="136"/>
      <c r="KV30" s="136"/>
      <c r="KW30" s="136"/>
      <c r="KX30" s="136"/>
      <c r="KY30" s="136"/>
      <c r="KZ30" s="136"/>
      <c r="LA30" s="136"/>
      <c r="LB30" s="136"/>
      <c r="LC30" s="136"/>
      <c r="LD30" s="136"/>
      <c r="LE30" s="136"/>
      <c r="LF30" s="136"/>
      <c r="LG30" s="136"/>
      <c r="LH30" s="136"/>
      <c r="LI30" s="136"/>
      <c r="LJ30" s="137"/>
      <c r="LK30" s="137"/>
      <c r="LL30" s="137"/>
      <c r="LM30" s="137"/>
      <c r="LN30" s="137"/>
      <c r="LO30" s="137"/>
      <c r="LP30" s="104"/>
      <c r="LQ30" s="104"/>
      <c r="LR30" s="104"/>
      <c r="LS30" s="104"/>
      <c r="LT30" s="104"/>
      <c r="LU30" s="104"/>
      <c r="LV30" s="104"/>
      <c r="LW30" s="104"/>
      <c r="LX30" s="104"/>
    </row>
    <row r="31" spans="1:336" s="138" customFormat="1" ht="25.5" hidden="1" customHeight="1" outlineLevel="1" x14ac:dyDescent="0.2">
      <c r="A31" s="83" t="s">
        <v>155</v>
      </c>
      <c r="B31" s="84" t="s">
        <v>156</v>
      </c>
      <c r="C31" s="107" t="s">
        <v>101</v>
      </c>
      <c r="D31" s="107"/>
      <c r="E31" s="107" t="s">
        <v>102</v>
      </c>
      <c r="F31" s="86">
        <f>H31*1.2</f>
        <v>4961.3735999999999</v>
      </c>
      <c r="G31" s="86"/>
      <c r="H31" s="86">
        <v>4134.4780000000001</v>
      </c>
      <c r="I31" s="86"/>
      <c r="J31" s="87">
        <v>42022</v>
      </c>
      <c r="K31" s="88"/>
      <c r="L31" s="87">
        <v>42022</v>
      </c>
      <c r="M31" s="88"/>
      <c r="N31" s="86">
        <v>0</v>
      </c>
      <c r="O31" s="86"/>
      <c r="P31" s="89"/>
      <c r="Q31" s="108"/>
      <c r="R31" s="89"/>
      <c r="S31" s="89"/>
      <c r="T31" s="89"/>
      <c r="U31" s="89"/>
      <c r="V31" s="86">
        <v>0</v>
      </c>
      <c r="W31" s="86">
        <v>0</v>
      </c>
      <c r="X31" s="89"/>
      <c r="Y31" s="86">
        <v>0</v>
      </c>
      <c r="Z31" s="89"/>
      <c r="AA31" s="89"/>
      <c r="AB31" s="90">
        <v>0</v>
      </c>
      <c r="AC31" s="90"/>
      <c r="AD31" s="91" t="s">
        <v>116</v>
      </c>
      <c r="AE31" s="91"/>
      <c r="AF31" s="92">
        <f t="shared" si="86"/>
        <v>4961.3735999999999</v>
      </c>
      <c r="AG31" s="93">
        <f t="shared" si="23"/>
        <v>4961.3735999999999</v>
      </c>
      <c r="AH31" s="93">
        <f t="shared" si="23"/>
        <v>0</v>
      </c>
      <c r="AI31" s="93">
        <f t="shared" si="24"/>
        <v>-4961.3735999999999</v>
      </c>
      <c r="AJ31" s="94">
        <f t="shared" si="25"/>
        <v>0</v>
      </c>
      <c r="AK31" s="95">
        <v>0</v>
      </c>
      <c r="AL31" s="95"/>
      <c r="AM31" s="93">
        <f t="shared" si="26"/>
        <v>0</v>
      </c>
      <c r="AN31" s="94" t="str">
        <f t="shared" si="27"/>
        <v>-</v>
      </c>
      <c r="AO31" s="95">
        <v>0</v>
      </c>
      <c r="AP31" s="95"/>
      <c r="AQ31" s="93">
        <f t="shared" si="28"/>
        <v>0</v>
      </c>
      <c r="AR31" s="94" t="str">
        <f t="shared" si="29"/>
        <v>-</v>
      </c>
      <c r="AS31" s="93">
        <f t="shared" si="30"/>
        <v>0</v>
      </c>
      <c r="AT31" s="93">
        <f t="shared" si="30"/>
        <v>0</v>
      </c>
      <c r="AU31" s="93">
        <f t="shared" si="31"/>
        <v>0</v>
      </c>
      <c r="AV31" s="94" t="str">
        <f t="shared" si="32"/>
        <v>-</v>
      </c>
      <c r="AW31" s="95">
        <v>0</v>
      </c>
      <c r="AX31" s="95"/>
      <c r="AY31" s="93">
        <f t="shared" si="33"/>
        <v>0</v>
      </c>
      <c r="AZ31" s="94" t="str">
        <f t="shared" si="34"/>
        <v>-</v>
      </c>
      <c r="BA31" s="93">
        <f t="shared" si="35"/>
        <v>0</v>
      </c>
      <c r="BB31" s="93">
        <f t="shared" si="35"/>
        <v>0</v>
      </c>
      <c r="BC31" s="93">
        <f t="shared" si="36"/>
        <v>0</v>
      </c>
      <c r="BD31" s="94" t="str">
        <f t="shared" si="37"/>
        <v>-</v>
      </c>
      <c r="BE31" s="95">
        <v>4961.3735999999999</v>
      </c>
      <c r="BF31" s="95"/>
      <c r="BG31" s="93">
        <f t="shared" si="38"/>
        <v>-4961.3735999999999</v>
      </c>
      <c r="BH31" s="94">
        <f t="shared" si="39"/>
        <v>0</v>
      </c>
      <c r="BI31" s="92">
        <f t="shared" si="40"/>
        <v>0</v>
      </c>
      <c r="BJ31" s="92">
        <f t="shared" si="40"/>
        <v>0</v>
      </c>
      <c r="BK31" s="96">
        <v>0</v>
      </c>
      <c r="BL31" s="96">
        <v>0</v>
      </c>
      <c r="BM31" s="96">
        <v>0</v>
      </c>
      <c r="BN31" s="96">
        <v>0</v>
      </c>
      <c r="BO31" s="96">
        <v>0</v>
      </c>
      <c r="BP31" s="96">
        <v>0</v>
      </c>
      <c r="BQ31" s="96">
        <v>0</v>
      </c>
      <c r="BR31" s="96">
        <v>0</v>
      </c>
      <c r="BS31" s="96">
        <v>0</v>
      </c>
      <c r="BT31" s="96">
        <v>0</v>
      </c>
      <c r="BU31" s="96">
        <v>0</v>
      </c>
      <c r="BV31" s="96">
        <v>0</v>
      </c>
      <c r="BW31" s="96">
        <v>0</v>
      </c>
      <c r="BX31" s="96">
        <v>0</v>
      </c>
      <c r="BY31" s="93">
        <f>IF($B$2="Отчет за 1 квартал",[3]ОЭК!AM29,IF($B$2="Отчет за 2 квартал",[3]ОЭК!AU29,IF($B$2="Отчет за 3 квартал",[3]ОЭК!BC29,AI31)))-BK31-BO31-BP31-BQ31-BR31-BS31-BT31-BU31-BV31-BX31-BL31-BM31-BN31-BW31</f>
        <v>-4961.3735999999999</v>
      </c>
      <c r="BZ31" s="96">
        <v>0</v>
      </c>
      <c r="CA31" s="96">
        <v>0</v>
      </c>
      <c r="CB31" s="96">
        <v>0</v>
      </c>
      <c r="CC31" s="96">
        <v>0</v>
      </c>
      <c r="CD31" s="92">
        <f t="shared" si="41"/>
        <v>0</v>
      </c>
      <c r="CE31" s="148" t="s">
        <v>150</v>
      </c>
      <c r="CF31" s="96"/>
      <c r="CG31" s="95">
        <v>0</v>
      </c>
      <c r="CH31" s="95"/>
      <c r="CI31" s="91" t="s">
        <v>116</v>
      </c>
      <c r="CJ31" s="91"/>
      <c r="CK31" s="93">
        <f t="shared" si="42"/>
        <v>4134.4780000000001</v>
      </c>
      <c r="CL31" s="93">
        <f t="shared" si="43"/>
        <v>4134.4780000000001</v>
      </c>
      <c r="CM31" s="93">
        <f t="shared" si="43"/>
        <v>0</v>
      </c>
      <c r="CN31" s="93">
        <f t="shared" si="87"/>
        <v>-4134.4780000000001</v>
      </c>
      <c r="CO31" s="94">
        <f t="shared" si="44"/>
        <v>0</v>
      </c>
      <c r="CP31" s="95">
        <v>0</v>
      </c>
      <c r="CQ31" s="95"/>
      <c r="CR31" s="93">
        <f t="shared" si="45"/>
        <v>0</v>
      </c>
      <c r="CS31" s="94" t="str">
        <f t="shared" si="46"/>
        <v>-</v>
      </c>
      <c r="CT31" s="95">
        <v>0</v>
      </c>
      <c r="CU31" s="95"/>
      <c r="CV31" s="93">
        <f t="shared" si="47"/>
        <v>0</v>
      </c>
      <c r="CW31" s="94" t="str">
        <f t="shared" si="48"/>
        <v>-</v>
      </c>
      <c r="CX31" s="93">
        <f t="shared" si="49"/>
        <v>0</v>
      </c>
      <c r="CY31" s="93">
        <f t="shared" si="49"/>
        <v>0</v>
      </c>
      <c r="CZ31" s="93">
        <f t="shared" si="50"/>
        <v>0</v>
      </c>
      <c r="DA31" s="94" t="str">
        <f t="shared" si="51"/>
        <v>-</v>
      </c>
      <c r="DB31" s="95">
        <v>0</v>
      </c>
      <c r="DC31" s="95"/>
      <c r="DD31" s="93">
        <f t="shared" si="52"/>
        <v>0</v>
      </c>
      <c r="DE31" s="94" t="str">
        <f t="shared" si="53"/>
        <v>-</v>
      </c>
      <c r="DF31" s="93">
        <f t="shared" si="54"/>
        <v>0</v>
      </c>
      <c r="DG31" s="93">
        <f t="shared" si="54"/>
        <v>0</v>
      </c>
      <c r="DH31" s="93">
        <f t="shared" si="55"/>
        <v>0</v>
      </c>
      <c r="DI31" s="94" t="str">
        <f t="shared" si="56"/>
        <v>-</v>
      </c>
      <c r="DJ31" s="95">
        <v>4134.4780000000001</v>
      </c>
      <c r="DK31" s="95"/>
      <c r="DL31" s="93">
        <f t="shared" si="57"/>
        <v>-4134.4780000000001</v>
      </c>
      <c r="DM31" s="94">
        <f t="shared" si="58"/>
        <v>0</v>
      </c>
      <c r="DN31" s="92">
        <f t="shared" si="59"/>
        <v>0</v>
      </c>
      <c r="DO31" s="92">
        <f t="shared" si="59"/>
        <v>0</v>
      </c>
      <c r="DP31" s="96">
        <v>0</v>
      </c>
      <c r="DQ31" s="96">
        <v>0</v>
      </c>
      <c r="DR31" s="96">
        <v>0</v>
      </c>
      <c r="DS31" s="96">
        <v>0</v>
      </c>
      <c r="DT31" s="96">
        <v>0</v>
      </c>
      <c r="DU31" s="96">
        <v>0</v>
      </c>
      <c r="DV31" s="96">
        <v>0</v>
      </c>
      <c r="DW31" s="96">
        <v>0</v>
      </c>
      <c r="DX31" s="96">
        <v>0</v>
      </c>
      <c r="DY31" s="96">
        <v>0</v>
      </c>
      <c r="DZ31" s="96">
        <v>0</v>
      </c>
      <c r="EA31" s="96">
        <v>0</v>
      </c>
      <c r="EB31" s="96">
        <v>0</v>
      </c>
      <c r="EC31" s="96">
        <v>0</v>
      </c>
      <c r="ED31" s="93">
        <f>IF($B$2="Отчет за 1 квартал",[3]ОЭК!CR63,IF($B$2="Отчет за 2 квартал",[3]ОЭК!CZ63,IF($B$2="Отчет за 3 квартал",[3]ОЭК!DH63,CN31)))-DP31-DT31-DU31-DV31-DW31-DX31-DY31-DZ31-EA31-EC31-DQ31-DR31-DS31-EB31</f>
        <v>-4134.4780000000001</v>
      </c>
      <c r="EE31" s="96">
        <v>0</v>
      </c>
      <c r="EF31" s="96">
        <v>0</v>
      </c>
      <c r="EG31" s="96">
        <v>0</v>
      </c>
      <c r="EH31" s="96">
        <v>0</v>
      </c>
      <c r="EI31" s="92">
        <f t="shared" si="60"/>
        <v>0</v>
      </c>
      <c r="EJ31" s="148" t="s">
        <v>150</v>
      </c>
      <c r="EK31" s="96"/>
      <c r="EL31" s="95">
        <v>0</v>
      </c>
      <c r="EM31" s="95"/>
      <c r="EN31" s="93">
        <f t="shared" si="61"/>
        <v>4134.4780000000001</v>
      </c>
      <c r="EO31" s="93">
        <f t="shared" si="62"/>
        <v>4134.4780000000001</v>
      </c>
      <c r="EP31" s="93">
        <f t="shared" si="62"/>
        <v>0</v>
      </c>
      <c r="EQ31" s="93">
        <f t="shared" si="63"/>
        <v>-4134.4780000000001</v>
      </c>
      <c r="ER31" s="94">
        <f t="shared" si="88"/>
        <v>0</v>
      </c>
      <c r="ES31" s="95">
        <v>0</v>
      </c>
      <c r="ET31" s="95"/>
      <c r="EU31" s="93">
        <f t="shared" si="64"/>
        <v>0</v>
      </c>
      <c r="EV31" s="94" t="str">
        <f t="shared" si="65"/>
        <v>-</v>
      </c>
      <c r="EW31" s="95">
        <v>0</v>
      </c>
      <c r="EX31" s="95"/>
      <c r="EY31" s="93">
        <f t="shared" si="66"/>
        <v>0</v>
      </c>
      <c r="EZ31" s="94" t="str">
        <f t="shared" si="67"/>
        <v>-</v>
      </c>
      <c r="FA31" s="93">
        <f t="shared" si="68"/>
        <v>0</v>
      </c>
      <c r="FB31" s="93">
        <f t="shared" si="68"/>
        <v>0</v>
      </c>
      <c r="FC31" s="93">
        <f t="shared" si="69"/>
        <v>0</v>
      </c>
      <c r="FD31" s="94" t="str">
        <f t="shared" si="70"/>
        <v>-</v>
      </c>
      <c r="FE31" s="95">
        <v>0</v>
      </c>
      <c r="FF31" s="95"/>
      <c r="FG31" s="93">
        <f t="shared" si="71"/>
        <v>0</v>
      </c>
      <c r="FH31" s="94" t="str">
        <f t="shared" si="72"/>
        <v>-</v>
      </c>
      <c r="FI31" s="93">
        <f t="shared" si="73"/>
        <v>0</v>
      </c>
      <c r="FJ31" s="93">
        <f t="shared" si="73"/>
        <v>0</v>
      </c>
      <c r="FK31" s="93">
        <f t="shared" si="74"/>
        <v>0</v>
      </c>
      <c r="FL31" s="94" t="str">
        <f t="shared" si="75"/>
        <v>-</v>
      </c>
      <c r="FM31" s="95">
        <v>4134.4780000000001</v>
      </c>
      <c r="FN31" s="95"/>
      <c r="FO31" s="93">
        <f t="shared" si="76"/>
        <v>-4134.4780000000001</v>
      </c>
      <c r="FP31" s="94">
        <f t="shared" si="77"/>
        <v>0</v>
      </c>
      <c r="FQ31" s="92">
        <f t="shared" si="78"/>
        <v>0</v>
      </c>
      <c r="FR31" s="92">
        <f t="shared" si="78"/>
        <v>0</v>
      </c>
      <c r="FS31" s="96">
        <v>0</v>
      </c>
      <c r="FT31" s="96">
        <v>0</v>
      </c>
      <c r="FU31" s="96">
        <v>0</v>
      </c>
      <c r="FV31" s="96">
        <v>0</v>
      </c>
      <c r="FW31" s="96">
        <v>0</v>
      </c>
      <c r="FX31" s="96">
        <v>0</v>
      </c>
      <c r="FY31" s="96">
        <v>0</v>
      </c>
      <c r="FZ31" s="96">
        <v>0</v>
      </c>
      <c r="GA31" s="96">
        <v>0</v>
      </c>
      <c r="GB31" s="96">
        <v>0</v>
      </c>
      <c r="GC31" s="96">
        <v>0</v>
      </c>
      <c r="GD31" s="96">
        <v>0</v>
      </c>
      <c r="GE31" s="96">
        <v>0</v>
      </c>
      <c r="GF31" s="96">
        <v>0</v>
      </c>
      <c r="GG31" s="93">
        <f>IF($B$2="Отчет за 1 квартал",[3]ОЭК!EU29,IF($B$2="Отчет за 2 квартал",[3]ОЭК!FC29,IF($B$2="Отчет за 3 квартал",[3]ОЭК!FK29,EQ31)))-FS31-FW31-FX31-FY31-FZ31-GA31-GB31-GC31-GD31-GF31-FT31-FU31-FV31-GE31</f>
        <v>-4134.4780000000001</v>
      </c>
      <c r="GH31" s="96">
        <v>0</v>
      </c>
      <c r="GI31" s="96">
        <v>0</v>
      </c>
      <c r="GJ31" s="96">
        <v>0</v>
      </c>
      <c r="GK31" s="96">
        <v>0</v>
      </c>
      <c r="GL31" s="92">
        <f t="shared" si="79"/>
        <v>0</v>
      </c>
      <c r="GM31" s="148" t="s">
        <v>150</v>
      </c>
      <c r="GN31" s="96"/>
      <c r="GO31" s="99"/>
      <c r="GP31" s="100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0"/>
      <c r="HK31" s="135">
        <f t="shared" si="82"/>
        <v>0</v>
      </c>
      <c r="HL31" s="135">
        <f t="shared" si="82"/>
        <v>0</v>
      </c>
      <c r="HM31" s="135">
        <f t="shared" si="82"/>
        <v>0</v>
      </c>
      <c r="HN31" s="135">
        <f t="shared" si="82"/>
        <v>0</v>
      </c>
      <c r="HO31" s="135">
        <f t="shared" si="82"/>
        <v>0</v>
      </c>
      <c r="HP31" s="135">
        <f t="shared" si="82"/>
        <v>0</v>
      </c>
      <c r="HQ31" s="135">
        <f t="shared" si="82"/>
        <v>0</v>
      </c>
      <c r="HR31" s="135">
        <f t="shared" si="82"/>
        <v>0</v>
      </c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36"/>
      <c r="IW31" s="136"/>
      <c r="IX31" s="136"/>
      <c r="IY31" s="135">
        <f t="shared" si="83"/>
        <v>0</v>
      </c>
      <c r="IZ31" s="135">
        <f t="shared" si="83"/>
        <v>0</v>
      </c>
      <c r="JA31" s="135">
        <f t="shared" si="83"/>
        <v>0</v>
      </c>
      <c r="JB31" s="135">
        <f t="shared" si="83"/>
        <v>0</v>
      </c>
      <c r="JC31" s="135">
        <f t="shared" si="83"/>
        <v>0</v>
      </c>
      <c r="JD31" s="135">
        <f t="shared" si="83"/>
        <v>0</v>
      </c>
      <c r="JE31" s="135">
        <f t="shared" si="83"/>
        <v>0</v>
      </c>
      <c r="JF31" s="135">
        <f t="shared" si="83"/>
        <v>0</v>
      </c>
      <c r="JG31" s="136"/>
      <c r="JH31" s="136"/>
      <c r="JI31" s="136"/>
      <c r="JJ31" s="136"/>
      <c r="JK31" s="136"/>
      <c r="JL31" s="136"/>
      <c r="JM31" s="136"/>
      <c r="JN31" s="136"/>
      <c r="JO31" s="136"/>
      <c r="JP31" s="136"/>
      <c r="JQ31" s="136"/>
      <c r="JR31" s="136"/>
      <c r="JS31" s="136"/>
      <c r="JT31" s="136"/>
      <c r="JU31" s="136"/>
      <c r="JV31" s="136"/>
      <c r="JW31" s="136"/>
      <c r="JX31" s="136"/>
      <c r="JY31" s="136"/>
      <c r="JZ31" s="136"/>
      <c r="KA31" s="136"/>
      <c r="KB31" s="136"/>
      <c r="KC31" s="136"/>
      <c r="KD31" s="136"/>
      <c r="KE31" s="136"/>
      <c r="KF31" s="136"/>
      <c r="KG31" s="136"/>
      <c r="KH31" s="136"/>
      <c r="KI31" s="136"/>
      <c r="KJ31" s="136"/>
      <c r="KK31" s="136"/>
      <c r="KL31" s="136"/>
      <c r="KM31" s="80"/>
      <c r="KN31" s="136" t="s">
        <v>97</v>
      </c>
      <c r="KO31" s="80"/>
      <c r="KP31" s="80"/>
      <c r="KQ31" s="80"/>
      <c r="KR31" s="136"/>
      <c r="KS31" s="136"/>
      <c r="KT31" s="136"/>
      <c r="KU31" s="136"/>
      <c r="KV31" s="136"/>
      <c r="KW31" s="136"/>
      <c r="KX31" s="136"/>
      <c r="KY31" s="136"/>
      <c r="KZ31" s="136"/>
      <c r="LA31" s="136"/>
      <c r="LB31" s="136"/>
      <c r="LC31" s="136"/>
      <c r="LD31" s="136"/>
      <c r="LE31" s="136"/>
      <c r="LF31" s="136"/>
      <c r="LG31" s="136"/>
      <c r="LH31" s="136"/>
      <c r="LI31" s="136"/>
      <c r="LJ31" s="137"/>
      <c r="LK31" s="137"/>
      <c r="LL31" s="137"/>
      <c r="LM31" s="137"/>
      <c r="LN31" s="137"/>
      <c r="LO31" s="137"/>
      <c r="LP31" s="104"/>
      <c r="LQ31" s="104"/>
      <c r="LR31" s="104"/>
      <c r="LS31" s="104"/>
      <c r="LT31" s="104"/>
      <c r="LU31" s="104"/>
      <c r="LV31" s="104"/>
      <c r="LW31" s="104"/>
      <c r="LX31" s="104"/>
    </row>
    <row r="32" spans="1:336" s="138" customFormat="1" ht="25.5" hidden="1" customHeight="1" outlineLevel="1" x14ac:dyDescent="0.2">
      <c r="A32" s="83" t="s">
        <v>157</v>
      </c>
      <c r="B32" s="129" t="s">
        <v>158</v>
      </c>
      <c r="C32" s="85" t="s">
        <v>101</v>
      </c>
      <c r="D32" s="85"/>
      <c r="E32" s="107" t="s">
        <v>102</v>
      </c>
      <c r="F32" s="86">
        <f t="shared" ref="F32:F37" si="89">AF32</f>
        <v>3780.6767999999997</v>
      </c>
      <c r="G32" s="86"/>
      <c r="H32" s="86">
        <f t="shared" ref="H32:H37" si="90">CK32</f>
        <v>3150.5639999999999</v>
      </c>
      <c r="I32" s="86"/>
      <c r="J32" s="87">
        <v>42022</v>
      </c>
      <c r="K32" s="88"/>
      <c r="L32" s="87">
        <v>42022</v>
      </c>
      <c r="M32" s="88"/>
      <c r="N32" s="86">
        <v>0</v>
      </c>
      <c r="O32" s="86"/>
      <c r="P32" s="89"/>
      <c r="Q32" s="88"/>
      <c r="R32" s="89"/>
      <c r="S32" s="89"/>
      <c r="T32" s="89"/>
      <c r="U32" s="89"/>
      <c r="V32" s="86">
        <v>0</v>
      </c>
      <c r="W32" s="86">
        <v>0</v>
      </c>
      <c r="X32" s="89"/>
      <c r="Y32" s="86">
        <v>0</v>
      </c>
      <c r="Z32" s="89"/>
      <c r="AA32" s="89"/>
      <c r="AB32" s="90">
        <v>0</v>
      </c>
      <c r="AC32" s="90"/>
      <c r="AD32" s="91" t="s">
        <v>116</v>
      </c>
      <c r="AE32" s="91"/>
      <c r="AF32" s="92">
        <f t="shared" si="86"/>
        <v>3780.6767999999997</v>
      </c>
      <c r="AG32" s="93">
        <f>AK32+AO32+AW32+BE32</f>
        <v>3780.6767999999997</v>
      </c>
      <c r="AH32" s="93">
        <f t="shared" si="23"/>
        <v>0</v>
      </c>
      <c r="AI32" s="93">
        <f t="shared" si="24"/>
        <v>-3780.6767999999997</v>
      </c>
      <c r="AJ32" s="94">
        <f t="shared" si="25"/>
        <v>0</v>
      </c>
      <c r="AK32" s="90">
        <v>0</v>
      </c>
      <c r="AL32" s="90"/>
      <c r="AM32" s="93">
        <f t="shared" si="26"/>
        <v>0</v>
      </c>
      <c r="AN32" s="94" t="str">
        <f t="shared" si="27"/>
        <v>-</v>
      </c>
      <c r="AO32" s="90">
        <v>0</v>
      </c>
      <c r="AP32" s="90"/>
      <c r="AQ32" s="93">
        <f t="shared" si="28"/>
        <v>0</v>
      </c>
      <c r="AR32" s="94" t="str">
        <f t="shared" si="29"/>
        <v>-</v>
      </c>
      <c r="AS32" s="93">
        <f t="shared" si="30"/>
        <v>0</v>
      </c>
      <c r="AT32" s="93">
        <f t="shared" si="30"/>
        <v>0</v>
      </c>
      <c r="AU32" s="93">
        <f t="shared" si="31"/>
        <v>0</v>
      </c>
      <c r="AV32" s="94" t="str">
        <f t="shared" si="32"/>
        <v>-</v>
      </c>
      <c r="AW32" s="90">
        <v>0</v>
      </c>
      <c r="AX32" s="90"/>
      <c r="AY32" s="93">
        <f t="shared" si="33"/>
        <v>0</v>
      </c>
      <c r="AZ32" s="94" t="str">
        <f t="shared" si="34"/>
        <v>-</v>
      </c>
      <c r="BA32" s="93">
        <f t="shared" si="35"/>
        <v>0</v>
      </c>
      <c r="BB32" s="93">
        <f t="shared" si="35"/>
        <v>0</v>
      </c>
      <c r="BC32" s="93">
        <f t="shared" si="36"/>
        <v>0</v>
      </c>
      <c r="BD32" s="94" t="str">
        <f t="shared" si="37"/>
        <v>-</v>
      </c>
      <c r="BE32" s="90">
        <v>3780.6767999999997</v>
      </c>
      <c r="BF32" s="90"/>
      <c r="BG32" s="93">
        <f t="shared" si="38"/>
        <v>-3780.6767999999997</v>
      </c>
      <c r="BH32" s="94">
        <f t="shared" si="39"/>
        <v>0</v>
      </c>
      <c r="BI32" s="92">
        <f t="shared" si="40"/>
        <v>0</v>
      </c>
      <c r="BJ32" s="92">
        <f t="shared" si="40"/>
        <v>0</v>
      </c>
      <c r="BK32" s="96">
        <v>0</v>
      </c>
      <c r="BL32" s="96">
        <v>0</v>
      </c>
      <c r="BM32" s="96">
        <v>0</v>
      </c>
      <c r="BN32" s="96">
        <v>0</v>
      </c>
      <c r="BO32" s="96">
        <v>0</v>
      </c>
      <c r="BP32" s="96">
        <v>0</v>
      </c>
      <c r="BQ32" s="96">
        <v>0</v>
      </c>
      <c r="BR32" s="96">
        <v>0</v>
      </c>
      <c r="BS32" s="96">
        <v>0</v>
      </c>
      <c r="BT32" s="96">
        <v>0</v>
      </c>
      <c r="BU32" s="96">
        <v>0</v>
      </c>
      <c r="BV32" s="96">
        <v>0</v>
      </c>
      <c r="BW32" s="96">
        <v>0</v>
      </c>
      <c r="BX32" s="96">
        <v>0</v>
      </c>
      <c r="BY32" s="93">
        <f>IF($B$2="Отчет за 1 квартал",[3]ОЭК!AM38,IF($B$2="Отчет за 2 квартал",[3]ОЭК!AU38,IF($B$2="Отчет за 3 квартал",[3]ОЭК!BC38,AI32)))-BK32-BO32-BP32-BQ32-BR32-BS32-BT32-BU32-BV32-BX32-BL32-BM32-BN32-BW32</f>
        <v>-3780.6767999999997</v>
      </c>
      <c r="BZ32" s="97">
        <v>0</v>
      </c>
      <c r="CA32" s="97">
        <v>0</v>
      </c>
      <c r="CB32" s="97">
        <v>0</v>
      </c>
      <c r="CC32" s="97">
        <v>0</v>
      </c>
      <c r="CD32" s="92">
        <f t="shared" si="41"/>
        <v>0</v>
      </c>
      <c r="CE32" s="149" t="s">
        <v>150</v>
      </c>
      <c r="CF32" s="97"/>
      <c r="CG32" s="90">
        <v>0</v>
      </c>
      <c r="CH32" s="90"/>
      <c r="CI32" s="91" t="s">
        <v>116</v>
      </c>
      <c r="CJ32" s="91"/>
      <c r="CK32" s="93">
        <f t="shared" si="42"/>
        <v>3150.5639999999999</v>
      </c>
      <c r="CL32" s="93">
        <f t="shared" si="43"/>
        <v>3150.5639999999999</v>
      </c>
      <c r="CM32" s="93">
        <f t="shared" si="43"/>
        <v>0</v>
      </c>
      <c r="CN32" s="93">
        <f t="shared" si="87"/>
        <v>-3150.5639999999999</v>
      </c>
      <c r="CO32" s="94">
        <f t="shared" si="44"/>
        <v>0</v>
      </c>
      <c r="CP32" s="90">
        <v>0</v>
      </c>
      <c r="CQ32" s="90"/>
      <c r="CR32" s="93">
        <f t="shared" si="45"/>
        <v>0</v>
      </c>
      <c r="CS32" s="94" t="str">
        <f t="shared" si="46"/>
        <v>-</v>
      </c>
      <c r="CT32" s="90">
        <v>0</v>
      </c>
      <c r="CU32" s="90"/>
      <c r="CV32" s="93">
        <f t="shared" si="47"/>
        <v>0</v>
      </c>
      <c r="CW32" s="94" t="str">
        <f t="shared" si="48"/>
        <v>-</v>
      </c>
      <c r="CX32" s="93">
        <f t="shared" si="49"/>
        <v>0</v>
      </c>
      <c r="CY32" s="93">
        <f t="shared" si="49"/>
        <v>0</v>
      </c>
      <c r="CZ32" s="93">
        <f t="shared" si="50"/>
        <v>0</v>
      </c>
      <c r="DA32" s="94" t="str">
        <f t="shared" si="51"/>
        <v>-</v>
      </c>
      <c r="DB32" s="90">
        <v>0</v>
      </c>
      <c r="DC32" s="90"/>
      <c r="DD32" s="93">
        <f t="shared" si="52"/>
        <v>0</v>
      </c>
      <c r="DE32" s="94" t="str">
        <f t="shared" si="53"/>
        <v>-</v>
      </c>
      <c r="DF32" s="93">
        <f t="shared" si="54"/>
        <v>0</v>
      </c>
      <c r="DG32" s="93">
        <f t="shared" si="54"/>
        <v>0</v>
      </c>
      <c r="DH32" s="93">
        <f t="shared" si="55"/>
        <v>0</v>
      </c>
      <c r="DI32" s="94" t="str">
        <f t="shared" si="56"/>
        <v>-</v>
      </c>
      <c r="DJ32" s="90">
        <v>3150.5639999999999</v>
      </c>
      <c r="DK32" s="90"/>
      <c r="DL32" s="93">
        <f t="shared" si="57"/>
        <v>-3150.5639999999999</v>
      </c>
      <c r="DM32" s="94">
        <f t="shared" si="58"/>
        <v>0</v>
      </c>
      <c r="DN32" s="92">
        <f t="shared" si="59"/>
        <v>0</v>
      </c>
      <c r="DO32" s="92">
        <f t="shared" si="59"/>
        <v>0</v>
      </c>
      <c r="DP32" s="96">
        <v>0</v>
      </c>
      <c r="DQ32" s="96">
        <v>0</v>
      </c>
      <c r="DR32" s="96">
        <v>0</v>
      </c>
      <c r="DS32" s="96">
        <v>0</v>
      </c>
      <c r="DT32" s="96">
        <v>0</v>
      </c>
      <c r="DU32" s="96">
        <v>0</v>
      </c>
      <c r="DV32" s="96">
        <v>0</v>
      </c>
      <c r="DW32" s="96">
        <v>0</v>
      </c>
      <c r="DX32" s="96">
        <v>0</v>
      </c>
      <c r="DY32" s="96">
        <v>0</v>
      </c>
      <c r="DZ32" s="96">
        <v>0</v>
      </c>
      <c r="EA32" s="96">
        <v>0</v>
      </c>
      <c r="EB32" s="96">
        <v>0</v>
      </c>
      <c r="EC32" s="96">
        <v>0</v>
      </c>
      <c r="ED32" s="93">
        <f>IF($B$2="Отчет за 1 квартал",[3]ОЭК!CR73,IF($B$2="Отчет за 2 квартал",[3]ОЭК!CZ73,IF($B$2="Отчет за 3 квартал",[3]ОЭК!DH73,CN32)))-DP32-DT32-DU32-DV32-DW32-DX32-DY32-DZ32-EA32-EC32-DQ32-DR32-DS32-EB32</f>
        <v>-3150.5639999999999</v>
      </c>
      <c r="EE32" s="97">
        <v>0</v>
      </c>
      <c r="EF32" s="97">
        <v>0</v>
      </c>
      <c r="EG32" s="97">
        <v>0</v>
      </c>
      <c r="EH32" s="97">
        <v>0</v>
      </c>
      <c r="EI32" s="92">
        <f t="shared" si="60"/>
        <v>0</v>
      </c>
      <c r="EJ32" s="109" t="s">
        <v>150</v>
      </c>
      <c r="EK32" s="97"/>
      <c r="EL32" s="90">
        <v>0</v>
      </c>
      <c r="EM32" s="90"/>
      <c r="EN32" s="93">
        <f t="shared" si="61"/>
        <v>3150.5639999999999</v>
      </c>
      <c r="EO32" s="93">
        <f t="shared" si="62"/>
        <v>3150.5639999999999</v>
      </c>
      <c r="EP32" s="90">
        <f t="shared" si="62"/>
        <v>0</v>
      </c>
      <c r="EQ32" s="90">
        <f t="shared" si="63"/>
        <v>-3150.5639999999999</v>
      </c>
      <c r="ER32" s="150">
        <f t="shared" si="88"/>
        <v>0</v>
      </c>
      <c r="ES32" s="90">
        <v>0</v>
      </c>
      <c r="ET32" s="90"/>
      <c r="EU32" s="90">
        <f t="shared" si="64"/>
        <v>0</v>
      </c>
      <c r="EV32" s="150" t="str">
        <f t="shared" si="65"/>
        <v>-</v>
      </c>
      <c r="EW32" s="90">
        <v>0</v>
      </c>
      <c r="EX32" s="90"/>
      <c r="EY32" s="90">
        <f t="shared" si="66"/>
        <v>0</v>
      </c>
      <c r="EZ32" s="150" t="str">
        <f t="shared" si="67"/>
        <v>-</v>
      </c>
      <c r="FA32" s="90">
        <f t="shared" si="68"/>
        <v>0</v>
      </c>
      <c r="FB32" s="90">
        <f t="shared" si="68"/>
        <v>0</v>
      </c>
      <c r="FC32" s="90">
        <f t="shared" si="69"/>
        <v>0</v>
      </c>
      <c r="FD32" s="150" t="str">
        <f t="shared" si="70"/>
        <v>-</v>
      </c>
      <c r="FE32" s="90">
        <v>0</v>
      </c>
      <c r="FF32" s="90"/>
      <c r="FG32" s="90">
        <f t="shared" si="71"/>
        <v>0</v>
      </c>
      <c r="FH32" s="150" t="str">
        <f t="shared" si="72"/>
        <v>-</v>
      </c>
      <c r="FI32" s="90">
        <f t="shared" si="73"/>
        <v>0</v>
      </c>
      <c r="FJ32" s="90">
        <f t="shared" si="73"/>
        <v>0</v>
      </c>
      <c r="FK32" s="90">
        <f t="shared" si="74"/>
        <v>0</v>
      </c>
      <c r="FL32" s="150" t="str">
        <f t="shared" si="75"/>
        <v>-</v>
      </c>
      <c r="FM32" s="90">
        <v>3150.5639999999999</v>
      </c>
      <c r="FN32" s="90"/>
      <c r="FO32" s="90">
        <f t="shared" si="76"/>
        <v>-3150.5639999999999</v>
      </c>
      <c r="FP32" s="150">
        <f t="shared" si="77"/>
        <v>0</v>
      </c>
      <c r="FQ32" s="92">
        <f t="shared" si="78"/>
        <v>0</v>
      </c>
      <c r="FR32" s="97">
        <f t="shared" si="78"/>
        <v>0</v>
      </c>
      <c r="FS32" s="96">
        <v>0</v>
      </c>
      <c r="FT32" s="96">
        <v>0</v>
      </c>
      <c r="FU32" s="96">
        <v>0</v>
      </c>
      <c r="FV32" s="96">
        <v>0</v>
      </c>
      <c r="FW32" s="96">
        <v>0</v>
      </c>
      <c r="FX32" s="96">
        <v>0</v>
      </c>
      <c r="FY32" s="96">
        <v>0</v>
      </c>
      <c r="FZ32" s="96">
        <v>0</v>
      </c>
      <c r="GA32" s="96">
        <v>0</v>
      </c>
      <c r="GB32" s="96">
        <v>0</v>
      </c>
      <c r="GC32" s="96">
        <v>0</v>
      </c>
      <c r="GD32" s="96">
        <v>0</v>
      </c>
      <c r="GE32" s="96">
        <v>0</v>
      </c>
      <c r="GF32" s="96">
        <v>0</v>
      </c>
      <c r="GG32" s="93">
        <f>IF($B$2="Отчет за 1 квартал",[3]ОЭК!EU38,IF($B$2="Отчет за 2 квартал",[3]ОЭК!FC38,IF($B$2="Отчет за 3 квартал",[3]ОЭК!FK38,EQ32)))-FS32-FW32-FX32-FY32-FZ32-GA32-GB32-GC32-GD32-GF32-FT32-FU32-FV32-GE32</f>
        <v>-3150.5639999999999</v>
      </c>
      <c r="GH32" s="97">
        <v>0</v>
      </c>
      <c r="GI32" s="97">
        <v>0</v>
      </c>
      <c r="GJ32" s="97">
        <v>0</v>
      </c>
      <c r="GK32" s="97">
        <v>0</v>
      </c>
      <c r="GL32" s="92">
        <f t="shared" si="79"/>
        <v>0</v>
      </c>
      <c r="GM32" s="109" t="s">
        <v>150</v>
      </c>
      <c r="GN32" s="96"/>
      <c r="GO32" s="99"/>
      <c r="GP32" s="100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0"/>
      <c r="HK32" s="135">
        <f t="shared" si="82"/>
        <v>0</v>
      </c>
      <c r="HL32" s="135">
        <f t="shared" si="82"/>
        <v>0</v>
      </c>
      <c r="HM32" s="135">
        <f t="shared" si="82"/>
        <v>0</v>
      </c>
      <c r="HN32" s="135">
        <f t="shared" si="82"/>
        <v>0</v>
      </c>
      <c r="HO32" s="135">
        <f t="shared" si="82"/>
        <v>0</v>
      </c>
      <c r="HP32" s="135">
        <f t="shared" si="82"/>
        <v>0</v>
      </c>
      <c r="HQ32" s="135">
        <f t="shared" si="82"/>
        <v>0</v>
      </c>
      <c r="HR32" s="135">
        <f t="shared" si="82"/>
        <v>0</v>
      </c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36"/>
      <c r="IW32" s="136"/>
      <c r="IX32" s="136"/>
      <c r="IY32" s="135">
        <f t="shared" si="83"/>
        <v>0</v>
      </c>
      <c r="IZ32" s="135">
        <f t="shared" si="83"/>
        <v>0</v>
      </c>
      <c r="JA32" s="135">
        <f t="shared" si="83"/>
        <v>0</v>
      </c>
      <c r="JB32" s="135">
        <f t="shared" si="83"/>
        <v>0</v>
      </c>
      <c r="JC32" s="135">
        <f t="shared" si="83"/>
        <v>0</v>
      </c>
      <c r="JD32" s="135">
        <f t="shared" si="83"/>
        <v>0</v>
      </c>
      <c r="JE32" s="135">
        <f t="shared" si="83"/>
        <v>0</v>
      </c>
      <c r="JF32" s="135">
        <f t="shared" si="83"/>
        <v>0</v>
      </c>
      <c r="JG32" s="136"/>
      <c r="JH32" s="136"/>
      <c r="JI32" s="136"/>
      <c r="JJ32" s="136"/>
      <c r="JK32" s="136"/>
      <c r="JL32" s="136"/>
      <c r="JM32" s="136"/>
      <c r="JN32" s="136"/>
      <c r="JO32" s="136"/>
      <c r="JP32" s="136"/>
      <c r="JQ32" s="136"/>
      <c r="JR32" s="136"/>
      <c r="JS32" s="136"/>
      <c r="JT32" s="136"/>
      <c r="JU32" s="136"/>
      <c r="JV32" s="136"/>
      <c r="JW32" s="136"/>
      <c r="JX32" s="136"/>
      <c r="JY32" s="136"/>
      <c r="JZ32" s="136"/>
      <c r="KA32" s="136"/>
      <c r="KB32" s="136"/>
      <c r="KC32" s="136"/>
      <c r="KD32" s="136"/>
      <c r="KE32" s="136"/>
      <c r="KF32" s="136"/>
      <c r="KG32" s="136"/>
      <c r="KH32" s="136"/>
      <c r="KI32" s="136"/>
      <c r="KJ32" s="136"/>
      <c r="KK32" s="136"/>
      <c r="KL32" s="136"/>
      <c r="KM32" s="80"/>
      <c r="KN32" s="136" t="s">
        <v>97</v>
      </c>
      <c r="KO32" s="80"/>
      <c r="KP32" s="80"/>
      <c r="KQ32" s="80"/>
      <c r="KR32" s="136"/>
      <c r="KS32" s="136"/>
      <c r="KT32" s="136"/>
      <c r="KU32" s="136"/>
      <c r="KV32" s="136"/>
      <c r="KW32" s="136"/>
      <c r="KX32" s="136"/>
      <c r="KY32" s="136"/>
      <c r="KZ32" s="136"/>
      <c r="LA32" s="136"/>
      <c r="LB32" s="136"/>
      <c r="LC32" s="136"/>
      <c r="LD32" s="136"/>
      <c r="LE32" s="136"/>
      <c r="LF32" s="136"/>
      <c r="LG32" s="136"/>
      <c r="LH32" s="136"/>
      <c r="LI32" s="136"/>
      <c r="LJ32" s="137"/>
      <c r="LK32" s="137"/>
      <c r="LL32" s="137"/>
      <c r="LM32" s="137"/>
      <c r="LN32" s="137"/>
      <c r="LO32" s="137"/>
      <c r="LP32" s="104"/>
      <c r="LQ32" s="104"/>
      <c r="LR32" s="104"/>
      <c r="LS32" s="104"/>
      <c r="LT32" s="104"/>
      <c r="LU32" s="104"/>
      <c r="LV32" s="104"/>
      <c r="LW32" s="104"/>
      <c r="LX32" s="104"/>
    </row>
    <row r="33" spans="1:336" s="138" customFormat="1" ht="25.5" hidden="1" customHeight="1" outlineLevel="1" x14ac:dyDescent="0.2">
      <c r="A33" s="106" t="s">
        <v>159</v>
      </c>
      <c r="B33" s="129" t="s">
        <v>160</v>
      </c>
      <c r="C33" s="85" t="s">
        <v>101</v>
      </c>
      <c r="D33" s="85"/>
      <c r="E33" s="85" t="s">
        <v>115</v>
      </c>
      <c r="F33" s="86">
        <f t="shared" si="89"/>
        <v>26117.212195271757</v>
      </c>
      <c r="G33" s="86"/>
      <c r="H33" s="86">
        <f t="shared" si="90"/>
        <v>21764.343496059799</v>
      </c>
      <c r="I33" s="86"/>
      <c r="J33" s="87">
        <v>32023</v>
      </c>
      <c r="K33" s="88"/>
      <c r="L33" s="87">
        <v>32023</v>
      </c>
      <c r="M33" s="88"/>
      <c r="N33" s="86">
        <v>0</v>
      </c>
      <c r="O33" s="86"/>
      <c r="P33" s="89"/>
      <c r="Q33" s="108"/>
      <c r="R33" s="89"/>
      <c r="S33" s="89"/>
      <c r="T33" s="89"/>
      <c r="U33" s="89"/>
      <c r="V33" s="86">
        <v>0</v>
      </c>
      <c r="W33" s="86">
        <v>0</v>
      </c>
      <c r="X33" s="89"/>
      <c r="Y33" s="86">
        <v>0</v>
      </c>
      <c r="Z33" s="89"/>
      <c r="AA33" s="89"/>
      <c r="AB33" s="90">
        <v>0</v>
      </c>
      <c r="AC33" s="90"/>
      <c r="AD33" s="91" t="s">
        <v>116</v>
      </c>
      <c r="AE33" s="91"/>
      <c r="AF33" s="92">
        <f t="shared" si="86"/>
        <v>26117.212195271757</v>
      </c>
      <c r="AG33" s="93">
        <f>AK33+AO33+AW33+BE33</f>
        <v>0</v>
      </c>
      <c r="AH33" s="93">
        <f t="shared" si="23"/>
        <v>0</v>
      </c>
      <c r="AI33" s="93">
        <f>AH33-AG33</f>
        <v>0</v>
      </c>
      <c r="AJ33" s="94" t="str">
        <f t="shared" si="25"/>
        <v>-</v>
      </c>
      <c r="AK33" s="95">
        <v>0</v>
      </c>
      <c r="AL33" s="95"/>
      <c r="AM33" s="93">
        <f>AL33-AK33</f>
        <v>0</v>
      </c>
      <c r="AN33" s="94" t="str">
        <f>IF(AK33=0,"-",AL33/AK33)</f>
        <v>-</v>
      </c>
      <c r="AO33" s="95">
        <v>0</v>
      </c>
      <c r="AP33" s="95"/>
      <c r="AQ33" s="93">
        <f>AP33-AO33</f>
        <v>0</v>
      </c>
      <c r="AR33" s="94" t="str">
        <f>IF(AO33=0,"-",AP33/AO33)</f>
        <v>-</v>
      </c>
      <c r="AS33" s="93">
        <f t="shared" si="30"/>
        <v>0</v>
      </c>
      <c r="AT33" s="93">
        <f t="shared" si="30"/>
        <v>0</v>
      </c>
      <c r="AU33" s="93">
        <f>AT33-AS33</f>
        <v>0</v>
      </c>
      <c r="AV33" s="94" t="str">
        <f>IF(AS33=0,"-",AT33/AS33)</f>
        <v>-</v>
      </c>
      <c r="AW33" s="95">
        <v>0</v>
      </c>
      <c r="AX33" s="95"/>
      <c r="AY33" s="93">
        <f>AX33-AW33</f>
        <v>0</v>
      </c>
      <c r="AZ33" s="94" t="str">
        <f>IF(AW33=0,"-",AX33/AW33)</f>
        <v>-</v>
      </c>
      <c r="BA33" s="93">
        <f t="shared" si="35"/>
        <v>0</v>
      </c>
      <c r="BB33" s="93">
        <f t="shared" si="35"/>
        <v>0</v>
      </c>
      <c r="BC33" s="93">
        <f>BB33-BA33</f>
        <v>0</v>
      </c>
      <c r="BD33" s="94" t="str">
        <f>IF(BA33=0,"-",BB33/BA33)</f>
        <v>-</v>
      </c>
      <c r="BE33" s="95">
        <v>0</v>
      </c>
      <c r="BF33" s="95"/>
      <c r="BG33" s="93">
        <f>BF33-BE33</f>
        <v>0</v>
      </c>
      <c r="BH33" s="94" t="str">
        <f>IF(BE33=0,"-",BF33/BE33)</f>
        <v>-</v>
      </c>
      <c r="BI33" s="92">
        <f t="shared" si="40"/>
        <v>26117.212195271757</v>
      </c>
      <c r="BJ33" s="92">
        <f t="shared" si="40"/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3">
        <f>IF($B$2="Отчет за 1 квартал",[3]ОЭК!AM39,IF($B$2="Отчет за 2 квартал",[3]ОЭК!AU39,IF($B$2="Отчет за 3 квартал",[3]ОЭК!BC39,AI33)))-BK33-BO33-BP33-BQ33-BR33-BS33-BT33-BU33-BV33-BX33-BL33-BM33-BN33-BW33</f>
        <v>0</v>
      </c>
      <c r="BZ33" s="96">
        <v>26117.212195271757</v>
      </c>
      <c r="CA33" s="96">
        <v>0</v>
      </c>
      <c r="CB33" s="96">
        <v>0</v>
      </c>
      <c r="CC33" s="96">
        <v>0</v>
      </c>
      <c r="CD33" s="92">
        <f>F33-AB33-AF33</f>
        <v>0</v>
      </c>
      <c r="CE33" s="133" t="s">
        <v>161</v>
      </c>
      <c r="CF33" s="96"/>
      <c r="CG33" s="95">
        <v>0</v>
      </c>
      <c r="CH33" s="95"/>
      <c r="CI33" s="91" t="s">
        <v>116</v>
      </c>
      <c r="CJ33" s="91"/>
      <c r="CK33" s="93">
        <f>CL33+EE33+EF33+EG33+EH33</f>
        <v>21764.343496059799</v>
      </c>
      <c r="CL33" s="93">
        <f t="shared" si="43"/>
        <v>0</v>
      </c>
      <c r="CM33" s="93">
        <f t="shared" si="43"/>
        <v>0</v>
      </c>
      <c r="CN33" s="93">
        <f>CM33-CL33</f>
        <v>0</v>
      </c>
      <c r="CO33" s="94" t="str">
        <f>IF(CL33=0,"-",CM33/CL33)</f>
        <v>-</v>
      </c>
      <c r="CP33" s="95">
        <v>0</v>
      </c>
      <c r="CQ33" s="95"/>
      <c r="CR33" s="93">
        <f>CQ33-CP33</f>
        <v>0</v>
      </c>
      <c r="CS33" s="94" t="str">
        <f>IF(CP33=0,"-",CQ33/CP33)</f>
        <v>-</v>
      </c>
      <c r="CT33" s="95">
        <v>0</v>
      </c>
      <c r="CU33" s="95"/>
      <c r="CV33" s="93">
        <f>CU33-CT33</f>
        <v>0</v>
      </c>
      <c r="CW33" s="94" t="str">
        <f>IF(CT33=0,"-",CU33/CT33)</f>
        <v>-</v>
      </c>
      <c r="CX33" s="93">
        <f t="shared" si="49"/>
        <v>0</v>
      </c>
      <c r="CY33" s="93">
        <f t="shared" si="49"/>
        <v>0</v>
      </c>
      <c r="CZ33" s="93">
        <f>CY33-CX33</f>
        <v>0</v>
      </c>
      <c r="DA33" s="94" t="str">
        <f>IF(CX33=0,"-",CY33/CX33)</f>
        <v>-</v>
      </c>
      <c r="DB33" s="95">
        <v>0</v>
      </c>
      <c r="DC33" s="95"/>
      <c r="DD33" s="93">
        <f>DC33-DB33</f>
        <v>0</v>
      </c>
      <c r="DE33" s="94" t="str">
        <f>IF(DB33=0,"-",DC33/DB33)</f>
        <v>-</v>
      </c>
      <c r="DF33" s="93">
        <f t="shared" si="54"/>
        <v>0</v>
      </c>
      <c r="DG33" s="93">
        <f t="shared" si="54"/>
        <v>0</v>
      </c>
      <c r="DH33" s="93">
        <f>DG33-DF33</f>
        <v>0</v>
      </c>
      <c r="DI33" s="94" t="str">
        <f>IF(DF33=0,"-",DG33/DF33)</f>
        <v>-</v>
      </c>
      <c r="DJ33" s="95">
        <v>0</v>
      </c>
      <c r="DK33" s="95"/>
      <c r="DL33" s="93">
        <f>DK33-DJ33</f>
        <v>0</v>
      </c>
      <c r="DM33" s="94" t="str">
        <f>IF(DJ33=0,"-",DK33/DJ33)</f>
        <v>-</v>
      </c>
      <c r="DN33" s="92">
        <f t="shared" si="59"/>
        <v>21764.343496059799</v>
      </c>
      <c r="DO33" s="92">
        <f t="shared" si="59"/>
        <v>0</v>
      </c>
      <c r="DP33" s="96">
        <v>0</v>
      </c>
      <c r="DQ33" s="96">
        <v>0</v>
      </c>
      <c r="DR33" s="96">
        <v>0</v>
      </c>
      <c r="DS33" s="96">
        <v>0</v>
      </c>
      <c r="DT33" s="96">
        <v>0</v>
      </c>
      <c r="DU33" s="96">
        <v>0</v>
      </c>
      <c r="DV33" s="96">
        <v>0</v>
      </c>
      <c r="DW33" s="96">
        <v>0</v>
      </c>
      <c r="DX33" s="96">
        <v>0</v>
      </c>
      <c r="DY33" s="96">
        <v>0</v>
      </c>
      <c r="DZ33" s="96">
        <v>0</v>
      </c>
      <c r="EA33" s="96">
        <v>0</v>
      </c>
      <c r="EB33" s="96">
        <v>0</v>
      </c>
      <c r="EC33" s="96">
        <v>0</v>
      </c>
      <c r="ED33" s="93">
        <f>IF($B$2="Отчет за 1 квартал",[3]ОЭК!CR74,IF($B$2="Отчет за 2 квартал",[3]ОЭК!CZ74,IF($B$2="Отчет за 3 квартал",[3]ОЭК!DH74,CN33)))-DP33-DT33-DU33-DV33-DW33-DX33-DY33-DZ33-EA33-EC33-DQ33-DR33-DS33-EB33</f>
        <v>0</v>
      </c>
      <c r="EE33" s="96">
        <v>21764.343496059799</v>
      </c>
      <c r="EF33" s="96">
        <v>0</v>
      </c>
      <c r="EG33" s="96">
        <v>0</v>
      </c>
      <c r="EH33" s="96">
        <v>0</v>
      </c>
      <c r="EI33" s="92">
        <f t="shared" si="60"/>
        <v>0</v>
      </c>
      <c r="EJ33" s="109" t="s">
        <v>161</v>
      </c>
      <c r="EK33" s="96"/>
      <c r="EL33" s="95">
        <v>0</v>
      </c>
      <c r="EM33" s="95"/>
      <c r="EN33" s="93">
        <f>EO33+GH33+GI33+GJ33+GK33</f>
        <v>21764.343496059799</v>
      </c>
      <c r="EO33" s="93">
        <f t="shared" si="62"/>
        <v>0</v>
      </c>
      <c r="EP33" s="93">
        <f t="shared" si="62"/>
        <v>0</v>
      </c>
      <c r="EQ33" s="93">
        <f>EP33-EO33</f>
        <v>0</v>
      </c>
      <c r="ER33" s="94" t="str">
        <f>IF(EO33=0,"-",EP33/EO33)</f>
        <v>-</v>
      </c>
      <c r="ES33" s="95">
        <v>0</v>
      </c>
      <c r="ET33" s="95"/>
      <c r="EU33" s="93">
        <f>ET33-ES33</f>
        <v>0</v>
      </c>
      <c r="EV33" s="94" t="str">
        <f>IF(ES33=0,"-",ET33/ES33)</f>
        <v>-</v>
      </c>
      <c r="EW33" s="95">
        <v>0</v>
      </c>
      <c r="EX33" s="95"/>
      <c r="EY33" s="93">
        <f>EX33-EW33</f>
        <v>0</v>
      </c>
      <c r="EZ33" s="94" t="str">
        <f>IF(EW33=0,"-",EX33/EW33)</f>
        <v>-</v>
      </c>
      <c r="FA33" s="93">
        <f t="shared" si="68"/>
        <v>0</v>
      </c>
      <c r="FB33" s="93">
        <f t="shared" si="68"/>
        <v>0</v>
      </c>
      <c r="FC33" s="93">
        <f>FB33-FA33</f>
        <v>0</v>
      </c>
      <c r="FD33" s="94" t="str">
        <f>IF(FA33=0,"-",FB33/FA33)</f>
        <v>-</v>
      </c>
      <c r="FE33" s="95">
        <v>0</v>
      </c>
      <c r="FF33" s="95"/>
      <c r="FG33" s="93">
        <f>FF33-FE33</f>
        <v>0</v>
      </c>
      <c r="FH33" s="94" t="str">
        <f>IF(FE33=0,"-",FF33/FE33)</f>
        <v>-</v>
      </c>
      <c r="FI33" s="93">
        <f t="shared" si="73"/>
        <v>0</v>
      </c>
      <c r="FJ33" s="93">
        <f t="shared" si="73"/>
        <v>0</v>
      </c>
      <c r="FK33" s="93">
        <f>FJ33-FI33</f>
        <v>0</v>
      </c>
      <c r="FL33" s="94" t="str">
        <f>IF(FI33=0,"-",FJ33/FI33)</f>
        <v>-</v>
      </c>
      <c r="FM33" s="95">
        <v>0</v>
      </c>
      <c r="FN33" s="95"/>
      <c r="FO33" s="93">
        <f>FN33-FM33</f>
        <v>0</v>
      </c>
      <c r="FP33" s="94" t="str">
        <f>IF(FM33=0,"-",FN33/FM33)</f>
        <v>-</v>
      </c>
      <c r="FQ33" s="92">
        <f t="shared" si="78"/>
        <v>21764.343496059799</v>
      </c>
      <c r="FR33" s="92">
        <f t="shared" si="78"/>
        <v>0</v>
      </c>
      <c r="FS33" s="96">
        <v>0</v>
      </c>
      <c r="FT33" s="96">
        <v>0</v>
      </c>
      <c r="FU33" s="96">
        <v>0</v>
      </c>
      <c r="FV33" s="96">
        <v>0</v>
      </c>
      <c r="FW33" s="96">
        <v>0</v>
      </c>
      <c r="FX33" s="96">
        <v>0</v>
      </c>
      <c r="FY33" s="96">
        <v>0</v>
      </c>
      <c r="FZ33" s="96">
        <v>0</v>
      </c>
      <c r="GA33" s="96">
        <v>0</v>
      </c>
      <c r="GB33" s="96">
        <v>0</v>
      </c>
      <c r="GC33" s="96">
        <v>0</v>
      </c>
      <c r="GD33" s="96">
        <v>0</v>
      </c>
      <c r="GE33" s="96">
        <v>0</v>
      </c>
      <c r="GF33" s="96">
        <v>0</v>
      </c>
      <c r="GG33" s="93">
        <f>IF($B$2="Отчет за 1 квартал",[3]ОЭК!EU39,IF($B$2="Отчет за 2 квартал",[3]ОЭК!FC39,IF($B$2="Отчет за 3 квартал",[3]ОЭК!FK39,EQ33)))-FS33-FW33-FX33-FY33-FZ33-GA33-GB33-GC33-GD33-GF33-FT33-FU33-FV33-GE33</f>
        <v>0</v>
      </c>
      <c r="GH33" s="97">
        <v>21764.343496059799</v>
      </c>
      <c r="GI33" s="97">
        <v>0</v>
      </c>
      <c r="GJ33" s="96">
        <v>0</v>
      </c>
      <c r="GK33" s="96">
        <v>0</v>
      </c>
      <c r="GL33" s="92">
        <f t="shared" si="79"/>
        <v>0</v>
      </c>
      <c r="GM33" s="109" t="s">
        <v>161</v>
      </c>
      <c r="GN33" s="96"/>
      <c r="GO33" s="99"/>
      <c r="GP33" s="100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0"/>
      <c r="HK33" s="135">
        <f t="shared" si="82"/>
        <v>0</v>
      </c>
      <c r="HL33" s="135">
        <f t="shared" si="82"/>
        <v>0</v>
      </c>
      <c r="HM33" s="135">
        <f t="shared" si="82"/>
        <v>0</v>
      </c>
      <c r="HN33" s="135">
        <f t="shared" si="82"/>
        <v>0</v>
      </c>
      <c r="HO33" s="135">
        <f t="shared" si="82"/>
        <v>0</v>
      </c>
      <c r="HP33" s="135">
        <f t="shared" si="82"/>
        <v>0</v>
      </c>
      <c r="HQ33" s="135">
        <f t="shared" si="82"/>
        <v>0</v>
      </c>
      <c r="HR33" s="135">
        <f t="shared" si="82"/>
        <v>0</v>
      </c>
      <c r="HS33" s="136">
        <v>0</v>
      </c>
      <c r="HT33" s="136">
        <v>0</v>
      </c>
      <c r="HU33" s="136">
        <v>0</v>
      </c>
      <c r="HV33" s="136">
        <v>0</v>
      </c>
      <c r="HW33" s="136">
        <v>0</v>
      </c>
      <c r="HX33" s="136">
        <v>0</v>
      </c>
      <c r="HY33" s="136">
        <v>0</v>
      </c>
      <c r="HZ33" s="136">
        <v>0</v>
      </c>
      <c r="IA33" s="136">
        <v>0</v>
      </c>
      <c r="IB33" s="136">
        <v>0</v>
      </c>
      <c r="IC33" s="136">
        <v>0</v>
      </c>
      <c r="ID33" s="136">
        <v>0</v>
      </c>
      <c r="IE33" s="136">
        <v>0</v>
      </c>
      <c r="IF33" s="136">
        <v>0</v>
      </c>
      <c r="IG33" s="136">
        <v>0</v>
      </c>
      <c r="IH33" s="136">
        <v>0</v>
      </c>
      <c r="II33" s="136">
        <v>0</v>
      </c>
      <c r="IJ33" s="136">
        <v>0</v>
      </c>
      <c r="IK33" s="136">
        <v>0</v>
      </c>
      <c r="IL33" s="136">
        <v>0</v>
      </c>
      <c r="IM33" s="136">
        <v>0</v>
      </c>
      <c r="IN33" s="136">
        <v>0</v>
      </c>
      <c r="IO33" s="136">
        <v>0</v>
      </c>
      <c r="IP33" s="136">
        <v>0</v>
      </c>
      <c r="IQ33" s="136">
        <v>0</v>
      </c>
      <c r="IR33" s="136">
        <v>0</v>
      </c>
      <c r="IS33" s="136">
        <v>0</v>
      </c>
      <c r="IT33" s="136">
        <v>0</v>
      </c>
      <c r="IU33" s="136">
        <v>0</v>
      </c>
      <c r="IV33" s="136">
        <v>0</v>
      </c>
      <c r="IW33" s="136">
        <v>0</v>
      </c>
      <c r="IX33" s="136">
        <v>0</v>
      </c>
      <c r="IY33" s="135">
        <f t="shared" si="83"/>
        <v>0</v>
      </c>
      <c r="IZ33" s="135">
        <f t="shared" si="83"/>
        <v>0</v>
      </c>
      <c r="JA33" s="135">
        <f t="shared" si="83"/>
        <v>0</v>
      </c>
      <c r="JB33" s="135">
        <f t="shared" si="83"/>
        <v>0</v>
      </c>
      <c r="JC33" s="135">
        <f t="shared" si="83"/>
        <v>0</v>
      </c>
      <c r="JD33" s="135">
        <f t="shared" si="83"/>
        <v>0</v>
      </c>
      <c r="JE33" s="135">
        <f t="shared" si="83"/>
        <v>0</v>
      </c>
      <c r="JF33" s="135">
        <f t="shared" si="83"/>
        <v>0</v>
      </c>
      <c r="JG33" s="136">
        <v>0</v>
      </c>
      <c r="JH33" s="136">
        <v>0</v>
      </c>
      <c r="JI33" s="136">
        <v>0</v>
      </c>
      <c r="JJ33" s="136">
        <v>0</v>
      </c>
      <c r="JK33" s="136">
        <v>0</v>
      </c>
      <c r="JL33" s="136">
        <v>0</v>
      </c>
      <c r="JM33" s="136">
        <v>0</v>
      </c>
      <c r="JN33" s="136">
        <v>0</v>
      </c>
      <c r="JO33" s="136">
        <v>0</v>
      </c>
      <c r="JP33" s="136">
        <v>0</v>
      </c>
      <c r="JQ33" s="136">
        <v>0</v>
      </c>
      <c r="JR33" s="136">
        <v>0</v>
      </c>
      <c r="JS33" s="136">
        <v>0</v>
      </c>
      <c r="JT33" s="136">
        <v>0</v>
      </c>
      <c r="JU33" s="136">
        <v>0</v>
      </c>
      <c r="JV33" s="136">
        <v>0</v>
      </c>
      <c r="JW33" s="136">
        <v>0</v>
      </c>
      <c r="JX33" s="136">
        <v>0</v>
      </c>
      <c r="JY33" s="136">
        <v>0</v>
      </c>
      <c r="JZ33" s="136">
        <v>0</v>
      </c>
      <c r="KA33" s="136">
        <v>0</v>
      </c>
      <c r="KB33" s="136">
        <v>0</v>
      </c>
      <c r="KC33" s="136">
        <v>0</v>
      </c>
      <c r="KD33" s="136">
        <v>0</v>
      </c>
      <c r="KE33" s="136">
        <v>0</v>
      </c>
      <c r="KF33" s="136">
        <v>0</v>
      </c>
      <c r="KG33" s="136">
        <v>0</v>
      </c>
      <c r="KH33" s="136">
        <v>0</v>
      </c>
      <c r="KI33" s="136">
        <v>0</v>
      </c>
      <c r="KJ33" s="136">
        <v>0</v>
      </c>
      <c r="KK33" s="136">
        <v>0</v>
      </c>
      <c r="KL33" s="136">
        <v>0</v>
      </c>
      <c r="KM33" s="80"/>
      <c r="KN33" s="136" t="s">
        <v>97</v>
      </c>
      <c r="KO33" s="80"/>
      <c r="KP33" s="80"/>
      <c r="KQ33" s="80"/>
      <c r="KR33" s="136"/>
      <c r="KS33" s="136"/>
      <c r="KT33" s="136"/>
      <c r="KU33" s="136"/>
      <c r="KV33" s="136"/>
      <c r="KW33" s="136"/>
      <c r="KX33" s="136"/>
      <c r="KY33" s="136"/>
      <c r="KZ33" s="136"/>
      <c r="LA33" s="136"/>
      <c r="LB33" s="136"/>
      <c r="LC33" s="136"/>
      <c r="LD33" s="136"/>
      <c r="LE33" s="136"/>
      <c r="LF33" s="136"/>
      <c r="LG33" s="136"/>
      <c r="LH33" s="136"/>
      <c r="LI33" s="136"/>
      <c r="LJ33" s="137"/>
      <c r="LK33" s="137"/>
      <c r="LL33" s="137"/>
      <c r="LM33" s="137"/>
      <c r="LN33" s="137"/>
      <c r="LO33" s="137"/>
      <c r="LP33" s="104"/>
      <c r="LQ33" s="104"/>
      <c r="LR33" s="104"/>
      <c r="LS33" s="104"/>
      <c r="LT33" s="104"/>
      <c r="LU33" s="104"/>
      <c r="LV33" s="104"/>
      <c r="LW33" s="104"/>
      <c r="LX33" s="104"/>
    </row>
    <row r="34" spans="1:336" s="138" customFormat="1" ht="25.5" hidden="1" customHeight="1" outlineLevel="1" x14ac:dyDescent="0.2">
      <c r="A34" s="106" t="s">
        <v>162</v>
      </c>
      <c r="B34" s="129" t="s">
        <v>163</v>
      </c>
      <c r="C34" s="85" t="s">
        <v>101</v>
      </c>
      <c r="D34" s="85"/>
      <c r="E34" s="85" t="s">
        <v>102</v>
      </c>
      <c r="F34" s="86">
        <f t="shared" si="89"/>
        <v>22420.74</v>
      </c>
      <c r="G34" s="86"/>
      <c r="H34" s="86">
        <f t="shared" si="90"/>
        <v>18683.95</v>
      </c>
      <c r="I34" s="86"/>
      <c r="J34" s="87">
        <v>42023</v>
      </c>
      <c r="K34" s="88"/>
      <c r="L34" s="87">
        <v>42026</v>
      </c>
      <c r="M34" s="88"/>
      <c r="N34" s="86">
        <v>0</v>
      </c>
      <c r="O34" s="86"/>
      <c r="P34" s="89"/>
      <c r="Q34" s="108"/>
      <c r="R34" s="89"/>
      <c r="S34" s="89"/>
      <c r="T34" s="89"/>
      <c r="U34" s="89"/>
      <c r="V34" s="86">
        <v>0</v>
      </c>
      <c r="W34" s="86">
        <v>0</v>
      </c>
      <c r="X34" s="89"/>
      <c r="Y34" s="86">
        <v>0</v>
      </c>
      <c r="Z34" s="89"/>
      <c r="AA34" s="89"/>
      <c r="AB34" s="90">
        <v>0</v>
      </c>
      <c r="AC34" s="90"/>
      <c r="AD34" s="91" t="s">
        <v>116</v>
      </c>
      <c r="AE34" s="91"/>
      <c r="AF34" s="92">
        <f t="shared" si="86"/>
        <v>22420.74</v>
      </c>
      <c r="AG34" s="93">
        <f t="shared" ref="AG34:AH37" si="91">AK34+AO34+AW34+BE34</f>
        <v>0</v>
      </c>
      <c r="AH34" s="93">
        <f t="shared" si="91"/>
        <v>0</v>
      </c>
      <c r="AI34" s="93">
        <f t="shared" si="24"/>
        <v>0</v>
      </c>
      <c r="AJ34" s="94" t="str">
        <f t="shared" si="25"/>
        <v>-</v>
      </c>
      <c r="AK34" s="95">
        <v>0</v>
      </c>
      <c r="AL34" s="95"/>
      <c r="AM34" s="93">
        <f t="shared" si="26"/>
        <v>0</v>
      </c>
      <c r="AN34" s="94" t="str">
        <f t="shared" si="27"/>
        <v>-</v>
      </c>
      <c r="AO34" s="95">
        <v>0</v>
      </c>
      <c r="AP34" s="95"/>
      <c r="AQ34" s="93">
        <f t="shared" si="28"/>
        <v>0</v>
      </c>
      <c r="AR34" s="94" t="str">
        <f t="shared" si="29"/>
        <v>-</v>
      </c>
      <c r="AS34" s="93">
        <f t="shared" si="30"/>
        <v>0</v>
      </c>
      <c r="AT34" s="93">
        <f t="shared" si="30"/>
        <v>0</v>
      </c>
      <c r="AU34" s="93">
        <f t="shared" si="31"/>
        <v>0</v>
      </c>
      <c r="AV34" s="94" t="str">
        <f t="shared" si="32"/>
        <v>-</v>
      </c>
      <c r="AW34" s="95">
        <v>0</v>
      </c>
      <c r="AX34" s="95"/>
      <c r="AY34" s="93">
        <f t="shared" si="33"/>
        <v>0</v>
      </c>
      <c r="AZ34" s="94" t="str">
        <f t="shared" si="34"/>
        <v>-</v>
      </c>
      <c r="BA34" s="93">
        <f t="shared" si="35"/>
        <v>0</v>
      </c>
      <c r="BB34" s="93">
        <f t="shared" si="35"/>
        <v>0</v>
      </c>
      <c r="BC34" s="93">
        <f t="shared" si="36"/>
        <v>0</v>
      </c>
      <c r="BD34" s="94" t="str">
        <f t="shared" si="37"/>
        <v>-</v>
      </c>
      <c r="BE34" s="95">
        <v>0</v>
      </c>
      <c r="BF34" s="95"/>
      <c r="BG34" s="93">
        <f t="shared" si="38"/>
        <v>0</v>
      </c>
      <c r="BH34" s="94" t="str">
        <f t="shared" si="39"/>
        <v>-</v>
      </c>
      <c r="BI34" s="92">
        <f t="shared" si="40"/>
        <v>22420.74</v>
      </c>
      <c r="BJ34" s="92">
        <f t="shared" si="40"/>
        <v>0</v>
      </c>
      <c r="BK34" s="96">
        <v>0</v>
      </c>
      <c r="BL34" s="96">
        <v>0</v>
      </c>
      <c r="BM34" s="96">
        <v>0</v>
      </c>
      <c r="BN34" s="96">
        <v>0</v>
      </c>
      <c r="BO34" s="96">
        <v>0</v>
      </c>
      <c r="BP34" s="96">
        <v>0</v>
      </c>
      <c r="BQ34" s="96">
        <v>0</v>
      </c>
      <c r="BR34" s="96">
        <v>0</v>
      </c>
      <c r="BS34" s="96">
        <v>0</v>
      </c>
      <c r="BT34" s="96">
        <v>0</v>
      </c>
      <c r="BU34" s="96">
        <v>0</v>
      </c>
      <c r="BV34" s="96">
        <v>0</v>
      </c>
      <c r="BW34" s="96">
        <v>0</v>
      </c>
      <c r="BX34" s="96">
        <v>0</v>
      </c>
      <c r="BY34" s="93">
        <f>IF($B$2="Отчет за 1 квартал",[3]ОЭК!AM35,IF($B$2="Отчет за 2 квартал",[3]ОЭК!AU35,IF($B$2="Отчет за 3 квартал",[3]ОЭК!BC35,AI34)))-BK34-BO34-BP34-BQ34-BR34-BS34-BT34-BU34-BV34-BX34-BL34-BM34-BN34-BW34</f>
        <v>0</v>
      </c>
      <c r="BZ34" s="96">
        <v>5302.2719999999999</v>
      </c>
      <c r="CA34" s="96">
        <v>5499.0359999999991</v>
      </c>
      <c r="CB34" s="96">
        <v>5704.0848000000005</v>
      </c>
      <c r="CC34" s="96">
        <v>5915.3472000000002</v>
      </c>
      <c r="CD34" s="92">
        <f t="shared" si="41"/>
        <v>0</v>
      </c>
      <c r="CE34" s="109" t="s">
        <v>164</v>
      </c>
      <c r="CF34" s="96"/>
      <c r="CG34" s="95">
        <v>0</v>
      </c>
      <c r="CH34" s="95"/>
      <c r="CI34" s="91" t="s">
        <v>116</v>
      </c>
      <c r="CJ34" s="91"/>
      <c r="CK34" s="93">
        <f t="shared" si="42"/>
        <v>18683.95</v>
      </c>
      <c r="CL34" s="93">
        <f t="shared" si="43"/>
        <v>0</v>
      </c>
      <c r="CM34" s="93">
        <f t="shared" si="43"/>
        <v>0</v>
      </c>
      <c r="CN34" s="93">
        <f t="shared" si="87"/>
        <v>0</v>
      </c>
      <c r="CO34" s="94" t="str">
        <f t="shared" si="44"/>
        <v>-</v>
      </c>
      <c r="CP34" s="95">
        <v>0</v>
      </c>
      <c r="CQ34" s="95"/>
      <c r="CR34" s="93">
        <f t="shared" si="45"/>
        <v>0</v>
      </c>
      <c r="CS34" s="94" t="str">
        <f t="shared" si="46"/>
        <v>-</v>
      </c>
      <c r="CT34" s="95">
        <v>0</v>
      </c>
      <c r="CU34" s="95"/>
      <c r="CV34" s="93">
        <f t="shared" si="47"/>
        <v>0</v>
      </c>
      <c r="CW34" s="94" t="str">
        <f t="shared" si="48"/>
        <v>-</v>
      </c>
      <c r="CX34" s="93">
        <f t="shared" si="49"/>
        <v>0</v>
      </c>
      <c r="CY34" s="93">
        <f t="shared" si="49"/>
        <v>0</v>
      </c>
      <c r="CZ34" s="93">
        <f t="shared" si="50"/>
        <v>0</v>
      </c>
      <c r="DA34" s="94" t="str">
        <f t="shared" si="51"/>
        <v>-</v>
      </c>
      <c r="DB34" s="95">
        <v>0</v>
      </c>
      <c r="DC34" s="95"/>
      <c r="DD34" s="93">
        <f t="shared" si="52"/>
        <v>0</v>
      </c>
      <c r="DE34" s="94" t="str">
        <f t="shared" si="53"/>
        <v>-</v>
      </c>
      <c r="DF34" s="93">
        <f t="shared" si="54"/>
        <v>0</v>
      </c>
      <c r="DG34" s="93">
        <f t="shared" si="54"/>
        <v>0</v>
      </c>
      <c r="DH34" s="93">
        <f t="shared" si="55"/>
        <v>0</v>
      </c>
      <c r="DI34" s="94" t="str">
        <f t="shared" si="56"/>
        <v>-</v>
      </c>
      <c r="DJ34" s="95">
        <v>0</v>
      </c>
      <c r="DK34" s="95"/>
      <c r="DL34" s="93">
        <f t="shared" si="57"/>
        <v>0</v>
      </c>
      <c r="DM34" s="94" t="str">
        <f t="shared" si="58"/>
        <v>-</v>
      </c>
      <c r="DN34" s="92">
        <f t="shared" si="59"/>
        <v>18683.95</v>
      </c>
      <c r="DO34" s="92">
        <f t="shared" si="59"/>
        <v>0</v>
      </c>
      <c r="DP34" s="96">
        <v>0</v>
      </c>
      <c r="DQ34" s="96">
        <v>0</v>
      </c>
      <c r="DR34" s="96">
        <v>0</v>
      </c>
      <c r="DS34" s="96">
        <v>0</v>
      </c>
      <c r="DT34" s="96">
        <v>0</v>
      </c>
      <c r="DU34" s="96">
        <v>0</v>
      </c>
      <c r="DV34" s="96">
        <v>0</v>
      </c>
      <c r="DW34" s="96">
        <v>0</v>
      </c>
      <c r="DX34" s="96">
        <v>0</v>
      </c>
      <c r="DY34" s="96">
        <v>0</v>
      </c>
      <c r="DZ34" s="96">
        <v>0</v>
      </c>
      <c r="EA34" s="96">
        <v>0</v>
      </c>
      <c r="EB34" s="96">
        <v>0</v>
      </c>
      <c r="EC34" s="96">
        <v>0</v>
      </c>
      <c r="ED34" s="93">
        <f>IF($B$2="Отчет за 1 квартал",[3]ОЭК!CR69,IF($B$2="Отчет за 2 квартал",[3]ОЭК!CZ69,IF($B$2="Отчет за 3 квартал",[3]ОЭК!DH69,CN34)))-DP34-DT34-DU34-DV34-DW34-DX34-DY34-DZ34-EA34-EC34-DQ34-DR34-DS34-EB34</f>
        <v>0</v>
      </c>
      <c r="EE34" s="96">
        <v>4418.5600000000004</v>
      </c>
      <c r="EF34" s="96">
        <v>4582.53</v>
      </c>
      <c r="EG34" s="96">
        <v>4753.4040000000005</v>
      </c>
      <c r="EH34" s="96">
        <v>4929.4560000000001</v>
      </c>
      <c r="EI34" s="92">
        <f t="shared" si="60"/>
        <v>0</v>
      </c>
      <c r="EJ34" s="109" t="s">
        <v>164</v>
      </c>
      <c r="EK34" s="96"/>
      <c r="EL34" s="95">
        <v>0</v>
      </c>
      <c r="EM34" s="95"/>
      <c r="EN34" s="93">
        <f t="shared" si="61"/>
        <v>18683.95</v>
      </c>
      <c r="EO34" s="93">
        <f t="shared" si="62"/>
        <v>0</v>
      </c>
      <c r="EP34" s="93">
        <f t="shared" si="62"/>
        <v>0</v>
      </c>
      <c r="EQ34" s="93">
        <f t="shared" si="63"/>
        <v>0</v>
      </c>
      <c r="ER34" s="94" t="str">
        <f t="shared" si="88"/>
        <v>-</v>
      </c>
      <c r="ES34" s="95">
        <v>0</v>
      </c>
      <c r="ET34" s="95"/>
      <c r="EU34" s="93">
        <f t="shared" si="64"/>
        <v>0</v>
      </c>
      <c r="EV34" s="94" t="str">
        <f t="shared" si="65"/>
        <v>-</v>
      </c>
      <c r="EW34" s="95">
        <v>0</v>
      </c>
      <c r="EX34" s="95"/>
      <c r="EY34" s="93">
        <f t="shared" si="66"/>
        <v>0</v>
      </c>
      <c r="EZ34" s="94" t="str">
        <f t="shared" si="67"/>
        <v>-</v>
      </c>
      <c r="FA34" s="93">
        <f t="shared" si="68"/>
        <v>0</v>
      </c>
      <c r="FB34" s="93">
        <f t="shared" si="68"/>
        <v>0</v>
      </c>
      <c r="FC34" s="93">
        <f t="shared" si="69"/>
        <v>0</v>
      </c>
      <c r="FD34" s="94" t="str">
        <f t="shared" si="70"/>
        <v>-</v>
      </c>
      <c r="FE34" s="95">
        <v>0</v>
      </c>
      <c r="FF34" s="95"/>
      <c r="FG34" s="93">
        <f t="shared" si="71"/>
        <v>0</v>
      </c>
      <c r="FH34" s="94" t="str">
        <f t="shared" si="72"/>
        <v>-</v>
      </c>
      <c r="FI34" s="93">
        <f t="shared" si="73"/>
        <v>0</v>
      </c>
      <c r="FJ34" s="93">
        <f t="shared" si="73"/>
        <v>0</v>
      </c>
      <c r="FK34" s="93">
        <f t="shared" si="74"/>
        <v>0</v>
      </c>
      <c r="FL34" s="94" t="str">
        <f t="shared" si="75"/>
        <v>-</v>
      </c>
      <c r="FM34" s="95">
        <v>0</v>
      </c>
      <c r="FN34" s="95"/>
      <c r="FO34" s="93">
        <f t="shared" si="76"/>
        <v>0</v>
      </c>
      <c r="FP34" s="94" t="str">
        <f t="shared" si="77"/>
        <v>-</v>
      </c>
      <c r="FQ34" s="92">
        <f t="shared" si="78"/>
        <v>18683.95</v>
      </c>
      <c r="FR34" s="92">
        <f t="shared" si="78"/>
        <v>0</v>
      </c>
      <c r="FS34" s="96">
        <v>0</v>
      </c>
      <c r="FT34" s="96">
        <v>0</v>
      </c>
      <c r="FU34" s="96">
        <v>0</v>
      </c>
      <c r="FV34" s="96">
        <v>0</v>
      </c>
      <c r="FW34" s="96">
        <v>0</v>
      </c>
      <c r="FX34" s="96">
        <v>0</v>
      </c>
      <c r="FY34" s="96">
        <v>0</v>
      </c>
      <c r="FZ34" s="96">
        <v>0</v>
      </c>
      <c r="GA34" s="96">
        <v>0</v>
      </c>
      <c r="GB34" s="96">
        <v>0</v>
      </c>
      <c r="GC34" s="96">
        <v>0</v>
      </c>
      <c r="GD34" s="96">
        <v>0</v>
      </c>
      <c r="GE34" s="96">
        <v>0</v>
      </c>
      <c r="GF34" s="96">
        <v>0</v>
      </c>
      <c r="GG34" s="93">
        <f>IF($B$2="Отчет за 1 квартал",[3]ОЭК!EU35,IF($B$2="Отчет за 2 квартал",[3]ОЭК!FC35,IF($B$2="Отчет за 3 квартал",[3]ОЭК!FK35,EQ34)))-FS34-FW34-FX34-FY34-FZ34-GA34-GB34-GC34-GD34-GF34-FT34-FU34-FV34-GE34</f>
        <v>0</v>
      </c>
      <c r="GH34" s="96">
        <v>4418.5600000000004</v>
      </c>
      <c r="GI34" s="96">
        <v>4582.53</v>
      </c>
      <c r="GJ34" s="96">
        <v>4753.4040000000005</v>
      </c>
      <c r="GK34" s="96">
        <v>4929.4560000000001</v>
      </c>
      <c r="GL34" s="92">
        <f t="shared" si="79"/>
        <v>0</v>
      </c>
      <c r="GM34" s="109" t="s">
        <v>164</v>
      </c>
      <c r="GN34" s="96"/>
      <c r="GO34" s="99"/>
      <c r="GP34" s="100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0"/>
      <c r="HK34" s="135">
        <f t="shared" si="82"/>
        <v>0</v>
      </c>
      <c r="HL34" s="135">
        <f t="shared" si="82"/>
        <v>0</v>
      </c>
      <c r="HM34" s="135">
        <f t="shared" si="82"/>
        <v>0</v>
      </c>
      <c r="HN34" s="135">
        <f t="shared" si="82"/>
        <v>0</v>
      </c>
      <c r="HO34" s="135">
        <f t="shared" si="82"/>
        <v>0</v>
      </c>
      <c r="HP34" s="135">
        <f t="shared" si="82"/>
        <v>0</v>
      </c>
      <c r="HQ34" s="135">
        <f t="shared" si="82"/>
        <v>0</v>
      </c>
      <c r="HR34" s="135">
        <f t="shared" si="82"/>
        <v>0</v>
      </c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  <c r="IW34" s="136"/>
      <c r="IX34" s="136"/>
      <c r="IY34" s="135">
        <f t="shared" si="83"/>
        <v>0</v>
      </c>
      <c r="IZ34" s="135">
        <f t="shared" si="83"/>
        <v>0</v>
      </c>
      <c r="JA34" s="135">
        <f t="shared" si="83"/>
        <v>0</v>
      </c>
      <c r="JB34" s="135">
        <f t="shared" si="83"/>
        <v>0</v>
      </c>
      <c r="JC34" s="135">
        <f t="shared" si="83"/>
        <v>0</v>
      </c>
      <c r="JD34" s="135">
        <f t="shared" si="83"/>
        <v>0</v>
      </c>
      <c r="JE34" s="135">
        <f t="shared" si="83"/>
        <v>0</v>
      </c>
      <c r="JF34" s="135">
        <f t="shared" si="83"/>
        <v>0</v>
      </c>
      <c r="JG34" s="136"/>
      <c r="JH34" s="136"/>
      <c r="JI34" s="136"/>
      <c r="JJ34" s="136"/>
      <c r="JK34" s="136"/>
      <c r="JL34" s="136"/>
      <c r="JM34" s="136"/>
      <c r="JN34" s="136"/>
      <c r="JO34" s="136"/>
      <c r="JP34" s="136"/>
      <c r="JQ34" s="136"/>
      <c r="JR34" s="136"/>
      <c r="JS34" s="136"/>
      <c r="JT34" s="136"/>
      <c r="JU34" s="136"/>
      <c r="JV34" s="136"/>
      <c r="JW34" s="136"/>
      <c r="JX34" s="136"/>
      <c r="JY34" s="136"/>
      <c r="JZ34" s="136"/>
      <c r="KA34" s="136"/>
      <c r="KB34" s="136"/>
      <c r="KC34" s="136"/>
      <c r="KD34" s="136"/>
      <c r="KE34" s="136"/>
      <c r="KF34" s="136"/>
      <c r="KG34" s="136"/>
      <c r="KH34" s="136"/>
      <c r="KI34" s="136"/>
      <c r="KJ34" s="136"/>
      <c r="KK34" s="136"/>
      <c r="KL34" s="136"/>
      <c r="KM34" s="80"/>
      <c r="KN34" s="136" t="s">
        <v>97</v>
      </c>
      <c r="KO34" s="80"/>
      <c r="KP34" s="80"/>
      <c r="KQ34" s="80"/>
      <c r="KR34" s="136"/>
      <c r="KS34" s="136"/>
      <c r="KT34" s="136"/>
      <c r="KU34" s="136"/>
      <c r="KV34" s="136"/>
      <c r="KW34" s="136"/>
      <c r="KX34" s="136"/>
      <c r="KY34" s="136"/>
      <c r="KZ34" s="136"/>
      <c r="LA34" s="136"/>
      <c r="LB34" s="136"/>
      <c r="LC34" s="136"/>
      <c r="LD34" s="136"/>
      <c r="LE34" s="136"/>
      <c r="LF34" s="136"/>
      <c r="LG34" s="136"/>
      <c r="LH34" s="136"/>
      <c r="LI34" s="136"/>
      <c r="LJ34" s="137"/>
      <c r="LK34" s="137"/>
      <c r="LL34" s="137"/>
      <c r="LM34" s="137"/>
      <c r="LN34" s="137"/>
      <c r="LO34" s="137"/>
      <c r="LP34" s="104"/>
      <c r="LQ34" s="104"/>
      <c r="LR34" s="104"/>
      <c r="LS34" s="104"/>
      <c r="LT34" s="104"/>
      <c r="LU34" s="104"/>
      <c r="LV34" s="104"/>
      <c r="LW34" s="104"/>
      <c r="LX34" s="104"/>
    </row>
    <row r="35" spans="1:336" s="138" customFormat="1" ht="25.5" hidden="1" customHeight="1" outlineLevel="1" x14ac:dyDescent="0.2">
      <c r="A35" s="106" t="s">
        <v>165</v>
      </c>
      <c r="B35" s="129" t="s">
        <v>166</v>
      </c>
      <c r="C35" s="85" t="s">
        <v>101</v>
      </c>
      <c r="D35" s="85"/>
      <c r="E35" s="85" t="s">
        <v>102</v>
      </c>
      <c r="F35" s="86">
        <f t="shared" si="89"/>
        <v>3552.7649999999999</v>
      </c>
      <c r="G35" s="86"/>
      <c r="H35" s="86">
        <f t="shared" si="90"/>
        <v>2960.6374999999998</v>
      </c>
      <c r="I35" s="86"/>
      <c r="J35" s="87">
        <v>42023</v>
      </c>
      <c r="K35" s="88"/>
      <c r="L35" s="87">
        <v>42026</v>
      </c>
      <c r="M35" s="88"/>
      <c r="N35" s="86">
        <v>0</v>
      </c>
      <c r="O35" s="86"/>
      <c r="P35" s="89"/>
      <c r="Q35" s="108"/>
      <c r="R35" s="89"/>
      <c r="S35" s="89"/>
      <c r="T35" s="89"/>
      <c r="U35" s="89"/>
      <c r="V35" s="86">
        <v>0</v>
      </c>
      <c r="W35" s="86">
        <v>0</v>
      </c>
      <c r="X35" s="89"/>
      <c r="Y35" s="86">
        <v>0</v>
      </c>
      <c r="Z35" s="89"/>
      <c r="AA35" s="89"/>
      <c r="AB35" s="90">
        <v>0</v>
      </c>
      <c r="AC35" s="90"/>
      <c r="AD35" s="91" t="s">
        <v>116</v>
      </c>
      <c r="AE35" s="91"/>
      <c r="AF35" s="92">
        <f t="shared" si="86"/>
        <v>3552.7649999999999</v>
      </c>
      <c r="AG35" s="93">
        <f t="shared" si="91"/>
        <v>0</v>
      </c>
      <c r="AH35" s="93">
        <f t="shared" si="91"/>
        <v>0</v>
      </c>
      <c r="AI35" s="93">
        <f t="shared" si="24"/>
        <v>0</v>
      </c>
      <c r="AJ35" s="94" t="str">
        <f t="shared" si="25"/>
        <v>-</v>
      </c>
      <c r="AK35" s="95">
        <v>0</v>
      </c>
      <c r="AL35" s="95"/>
      <c r="AM35" s="93">
        <f t="shared" si="26"/>
        <v>0</v>
      </c>
      <c r="AN35" s="94" t="str">
        <f t="shared" si="27"/>
        <v>-</v>
      </c>
      <c r="AO35" s="95">
        <v>0</v>
      </c>
      <c r="AP35" s="95"/>
      <c r="AQ35" s="93">
        <f t="shared" si="28"/>
        <v>0</v>
      </c>
      <c r="AR35" s="94" t="str">
        <f t="shared" si="29"/>
        <v>-</v>
      </c>
      <c r="AS35" s="93">
        <f t="shared" ref="AS35:AT37" si="92">AK35+AO35</f>
        <v>0</v>
      </c>
      <c r="AT35" s="93">
        <f t="shared" si="92"/>
        <v>0</v>
      </c>
      <c r="AU35" s="93">
        <f t="shared" si="31"/>
        <v>0</v>
      </c>
      <c r="AV35" s="94" t="str">
        <f t="shared" si="32"/>
        <v>-</v>
      </c>
      <c r="AW35" s="95">
        <v>0</v>
      </c>
      <c r="AX35" s="95"/>
      <c r="AY35" s="93">
        <f t="shared" si="33"/>
        <v>0</v>
      </c>
      <c r="AZ35" s="94" t="str">
        <f t="shared" si="34"/>
        <v>-</v>
      </c>
      <c r="BA35" s="93">
        <f t="shared" ref="BA35:BB37" si="93">AS35+AW35</f>
        <v>0</v>
      </c>
      <c r="BB35" s="93">
        <f t="shared" si="93"/>
        <v>0</v>
      </c>
      <c r="BC35" s="93">
        <f t="shared" si="36"/>
        <v>0</v>
      </c>
      <c r="BD35" s="94" t="str">
        <f t="shared" si="37"/>
        <v>-</v>
      </c>
      <c r="BE35" s="95">
        <v>0</v>
      </c>
      <c r="BF35" s="95"/>
      <c r="BG35" s="93">
        <f t="shared" si="38"/>
        <v>0</v>
      </c>
      <c r="BH35" s="94" t="str">
        <f t="shared" si="39"/>
        <v>-</v>
      </c>
      <c r="BI35" s="92">
        <f t="shared" ref="BI35:BJ37" si="94">F35-AB35-AG35</f>
        <v>3552.7649999999999</v>
      </c>
      <c r="BJ35" s="92">
        <f t="shared" si="94"/>
        <v>0</v>
      </c>
      <c r="BK35" s="96">
        <v>0</v>
      </c>
      <c r="BL35" s="96">
        <v>0</v>
      </c>
      <c r="BM35" s="96">
        <v>0</v>
      </c>
      <c r="BN35" s="96">
        <v>0</v>
      </c>
      <c r="BO35" s="96">
        <v>0</v>
      </c>
      <c r="BP35" s="96">
        <v>0</v>
      </c>
      <c r="BQ35" s="96">
        <v>0</v>
      </c>
      <c r="BR35" s="96">
        <v>0</v>
      </c>
      <c r="BS35" s="96">
        <v>0</v>
      </c>
      <c r="BT35" s="96">
        <v>0</v>
      </c>
      <c r="BU35" s="96">
        <v>0</v>
      </c>
      <c r="BV35" s="96">
        <v>0</v>
      </c>
      <c r="BW35" s="96">
        <v>0</v>
      </c>
      <c r="BX35" s="96">
        <v>0</v>
      </c>
      <c r="BY35" s="93">
        <f>IF($B$2="Отчет за 1 квартал",[3]ОЭК!AM36,IF($B$2="Отчет за 2 квартал",[3]ОЭК!AU36,IF($B$2="Отчет за 3 квартал",[3]ОЭК!BC36,AI35)))-BK35-BO35-BP35-BQ35-BR35-BS35-BT35-BU35-BV35-BX35-BL35-BM35-BN35-BW35</f>
        <v>0</v>
      </c>
      <c r="BZ35" s="96">
        <v>840.19199999999989</v>
      </c>
      <c r="CA35" s="96">
        <v>871.37099999999998</v>
      </c>
      <c r="CB35" s="96">
        <v>903.86279999999999</v>
      </c>
      <c r="CC35" s="96">
        <v>937.33919999999989</v>
      </c>
      <c r="CD35" s="92">
        <f t="shared" si="41"/>
        <v>0</v>
      </c>
      <c r="CE35" s="109" t="s">
        <v>164</v>
      </c>
      <c r="CF35" s="96"/>
      <c r="CG35" s="95">
        <v>0</v>
      </c>
      <c r="CH35" s="95"/>
      <c r="CI35" s="91" t="s">
        <v>116</v>
      </c>
      <c r="CJ35" s="91"/>
      <c r="CK35" s="93">
        <f t="shared" si="42"/>
        <v>2960.6374999999998</v>
      </c>
      <c r="CL35" s="93">
        <f t="shared" ref="CL35:CM37" si="95">CP35+CT35+DB35+DJ35</f>
        <v>0</v>
      </c>
      <c r="CM35" s="93">
        <f t="shared" si="95"/>
        <v>0</v>
      </c>
      <c r="CN35" s="93">
        <f t="shared" si="87"/>
        <v>0</v>
      </c>
      <c r="CO35" s="94" t="str">
        <f t="shared" si="44"/>
        <v>-</v>
      </c>
      <c r="CP35" s="95">
        <v>0</v>
      </c>
      <c r="CQ35" s="95"/>
      <c r="CR35" s="93">
        <f t="shared" si="45"/>
        <v>0</v>
      </c>
      <c r="CS35" s="94" t="str">
        <f t="shared" si="46"/>
        <v>-</v>
      </c>
      <c r="CT35" s="95">
        <v>0</v>
      </c>
      <c r="CU35" s="95"/>
      <c r="CV35" s="93">
        <f t="shared" si="47"/>
        <v>0</v>
      </c>
      <c r="CW35" s="94" t="str">
        <f t="shared" si="48"/>
        <v>-</v>
      </c>
      <c r="CX35" s="93">
        <f t="shared" ref="CX35:CY37" si="96">CP35+CT35</f>
        <v>0</v>
      </c>
      <c r="CY35" s="93">
        <f t="shared" si="96"/>
        <v>0</v>
      </c>
      <c r="CZ35" s="93">
        <f t="shared" si="50"/>
        <v>0</v>
      </c>
      <c r="DA35" s="94" t="str">
        <f t="shared" si="51"/>
        <v>-</v>
      </c>
      <c r="DB35" s="95">
        <v>0</v>
      </c>
      <c r="DC35" s="95"/>
      <c r="DD35" s="93">
        <f t="shared" si="52"/>
        <v>0</v>
      </c>
      <c r="DE35" s="94" t="str">
        <f t="shared" si="53"/>
        <v>-</v>
      </c>
      <c r="DF35" s="93">
        <f t="shared" ref="DF35:DG37" si="97">CX35+DB35</f>
        <v>0</v>
      </c>
      <c r="DG35" s="93">
        <f t="shared" si="97"/>
        <v>0</v>
      </c>
      <c r="DH35" s="93">
        <f t="shared" si="55"/>
        <v>0</v>
      </c>
      <c r="DI35" s="94" t="str">
        <f t="shared" si="56"/>
        <v>-</v>
      </c>
      <c r="DJ35" s="95">
        <v>0</v>
      </c>
      <c r="DK35" s="95"/>
      <c r="DL35" s="93">
        <f t="shared" si="57"/>
        <v>0</v>
      </c>
      <c r="DM35" s="94" t="str">
        <f t="shared" si="58"/>
        <v>-</v>
      </c>
      <c r="DN35" s="92">
        <f t="shared" ref="DN35:DO37" si="98">H35-CG35-CL35</f>
        <v>2960.6374999999998</v>
      </c>
      <c r="DO35" s="92">
        <f t="shared" si="98"/>
        <v>0</v>
      </c>
      <c r="DP35" s="96">
        <v>0</v>
      </c>
      <c r="DQ35" s="96">
        <v>0</v>
      </c>
      <c r="DR35" s="96">
        <v>0</v>
      </c>
      <c r="DS35" s="96">
        <v>0</v>
      </c>
      <c r="DT35" s="96">
        <v>0</v>
      </c>
      <c r="DU35" s="96">
        <v>0</v>
      </c>
      <c r="DV35" s="96">
        <v>0</v>
      </c>
      <c r="DW35" s="96">
        <v>0</v>
      </c>
      <c r="DX35" s="96">
        <v>0</v>
      </c>
      <c r="DY35" s="96">
        <v>0</v>
      </c>
      <c r="DZ35" s="96">
        <v>0</v>
      </c>
      <c r="EA35" s="96">
        <v>0</v>
      </c>
      <c r="EB35" s="96">
        <v>0</v>
      </c>
      <c r="EC35" s="96">
        <v>0</v>
      </c>
      <c r="ED35" s="93">
        <f>IF($B$2="Отчет за 1 квартал",[3]ОЭК!CR70,IF($B$2="Отчет за 2 квартал",[3]ОЭК!CZ70,IF($B$2="Отчет за 3 квартал",[3]ОЭК!DH70,CN35)))-DP35-DT35-DU35-DV35-DW35-DX35-DY35-DZ35-EA35-EC35-DQ35-DR35-DS35-EB35</f>
        <v>0</v>
      </c>
      <c r="EE35" s="96">
        <v>700.16</v>
      </c>
      <c r="EF35" s="96">
        <v>726.14250000000004</v>
      </c>
      <c r="EG35" s="96">
        <v>753.21900000000005</v>
      </c>
      <c r="EH35" s="96">
        <v>781.11599999999999</v>
      </c>
      <c r="EI35" s="92">
        <f t="shared" si="60"/>
        <v>0</v>
      </c>
      <c r="EJ35" s="109" t="s">
        <v>164</v>
      </c>
      <c r="EK35" s="96"/>
      <c r="EL35" s="95">
        <v>0</v>
      </c>
      <c r="EM35" s="95"/>
      <c r="EN35" s="93">
        <f t="shared" si="61"/>
        <v>2960.6374999999998</v>
      </c>
      <c r="EO35" s="93">
        <f t="shared" ref="EO35:EP37" si="99">ES35+EW35+FE35+FM35</f>
        <v>0</v>
      </c>
      <c r="EP35" s="93">
        <f t="shared" si="99"/>
        <v>0</v>
      </c>
      <c r="EQ35" s="93">
        <f t="shared" si="63"/>
        <v>0</v>
      </c>
      <c r="ER35" s="94" t="str">
        <f t="shared" si="88"/>
        <v>-</v>
      </c>
      <c r="ES35" s="95">
        <v>0</v>
      </c>
      <c r="ET35" s="95"/>
      <c r="EU35" s="93">
        <f t="shared" si="64"/>
        <v>0</v>
      </c>
      <c r="EV35" s="94" t="str">
        <f t="shared" si="65"/>
        <v>-</v>
      </c>
      <c r="EW35" s="95">
        <v>0</v>
      </c>
      <c r="EX35" s="95"/>
      <c r="EY35" s="93">
        <f t="shared" si="66"/>
        <v>0</v>
      </c>
      <c r="EZ35" s="94" t="str">
        <f t="shared" si="67"/>
        <v>-</v>
      </c>
      <c r="FA35" s="93">
        <f t="shared" ref="FA35:FB37" si="100">ES35+EW35</f>
        <v>0</v>
      </c>
      <c r="FB35" s="93">
        <f t="shared" si="100"/>
        <v>0</v>
      </c>
      <c r="FC35" s="93">
        <f t="shared" si="69"/>
        <v>0</v>
      </c>
      <c r="FD35" s="94" t="str">
        <f t="shared" si="70"/>
        <v>-</v>
      </c>
      <c r="FE35" s="95">
        <v>0</v>
      </c>
      <c r="FF35" s="95"/>
      <c r="FG35" s="93">
        <f t="shared" si="71"/>
        <v>0</v>
      </c>
      <c r="FH35" s="94" t="str">
        <f t="shared" si="72"/>
        <v>-</v>
      </c>
      <c r="FI35" s="93">
        <f t="shared" ref="FI35:FJ37" si="101">FA35+FE35</f>
        <v>0</v>
      </c>
      <c r="FJ35" s="93">
        <f t="shared" si="101"/>
        <v>0</v>
      </c>
      <c r="FK35" s="93">
        <f t="shared" si="74"/>
        <v>0</v>
      </c>
      <c r="FL35" s="94" t="str">
        <f t="shared" si="75"/>
        <v>-</v>
      </c>
      <c r="FM35" s="95">
        <v>0</v>
      </c>
      <c r="FN35" s="95"/>
      <c r="FO35" s="93">
        <f t="shared" si="76"/>
        <v>0</v>
      </c>
      <c r="FP35" s="94" t="str">
        <f t="shared" si="77"/>
        <v>-</v>
      </c>
      <c r="FQ35" s="92">
        <f t="shared" ref="FQ35:FR37" si="102">H35-EL35-EO35</f>
        <v>2960.6374999999998</v>
      </c>
      <c r="FR35" s="92">
        <f t="shared" si="102"/>
        <v>0</v>
      </c>
      <c r="FS35" s="96">
        <v>0</v>
      </c>
      <c r="FT35" s="96">
        <v>0</v>
      </c>
      <c r="FU35" s="96">
        <v>0</v>
      </c>
      <c r="FV35" s="96">
        <v>0</v>
      </c>
      <c r="FW35" s="96">
        <v>0</v>
      </c>
      <c r="FX35" s="96">
        <v>0</v>
      </c>
      <c r="FY35" s="96">
        <v>0</v>
      </c>
      <c r="FZ35" s="96">
        <v>0</v>
      </c>
      <c r="GA35" s="96">
        <v>0</v>
      </c>
      <c r="GB35" s="96">
        <v>0</v>
      </c>
      <c r="GC35" s="96">
        <v>0</v>
      </c>
      <c r="GD35" s="96">
        <v>0</v>
      </c>
      <c r="GE35" s="96">
        <v>0</v>
      </c>
      <c r="GF35" s="96">
        <v>0</v>
      </c>
      <c r="GG35" s="93">
        <f>IF($B$2="Отчет за 1 квартал",[3]ОЭК!EU36,IF($B$2="Отчет за 2 квартал",[3]ОЭК!FC36,IF($B$2="Отчет за 3 квартал",[3]ОЭК!FK36,EQ35)))-FS35-FW35-FX35-FY35-FZ35-GA35-GB35-GC35-GD35-GF35-FT35-FU35-FV35-GE35</f>
        <v>0</v>
      </c>
      <c r="GH35" s="96">
        <v>700.16</v>
      </c>
      <c r="GI35" s="96">
        <v>726.14250000000004</v>
      </c>
      <c r="GJ35" s="96">
        <v>753.21900000000005</v>
      </c>
      <c r="GK35" s="96">
        <v>781.11599999999999</v>
      </c>
      <c r="GL35" s="92">
        <f t="shared" si="79"/>
        <v>0</v>
      </c>
      <c r="GM35" s="109" t="s">
        <v>164</v>
      </c>
      <c r="GN35" s="96"/>
      <c r="GO35" s="99"/>
      <c r="GP35" s="100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0"/>
      <c r="HK35" s="135">
        <f t="shared" si="82"/>
        <v>0</v>
      </c>
      <c r="HL35" s="135">
        <f t="shared" si="82"/>
        <v>0</v>
      </c>
      <c r="HM35" s="135">
        <f t="shared" si="82"/>
        <v>0</v>
      </c>
      <c r="HN35" s="135">
        <f t="shared" si="82"/>
        <v>0</v>
      </c>
      <c r="HO35" s="135">
        <f t="shared" si="82"/>
        <v>0</v>
      </c>
      <c r="HP35" s="135">
        <f t="shared" si="82"/>
        <v>0</v>
      </c>
      <c r="HQ35" s="135">
        <f t="shared" si="82"/>
        <v>0</v>
      </c>
      <c r="HR35" s="135">
        <f t="shared" si="82"/>
        <v>0</v>
      </c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36"/>
      <c r="IW35" s="136"/>
      <c r="IX35" s="136"/>
      <c r="IY35" s="135">
        <f t="shared" si="83"/>
        <v>0</v>
      </c>
      <c r="IZ35" s="135">
        <f t="shared" si="83"/>
        <v>0</v>
      </c>
      <c r="JA35" s="135">
        <f t="shared" si="83"/>
        <v>0</v>
      </c>
      <c r="JB35" s="135">
        <f t="shared" si="83"/>
        <v>0</v>
      </c>
      <c r="JC35" s="135">
        <f t="shared" si="83"/>
        <v>0</v>
      </c>
      <c r="JD35" s="135">
        <f t="shared" si="83"/>
        <v>0</v>
      </c>
      <c r="JE35" s="135">
        <f t="shared" si="83"/>
        <v>0</v>
      </c>
      <c r="JF35" s="135">
        <f t="shared" si="83"/>
        <v>0</v>
      </c>
      <c r="JG35" s="136"/>
      <c r="JH35" s="136"/>
      <c r="JI35" s="136"/>
      <c r="JJ35" s="136"/>
      <c r="JK35" s="136"/>
      <c r="JL35" s="136"/>
      <c r="JM35" s="136"/>
      <c r="JN35" s="136"/>
      <c r="JO35" s="136"/>
      <c r="JP35" s="136"/>
      <c r="JQ35" s="136"/>
      <c r="JR35" s="136"/>
      <c r="JS35" s="136"/>
      <c r="JT35" s="136"/>
      <c r="JU35" s="136"/>
      <c r="JV35" s="136"/>
      <c r="JW35" s="136"/>
      <c r="JX35" s="136"/>
      <c r="JY35" s="136"/>
      <c r="JZ35" s="136"/>
      <c r="KA35" s="136"/>
      <c r="KB35" s="136"/>
      <c r="KC35" s="136"/>
      <c r="KD35" s="136"/>
      <c r="KE35" s="136"/>
      <c r="KF35" s="136"/>
      <c r="KG35" s="136"/>
      <c r="KH35" s="136"/>
      <c r="KI35" s="136"/>
      <c r="KJ35" s="136"/>
      <c r="KK35" s="136"/>
      <c r="KL35" s="136"/>
      <c r="KM35" s="80"/>
      <c r="KN35" s="136" t="s">
        <v>97</v>
      </c>
      <c r="KO35" s="80"/>
      <c r="KP35" s="80"/>
      <c r="KQ35" s="80"/>
      <c r="KR35" s="136"/>
      <c r="KS35" s="136"/>
      <c r="KT35" s="136"/>
      <c r="KU35" s="136"/>
      <c r="KV35" s="136"/>
      <c r="KW35" s="136"/>
      <c r="KX35" s="136"/>
      <c r="KY35" s="136"/>
      <c r="KZ35" s="136"/>
      <c r="LA35" s="136"/>
      <c r="LB35" s="136"/>
      <c r="LC35" s="136"/>
      <c r="LD35" s="136"/>
      <c r="LE35" s="136"/>
      <c r="LF35" s="136"/>
      <c r="LG35" s="136"/>
      <c r="LH35" s="136"/>
      <c r="LI35" s="136"/>
      <c r="LJ35" s="137"/>
      <c r="LK35" s="137"/>
      <c r="LL35" s="137"/>
      <c r="LM35" s="137"/>
      <c r="LN35" s="137"/>
      <c r="LO35" s="137"/>
      <c r="LP35" s="104"/>
      <c r="LQ35" s="104"/>
      <c r="LR35" s="104"/>
      <c r="LS35" s="104"/>
      <c r="LT35" s="104"/>
      <c r="LU35" s="104"/>
      <c r="LV35" s="104"/>
      <c r="LW35" s="104"/>
      <c r="LX35" s="104"/>
    </row>
    <row r="36" spans="1:336" s="138" customFormat="1" ht="25.5" hidden="1" customHeight="1" outlineLevel="1" x14ac:dyDescent="0.2">
      <c r="A36" s="106" t="s">
        <v>167</v>
      </c>
      <c r="B36" s="129" t="s">
        <v>168</v>
      </c>
      <c r="C36" s="85" t="s">
        <v>101</v>
      </c>
      <c r="D36" s="85"/>
      <c r="E36" s="85" t="s">
        <v>102</v>
      </c>
      <c r="F36" s="86">
        <f t="shared" si="89"/>
        <v>1743.4559999999999</v>
      </c>
      <c r="G36" s="86"/>
      <c r="H36" s="86">
        <f t="shared" si="90"/>
        <v>1452.88</v>
      </c>
      <c r="I36" s="86"/>
      <c r="J36" s="87">
        <v>42023</v>
      </c>
      <c r="K36" s="88"/>
      <c r="L36" s="87">
        <v>42026</v>
      </c>
      <c r="M36" s="88"/>
      <c r="N36" s="86">
        <v>0</v>
      </c>
      <c r="O36" s="86"/>
      <c r="P36" s="89"/>
      <c r="Q36" s="108"/>
      <c r="R36" s="89"/>
      <c r="S36" s="89"/>
      <c r="T36" s="89"/>
      <c r="U36" s="89"/>
      <c r="V36" s="86">
        <v>0</v>
      </c>
      <c r="W36" s="86">
        <v>0</v>
      </c>
      <c r="X36" s="89"/>
      <c r="Y36" s="86">
        <v>0</v>
      </c>
      <c r="Z36" s="89"/>
      <c r="AA36" s="89"/>
      <c r="AB36" s="90">
        <v>0</v>
      </c>
      <c r="AC36" s="90"/>
      <c r="AD36" s="91" t="s">
        <v>116</v>
      </c>
      <c r="AE36" s="91"/>
      <c r="AF36" s="92">
        <f t="shared" si="86"/>
        <v>1743.4559999999999</v>
      </c>
      <c r="AG36" s="93">
        <f t="shared" si="91"/>
        <v>0</v>
      </c>
      <c r="AH36" s="93">
        <f t="shared" si="91"/>
        <v>0</v>
      </c>
      <c r="AI36" s="93">
        <f t="shared" si="24"/>
        <v>0</v>
      </c>
      <c r="AJ36" s="94" t="str">
        <f t="shared" si="25"/>
        <v>-</v>
      </c>
      <c r="AK36" s="95">
        <v>0</v>
      </c>
      <c r="AL36" s="95"/>
      <c r="AM36" s="93">
        <f t="shared" si="26"/>
        <v>0</v>
      </c>
      <c r="AN36" s="94" t="str">
        <f t="shared" si="27"/>
        <v>-</v>
      </c>
      <c r="AO36" s="95">
        <v>0</v>
      </c>
      <c r="AP36" s="95"/>
      <c r="AQ36" s="93">
        <f t="shared" si="28"/>
        <v>0</v>
      </c>
      <c r="AR36" s="94" t="str">
        <f t="shared" si="29"/>
        <v>-</v>
      </c>
      <c r="AS36" s="93">
        <f t="shared" si="92"/>
        <v>0</v>
      </c>
      <c r="AT36" s="93">
        <f t="shared" si="92"/>
        <v>0</v>
      </c>
      <c r="AU36" s="93">
        <f t="shared" si="31"/>
        <v>0</v>
      </c>
      <c r="AV36" s="94" t="str">
        <f t="shared" si="32"/>
        <v>-</v>
      </c>
      <c r="AW36" s="95">
        <v>0</v>
      </c>
      <c r="AX36" s="95"/>
      <c r="AY36" s="93">
        <f t="shared" si="33"/>
        <v>0</v>
      </c>
      <c r="AZ36" s="94" t="str">
        <f t="shared" si="34"/>
        <v>-</v>
      </c>
      <c r="BA36" s="93">
        <f t="shared" si="93"/>
        <v>0</v>
      </c>
      <c r="BB36" s="93">
        <f t="shared" si="93"/>
        <v>0</v>
      </c>
      <c r="BC36" s="93">
        <f t="shared" si="36"/>
        <v>0</v>
      </c>
      <c r="BD36" s="94" t="str">
        <f t="shared" si="37"/>
        <v>-</v>
      </c>
      <c r="BE36" s="95">
        <v>0</v>
      </c>
      <c r="BF36" s="95"/>
      <c r="BG36" s="93">
        <f t="shared" si="38"/>
        <v>0</v>
      </c>
      <c r="BH36" s="94" t="str">
        <f t="shared" si="39"/>
        <v>-</v>
      </c>
      <c r="BI36" s="92">
        <f t="shared" si="94"/>
        <v>1743.4559999999999</v>
      </c>
      <c r="BJ36" s="92">
        <f t="shared" si="94"/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3">
        <f>IF($B$2="Отчет за 1 квартал",[3]ОЭК!AM37,IF($B$2="Отчет за 2 квартал",[3]ОЭК!AU37,IF($B$2="Отчет за 3 квартал",[3]ОЭК!BC37,AI36)))-BK36-BO36-BP36-BQ36-BR36-BS36-BT36-BU36-BV36-BX36-BL36-BM36-BN36-BW36</f>
        <v>0</v>
      </c>
      <c r="BZ36" s="96">
        <v>451.2</v>
      </c>
      <c r="CA36" s="96">
        <v>415.2</v>
      </c>
      <c r="CB36" s="96">
        <v>430.56240000000003</v>
      </c>
      <c r="CC36" s="96">
        <v>446.49359999999996</v>
      </c>
      <c r="CD36" s="92">
        <f t="shared" si="41"/>
        <v>0</v>
      </c>
      <c r="CE36" s="109" t="s">
        <v>169</v>
      </c>
      <c r="CF36" s="96"/>
      <c r="CG36" s="95">
        <v>0</v>
      </c>
      <c r="CH36" s="95"/>
      <c r="CI36" s="91" t="s">
        <v>116</v>
      </c>
      <c r="CJ36" s="91"/>
      <c r="CK36" s="93">
        <f t="shared" si="42"/>
        <v>1452.88</v>
      </c>
      <c r="CL36" s="93">
        <f t="shared" si="95"/>
        <v>0</v>
      </c>
      <c r="CM36" s="93">
        <f t="shared" si="95"/>
        <v>0</v>
      </c>
      <c r="CN36" s="93">
        <f t="shared" si="87"/>
        <v>0</v>
      </c>
      <c r="CO36" s="94" t="str">
        <f t="shared" si="44"/>
        <v>-</v>
      </c>
      <c r="CP36" s="95">
        <v>0</v>
      </c>
      <c r="CQ36" s="95"/>
      <c r="CR36" s="93">
        <f t="shared" si="45"/>
        <v>0</v>
      </c>
      <c r="CS36" s="94" t="str">
        <f t="shared" si="46"/>
        <v>-</v>
      </c>
      <c r="CT36" s="95">
        <v>0</v>
      </c>
      <c r="CU36" s="95"/>
      <c r="CV36" s="93">
        <f t="shared" si="47"/>
        <v>0</v>
      </c>
      <c r="CW36" s="94" t="str">
        <f t="shared" si="48"/>
        <v>-</v>
      </c>
      <c r="CX36" s="93">
        <f t="shared" si="96"/>
        <v>0</v>
      </c>
      <c r="CY36" s="93">
        <f t="shared" si="96"/>
        <v>0</v>
      </c>
      <c r="CZ36" s="93">
        <f t="shared" si="50"/>
        <v>0</v>
      </c>
      <c r="DA36" s="94" t="str">
        <f t="shared" si="51"/>
        <v>-</v>
      </c>
      <c r="DB36" s="95">
        <v>0</v>
      </c>
      <c r="DC36" s="95"/>
      <c r="DD36" s="93">
        <f t="shared" si="52"/>
        <v>0</v>
      </c>
      <c r="DE36" s="94" t="str">
        <f t="shared" si="53"/>
        <v>-</v>
      </c>
      <c r="DF36" s="93">
        <f t="shared" si="97"/>
        <v>0</v>
      </c>
      <c r="DG36" s="93">
        <f t="shared" si="97"/>
        <v>0</v>
      </c>
      <c r="DH36" s="93">
        <f t="shared" si="55"/>
        <v>0</v>
      </c>
      <c r="DI36" s="94" t="str">
        <f t="shared" si="56"/>
        <v>-</v>
      </c>
      <c r="DJ36" s="95">
        <v>0</v>
      </c>
      <c r="DK36" s="95"/>
      <c r="DL36" s="93">
        <f t="shared" si="57"/>
        <v>0</v>
      </c>
      <c r="DM36" s="94" t="str">
        <f t="shared" si="58"/>
        <v>-</v>
      </c>
      <c r="DN36" s="92">
        <f t="shared" si="98"/>
        <v>1452.88</v>
      </c>
      <c r="DO36" s="92">
        <f t="shared" si="98"/>
        <v>0</v>
      </c>
      <c r="DP36" s="96">
        <v>0</v>
      </c>
      <c r="DQ36" s="96">
        <v>0</v>
      </c>
      <c r="DR36" s="96">
        <v>0</v>
      </c>
      <c r="DS36" s="96">
        <v>0</v>
      </c>
      <c r="DT36" s="96">
        <v>0</v>
      </c>
      <c r="DU36" s="96">
        <v>0</v>
      </c>
      <c r="DV36" s="96">
        <v>0</v>
      </c>
      <c r="DW36" s="96">
        <v>0</v>
      </c>
      <c r="DX36" s="96">
        <v>0</v>
      </c>
      <c r="DY36" s="96">
        <v>0</v>
      </c>
      <c r="DZ36" s="96">
        <v>0</v>
      </c>
      <c r="EA36" s="96">
        <v>0</v>
      </c>
      <c r="EB36" s="96">
        <v>0</v>
      </c>
      <c r="EC36" s="96">
        <v>0</v>
      </c>
      <c r="ED36" s="93">
        <f>IF($B$2="Отчет за 1 квартал",[3]ОЭК!CR71,IF($B$2="Отчет за 2 квартал",[3]ОЭК!CZ71,IF($B$2="Отчет за 3 квартал",[3]ОЭК!DH71,CN36)))-DP36-DT36-DU36-DV36-DW36-DX36-DY36-DZ36-EA36-EC36-DQ36-DR36-DS36-EB36</f>
        <v>0</v>
      </c>
      <c r="EE36" s="96">
        <v>376</v>
      </c>
      <c r="EF36" s="96">
        <v>346</v>
      </c>
      <c r="EG36" s="96">
        <v>358.80200000000002</v>
      </c>
      <c r="EH36" s="96">
        <v>372.07799999999997</v>
      </c>
      <c r="EI36" s="92">
        <f t="shared" si="60"/>
        <v>0</v>
      </c>
      <c r="EJ36" s="109" t="s">
        <v>169</v>
      </c>
      <c r="EK36" s="96"/>
      <c r="EL36" s="95">
        <v>0</v>
      </c>
      <c r="EM36" s="95"/>
      <c r="EN36" s="93">
        <f t="shared" si="61"/>
        <v>1452.88</v>
      </c>
      <c r="EO36" s="93">
        <f t="shared" si="99"/>
        <v>0</v>
      </c>
      <c r="EP36" s="93">
        <f t="shared" si="99"/>
        <v>0</v>
      </c>
      <c r="EQ36" s="93">
        <f t="shared" si="63"/>
        <v>0</v>
      </c>
      <c r="ER36" s="94" t="str">
        <f t="shared" si="88"/>
        <v>-</v>
      </c>
      <c r="ES36" s="95">
        <v>0</v>
      </c>
      <c r="ET36" s="95"/>
      <c r="EU36" s="93">
        <f t="shared" si="64"/>
        <v>0</v>
      </c>
      <c r="EV36" s="94" t="str">
        <f t="shared" si="65"/>
        <v>-</v>
      </c>
      <c r="EW36" s="95">
        <v>0</v>
      </c>
      <c r="EX36" s="95"/>
      <c r="EY36" s="93">
        <f t="shared" si="66"/>
        <v>0</v>
      </c>
      <c r="EZ36" s="94" t="str">
        <f t="shared" si="67"/>
        <v>-</v>
      </c>
      <c r="FA36" s="93">
        <f t="shared" si="100"/>
        <v>0</v>
      </c>
      <c r="FB36" s="93">
        <f t="shared" si="100"/>
        <v>0</v>
      </c>
      <c r="FC36" s="93">
        <f t="shared" si="69"/>
        <v>0</v>
      </c>
      <c r="FD36" s="94" t="str">
        <f t="shared" si="70"/>
        <v>-</v>
      </c>
      <c r="FE36" s="95">
        <v>0</v>
      </c>
      <c r="FF36" s="95"/>
      <c r="FG36" s="93">
        <f t="shared" si="71"/>
        <v>0</v>
      </c>
      <c r="FH36" s="94" t="str">
        <f t="shared" si="72"/>
        <v>-</v>
      </c>
      <c r="FI36" s="93">
        <f t="shared" si="101"/>
        <v>0</v>
      </c>
      <c r="FJ36" s="93">
        <f t="shared" si="101"/>
        <v>0</v>
      </c>
      <c r="FK36" s="93">
        <f t="shared" si="74"/>
        <v>0</v>
      </c>
      <c r="FL36" s="94" t="str">
        <f t="shared" si="75"/>
        <v>-</v>
      </c>
      <c r="FM36" s="95">
        <v>0</v>
      </c>
      <c r="FN36" s="95"/>
      <c r="FO36" s="93">
        <f t="shared" si="76"/>
        <v>0</v>
      </c>
      <c r="FP36" s="94" t="str">
        <f t="shared" si="77"/>
        <v>-</v>
      </c>
      <c r="FQ36" s="92">
        <f t="shared" si="102"/>
        <v>1452.88</v>
      </c>
      <c r="FR36" s="92">
        <f t="shared" si="102"/>
        <v>0</v>
      </c>
      <c r="FS36" s="96">
        <v>0</v>
      </c>
      <c r="FT36" s="96">
        <v>0</v>
      </c>
      <c r="FU36" s="96">
        <v>0</v>
      </c>
      <c r="FV36" s="96">
        <v>0</v>
      </c>
      <c r="FW36" s="96">
        <v>0</v>
      </c>
      <c r="FX36" s="96">
        <v>0</v>
      </c>
      <c r="FY36" s="96">
        <v>0</v>
      </c>
      <c r="FZ36" s="96">
        <v>0</v>
      </c>
      <c r="GA36" s="96">
        <v>0</v>
      </c>
      <c r="GB36" s="96">
        <v>0</v>
      </c>
      <c r="GC36" s="96">
        <v>0</v>
      </c>
      <c r="GD36" s="96">
        <v>0</v>
      </c>
      <c r="GE36" s="96">
        <v>0</v>
      </c>
      <c r="GF36" s="96">
        <v>0</v>
      </c>
      <c r="GG36" s="93">
        <f>IF($B$2="Отчет за 1 квартал",[3]ОЭК!EU37,IF($B$2="Отчет за 2 квартал",[3]ОЭК!FC37,IF($B$2="Отчет за 3 квартал",[3]ОЭК!FK37,EQ36)))-FS36-FW36-FX36-FY36-FZ36-GA36-GB36-GC36-GD36-GF36-FT36-FU36-FV36-GE36</f>
        <v>0</v>
      </c>
      <c r="GH36" s="96">
        <v>376</v>
      </c>
      <c r="GI36" s="96">
        <v>346</v>
      </c>
      <c r="GJ36" s="96">
        <v>358.80200000000002</v>
      </c>
      <c r="GK36" s="96">
        <v>372.07799999999997</v>
      </c>
      <c r="GL36" s="92">
        <f t="shared" si="79"/>
        <v>0</v>
      </c>
      <c r="GM36" s="109" t="s">
        <v>169</v>
      </c>
      <c r="GN36" s="96"/>
      <c r="GO36" s="99"/>
      <c r="GP36" s="100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0"/>
      <c r="HK36" s="135">
        <f t="shared" si="82"/>
        <v>0</v>
      </c>
      <c r="HL36" s="135">
        <f t="shared" si="82"/>
        <v>0</v>
      </c>
      <c r="HM36" s="135">
        <f t="shared" si="82"/>
        <v>0</v>
      </c>
      <c r="HN36" s="135">
        <f t="shared" si="82"/>
        <v>0</v>
      </c>
      <c r="HO36" s="135">
        <f t="shared" si="82"/>
        <v>0</v>
      </c>
      <c r="HP36" s="135">
        <f t="shared" si="82"/>
        <v>0</v>
      </c>
      <c r="HQ36" s="135">
        <f t="shared" si="82"/>
        <v>0</v>
      </c>
      <c r="HR36" s="135">
        <f t="shared" si="82"/>
        <v>0</v>
      </c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36"/>
      <c r="IW36" s="136"/>
      <c r="IX36" s="136"/>
      <c r="IY36" s="135">
        <f t="shared" si="83"/>
        <v>0</v>
      </c>
      <c r="IZ36" s="135">
        <f t="shared" si="83"/>
        <v>0</v>
      </c>
      <c r="JA36" s="135">
        <f t="shared" si="83"/>
        <v>0</v>
      </c>
      <c r="JB36" s="135">
        <f t="shared" si="83"/>
        <v>0</v>
      </c>
      <c r="JC36" s="135">
        <f t="shared" si="83"/>
        <v>0</v>
      </c>
      <c r="JD36" s="135">
        <f t="shared" si="83"/>
        <v>0</v>
      </c>
      <c r="JE36" s="135">
        <f t="shared" si="83"/>
        <v>0</v>
      </c>
      <c r="JF36" s="135">
        <f t="shared" si="83"/>
        <v>0</v>
      </c>
      <c r="JG36" s="136"/>
      <c r="JH36" s="136"/>
      <c r="JI36" s="136"/>
      <c r="JJ36" s="136"/>
      <c r="JK36" s="136"/>
      <c r="JL36" s="136"/>
      <c r="JM36" s="136"/>
      <c r="JN36" s="136"/>
      <c r="JO36" s="136"/>
      <c r="JP36" s="136"/>
      <c r="JQ36" s="136"/>
      <c r="JR36" s="136"/>
      <c r="JS36" s="136"/>
      <c r="JT36" s="136"/>
      <c r="JU36" s="136"/>
      <c r="JV36" s="136"/>
      <c r="JW36" s="136"/>
      <c r="JX36" s="136"/>
      <c r="JY36" s="136"/>
      <c r="JZ36" s="136"/>
      <c r="KA36" s="136"/>
      <c r="KB36" s="136"/>
      <c r="KC36" s="136"/>
      <c r="KD36" s="136"/>
      <c r="KE36" s="136"/>
      <c r="KF36" s="136"/>
      <c r="KG36" s="136"/>
      <c r="KH36" s="136"/>
      <c r="KI36" s="136"/>
      <c r="KJ36" s="136"/>
      <c r="KK36" s="136"/>
      <c r="KL36" s="136"/>
      <c r="KM36" s="80"/>
      <c r="KN36" s="136" t="s">
        <v>97</v>
      </c>
      <c r="KO36" s="80"/>
      <c r="KP36" s="80"/>
      <c r="KQ36" s="80"/>
      <c r="KR36" s="136"/>
      <c r="KS36" s="136"/>
      <c r="KT36" s="136"/>
      <c r="KU36" s="136"/>
      <c r="KV36" s="136"/>
      <c r="KW36" s="136"/>
      <c r="KX36" s="136"/>
      <c r="KY36" s="136"/>
      <c r="KZ36" s="136"/>
      <c r="LA36" s="136"/>
      <c r="LB36" s="136"/>
      <c r="LC36" s="136"/>
      <c r="LD36" s="136"/>
      <c r="LE36" s="136"/>
      <c r="LF36" s="136"/>
      <c r="LG36" s="136"/>
      <c r="LH36" s="136"/>
      <c r="LI36" s="136"/>
      <c r="LJ36" s="137"/>
      <c r="LK36" s="137"/>
      <c r="LL36" s="137"/>
      <c r="LM36" s="137"/>
      <c r="LN36" s="137"/>
      <c r="LO36" s="137"/>
      <c r="LP36" s="104"/>
      <c r="LQ36" s="104"/>
      <c r="LR36" s="104"/>
      <c r="LS36" s="104"/>
      <c r="LT36" s="104"/>
      <c r="LU36" s="104"/>
      <c r="LV36" s="104"/>
      <c r="LW36" s="104"/>
      <c r="LX36" s="104"/>
    </row>
    <row r="37" spans="1:336" s="138" customFormat="1" ht="25.5" hidden="1" customHeight="1" outlineLevel="1" x14ac:dyDescent="0.2">
      <c r="A37" s="106" t="s">
        <v>170</v>
      </c>
      <c r="B37" s="129" t="s">
        <v>171</v>
      </c>
      <c r="C37" s="85" t="s">
        <v>101</v>
      </c>
      <c r="D37" s="85"/>
      <c r="E37" s="85" t="s">
        <v>102</v>
      </c>
      <c r="F37" s="86">
        <f t="shared" si="89"/>
        <v>12379.47</v>
      </c>
      <c r="G37" s="86"/>
      <c r="H37" s="86">
        <f t="shared" si="90"/>
        <v>10316.225</v>
      </c>
      <c r="I37" s="86"/>
      <c r="J37" s="87">
        <v>42023</v>
      </c>
      <c r="K37" s="88"/>
      <c r="L37" s="87">
        <v>42026</v>
      </c>
      <c r="M37" s="88"/>
      <c r="N37" s="86">
        <v>0</v>
      </c>
      <c r="O37" s="86"/>
      <c r="P37" s="89"/>
      <c r="Q37" s="108"/>
      <c r="R37" s="89"/>
      <c r="S37" s="89"/>
      <c r="T37" s="89"/>
      <c r="U37" s="89"/>
      <c r="V37" s="86">
        <v>0</v>
      </c>
      <c r="W37" s="86">
        <v>0</v>
      </c>
      <c r="X37" s="89"/>
      <c r="Y37" s="86">
        <v>0</v>
      </c>
      <c r="Z37" s="89"/>
      <c r="AA37" s="89"/>
      <c r="AB37" s="90">
        <v>0</v>
      </c>
      <c r="AC37" s="90"/>
      <c r="AD37" s="91" t="s">
        <v>116</v>
      </c>
      <c r="AE37" s="91"/>
      <c r="AF37" s="92">
        <f t="shared" si="86"/>
        <v>12379.47</v>
      </c>
      <c r="AG37" s="93">
        <f>AK37+AO37+AW37+BE37</f>
        <v>0</v>
      </c>
      <c r="AH37" s="93">
        <f t="shared" si="91"/>
        <v>0</v>
      </c>
      <c r="AI37" s="93">
        <f>AH37-AG37</f>
        <v>0</v>
      </c>
      <c r="AJ37" s="94" t="str">
        <f t="shared" si="25"/>
        <v>-</v>
      </c>
      <c r="AK37" s="95">
        <v>0</v>
      </c>
      <c r="AL37" s="95"/>
      <c r="AM37" s="93">
        <f>AL37-AK37</f>
        <v>0</v>
      </c>
      <c r="AN37" s="94" t="str">
        <f>IF(AK37=0,"-",AL37/AK37)</f>
        <v>-</v>
      </c>
      <c r="AO37" s="95">
        <v>0</v>
      </c>
      <c r="AP37" s="95"/>
      <c r="AQ37" s="93">
        <f>AP37-AO37</f>
        <v>0</v>
      </c>
      <c r="AR37" s="94" t="str">
        <f>IF(AO37=0,"-",AP37/AO37)</f>
        <v>-</v>
      </c>
      <c r="AS37" s="93">
        <f t="shared" si="92"/>
        <v>0</v>
      </c>
      <c r="AT37" s="93">
        <f t="shared" si="92"/>
        <v>0</v>
      </c>
      <c r="AU37" s="93">
        <f>AT37-AS37</f>
        <v>0</v>
      </c>
      <c r="AV37" s="94" t="str">
        <f>IF(AS37=0,"-",AT37/AS37)</f>
        <v>-</v>
      </c>
      <c r="AW37" s="95">
        <v>0</v>
      </c>
      <c r="AX37" s="95"/>
      <c r="AY37" s="93">
        <f>AX37-AW37</f>
        <v>0</v>
      </c>
      <c r="AZ37" s="94" t="str">
        <f>IF(AW37=0,"-",AX37/AW37)</f>
        <v>-</v>
      </c>
      <c r="BA37" s="93">
        <f t="shared" si="93"/>
        <v>0</v>
      </c>
      <c r="BB37" s="93">
        <f t="shared" si="93"/>
        <v>0</v>
      </c>
      <c r="BC37" s="93">
        <f>BB37-BA37</f>
        <v>0</v>
      </c>
      <c r="BD37" s="94" t="str">
        <f>IF(BA37=0,"-",BB37/BA37)</f>
        <v>-</v>
      </c>
      <c r="BE37" s="95">
        <v>0</v>
      </c>
      <c r="BF37" s="95"/>
      <c r="BG37" s="93">
        <f>BF37-BE37</f>
        <v>0</v>
      </c>
      <c r="BH37" s="94" t="str">
        <f>IF(BE37=0,"-",BF37/BE37)</f>
        <v>-</v>
      </c>
      <c r="BI37" s="92">
        <f t="shared" si="94"/>
        <v>12379.47</v>
      </c>
      <c r="BJ37" s="92">
        <f t="shared" si="94"/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3">
        <f>IF($B$2="Отчет за 1 квартал",[3]ОЭК!AM38,IF($B$2="Отчет за 2 квартал",[3]ОЭК!AU38,IF($B$2="Отчет за 3 квартал",[3]ОЭК!BC38,AI37)))-BK37-BO37-BP37-BQ37-BR37-BS37-BT37-BU37-BV37-BX37-BL37-BM37-BN37-BW37</f>
        <v>0</v>
      </c>
      <c r="BZ37" s="96">
        <v>2927.6159999999995</v>
      </c>
      <c r="CA37" s="96">
        <v>3036.2580000000003</v>
      </c>
      <c r="CB37" s="96">
        <v>3149.4744000000001</v>
      </c>
      <c r="CC37" s="96">
        <v>3266.1215999999999</v>
      </c>
      <c r="CD37" s="92">
        <f>F37-AB37-AF37</f>
        <v>0</v>
      </c>
      <c r="CE37" s="109" t="s">
        <v>164</v>
      </c>
      <c r="CF37" s="96"/>
      <c r="CG37" s="95">
        <v>0</v>
      </c>
      <c r="CH37" s="95"/>
      <c r="CI37" s="91" t="s">
        <v>116</v>
      </c>
      <c r="CJ37" s="91"/>
      <c r="CK37" s="93">
        <f>CL37+EE37+EF37+EG37+EH37</f>
        <v>10316.225</v>
      </c>
      <c r="CL37" s="93">
        <f t="shared" si="95"/>
        <v>0</v>
      </c>
      <c r="CM37" s="93">
        <f t="shared" si="95"/>
        <v>0</v>
      </c>
      <c r="CN37" s="93">
        <f>CM37-CL37</f>
        <v>0</v>
      </c>
      <c r="CO37" s="94" t="str">
        <f>IF(CL37=0,"-",CM37/CL37)</f>
        <v>-</v>
      </c>
      <c r="CP37" s="95">
        <v>0</v>
      </c>
      <c r="CQ37" s="95"/>
      <c r="CR37" s="93">
        <f>CQ37-CP37</f>
        <v>0</v>
      </c>
      <c r="CS37" s="94" t="str">
        <f>IF(CP37=0,"-",CQ37/CP37)</f>
        <v>-</v>
      </c>
      <c r="CT37" s="95">
        <v>0</v>
      </c>
      <c r="CU37" s="95"/>
      <c r="CV37" s="93">
        <f>CU37-CT37</f>
        <v>0</v>
      </c>
      <c r="CW37" s="94" t="str">
        <f>IF(CT37=0,"-",CU37/CT37)</f>
        <v>-</v>
      </c>
      <c r="CX37" s="93">
        <f t="shared" si="96"/>
        <v>0</v>
      </c>
      <c r="CY37" s="93">
        <f t="shared" si="96"/>
        <v>0</v>
      </c>
      <c r="CZ37" s="93">
        <f>CY37-CX37</f>
        <v>0</v>
      </c>
      <c r="DA37" s="94" t="str">
        <f>IF(CX37=0,"-",CY37/CX37)</f>
        <v>-</v>
      </c>
      <c r="DB37" s="95">
        <v>0</v>
      </c>
      <c r="DC37" s="95"/>
      <c r="DD37" s="93">
        <f>DC37-DB37</f>
        <v>0</v>
      </c>
      <c r="DE37" s="94" t="str">
        <f>IF(DB37=0,"-",DC37/DB37)</f>
        <v>-</v>
      </c>
      <c r="DF37" s="93">
        <f t="shared" si="97"/>
        <v>0</v>
      </c>
      <c r="DG37" s="93">
        <f t="shared" si="97"/>
        <v>0</v>
      </c>
      <c r="DH37" s="93">
        <f>DG37-DF37</f>
        <v>0</v>
      </c>
      <c r="DI37" s="94" t="str">
        <f>IF(DF37=0,"-",DG37/DF37)</f>
        <v>-</v>
      </c>
      <c r="DJ37" s="95">
        <v>0</v>
      </c>
      <c r="DK37" s="95"/>
      <c r="DL37" s="93">
        <f>DK37-DJ37</f>
        <v>0</v>
      </c>
      <c r="DM37" s="94" t="str">
        <f>IF(DJ37=0,"-",DK37/DJ37)</f>
        <v>-</v>
      </c>
      <c r="DN37" s="92">
        <f t="shared" si="98"/>
        <v>10316.225</v>
      </c>
      <c r="DO37" s="92">
        <f t="shared" si="98"/>
        <v>0</v>
      </c>
      <c r="DP37" s="96">
        <v>0</v>
      </c>
      <c r="DQ37" s="96">
        <v>0</v>
      </c>
      <c r="DR37" s="96">
        <v>0</v>
      </c>
      <c r="DS37" s="96">
        <v>0</v>
      </c>
      <c r="DT37" s="96">
        <v>0</v>
      </c>
      <c r="DU37" s="96">
        <v>0</v>
      </c>
      <c r="DV37" s="96">
        <v>0</v>
      </c>
      <c r="DW37" s="96">
        <v>0</v>
      </c>
      <c r="DX37" s="96">
        <v>0</v>
      </c>
      <c r="DY37" s="96">
        <v>0</v>
      </c>
      <c r="DZ37" s="96">
        <v>0</v>
      </c>
      <c r="EA37" s="96">
        <v>0</v>
      </c>
      <c r="EB37" s="96">
        <v>0</v>
      </c>
      <c r="EC37" s="96">
        <v>0</v>
      </c>
      <c r="ED37" s="93">
        <f>IF($B$2="Отчет за 1 квартал",[3]ОЭК!CR74,IF($B$2="Отчет за 2 квартал",[3]ОЭК!CZ74,IF($B$2="Отчет за 3 квартал",[3]ОЭК!DH74,CN37)))-DP37-DT37-DU37-DV37-DW37-DX37-DY37-DZ37-EA37-EC37-DQ37-DR37-DS37-EB37</f>
        <v>0</v>
      </c>
      <c r="EE37" s="96">
        <v>2439.6799999999998</v>
      </c>
      <c r="EF37" s="96">
        <v>2530.2150000000001</v>
      </c>
      <c r="EG37" s="96">
        <v>2624.5619999999999</v>
      </c>
      <c r="EH37" s="96">
        <v>2721.768</v>
      </c>
      <c r="EI37" s="92">
        <f t="shared" si="60"/>
        <v>0</v>
      </c>
      <c r="EJ37" s="109" t="s">
        <v>164</v>
      </c>
      <c r="EK37" s="96"/>
      <c r="EL37" s="95">
        <v>0</v>
      </c>
      <c r="EM37" s="95"/>
      <c r="EN37" s="93">
        <f>EO37+GH37+GI37+GJ37+GK37</f>
        <v>10316.225</v>
      </c>
      <c r="EO37" s="93">
        <f t="shared" si="99"/>
        <v>0</v>
      </c>
      <c r="EP37" s="93">
        <f t="shared" si="99"/>
        <v>0</v>
      </c>
      <c r="EQ37" s="93">
        <f>EP37-EO37</f>
        <v>0</v>
      </c>
      <c r="ER37" s="94" t="str">
        <f>IF(EO37=0,"-",EP37/EO37)</f>
        <v>-</v>
      </c>
      <c r="ES37" s="95">
        <v>0</v>
      </c>
      <c r="ET37" s="95"/>
      <c r="EU37" s="93">
        <f>ET37-ES37</f>
        <v>0</v>
      </c>
      <c r="EV37" s="94" t="str">
        <f>IF(ES37=0,"-",ET37/ES37)</f>
        <v>-</v>
      </c>
      <c r="EW37" s="95">
        <v>0</v>
      </c>
      <c r="EX37" s="95"/>
      <c r="EY37" s="93">
        <f>EX37-EW37</f>
        <v>0</v>
      </c>
      <c r="EZ37" s="94" t="str">
        <f>IF(EW37=0,"-",EX37/EW37)</f>
        <v>-</v>
      </c>
      <c r="FA37" s="93">
        <f t="shared" si="100"/>
        <v>0</v>
      </c>
      <c r="FB37" s="93">
        <f t="shared" si="100"/>
        <v>0</v>
      </c>
      <c r="FC37" s="93">
        <f>FB37-FA37</f>
        <v>0</v>
      </c>
      <c r="FD37" s="94" t="str">
        <f>IF(FA37=0,"-",FB37/FA37)</f>
        <v>-</v>
      </c>
      <c r="FE37" s="95">
        <v>0</v>
      </c>
      <c r="FF37" s="95"/>
      <c r="FG37" s="93">
        <f>FF37-FE37</f>
        <v>0</v>
      </c>
      <c r="FH37" s="94" t="str">
        <f>IF(FE37=0,"-",FF37/FE37)</f>
        <v>-</v>
      </c>
      <c r="FI37" s="93">
        <f t="shared" si="101"/>
        <v>0</v>
      </c>
      <c r="FJ37" s="93">
        <f t="shared" si="101"/>
        <v>0</v>
      </c>
      <c r="FK37" s="93">
        <f>FJ37-FI37</f>
        <v>0</v>
      </c>
      <c r="FL37" s="94" t="str">
        <f>IF(FI37=0,"-",FJ37/FI37)</f>
        <v>-</v>
      </c>
      <c r="FM37" s="95">
        <v>0</v>
      </c>
      <c r="FN37" s="95"/>
      <c r="FO37" s="93">
        <f>FN37-FM37</f>
        <v>0</v>
      </c>
      <c r="FP37" s="94" t="str">
        <f>IF(FM37=0,"-",FN37/FM37)</f>
        <v>-</v>
      </c>
      <c r="FQ37" s="92">
        <f t="shared" si="102"/>
        <v>10316.225</v>
      </c>
      <c r="FR37" s="92">
        <f t="shared" si="102"/>
        <v>0</v>
      </c>
      <c r="FS37" s="96">
        <v>0</v>
      </c>
      <c r="FT37" s="96">
        <v>0</v>
      </c>
      <c r="FU37" s="96">
        <v>0</v>
      </c>
      <c r="FV37" s="96">
        <v>0</v>
      </c>
      <c r="FW37" s="96">
        <v>0</v>
      </c>
      <c r="FX37" s="96">
        <v>0</v>
      </c>
      <c r="FY37" s="96">
        <v>0</v>
      </c>
      <c r="FZ37" s="96">
        <v>0</v>
      </c>
      <c r="GA37" s="96">
        <v>0</v>
      </c>
      <c r="GB37" s="96">
        <v>0</v>
      </c>
      <c r="GC37" s="96">
        <v>0</v>
      </c>
      <c r="GD37" s="96">
        <v>0</v>
      </c>
      <c r="GE37" s="96">
        <v>0</v>
      </c>
      <c r="GF37" s="96">
        <v>0</v>
      </c>
      <c r="GG37" s="93">
        <f>IF($B$2="Отчет за 1 квартал",[3]ОЭК!EU38,IF($B$2="Отчет за 2 квартал",[3]ОЭК!FC38,IF($B$2="Отчет за 3 квартал",[3]ОЭК!FK38,EQ37)))-FS37-FW37-FX37-FY37-FZ37-GA37-GB37-GC37-GD37-GF37-FT37-FU37-FV37-GE37</f>
        <v>0</v>
      </c>
      <c r="GH37" s="96">
        <v>2439.6799999999998</v>
      </c>
      <c r="GI37" s="96">
        <v>2530.2150000000001</v>
      </c>
      <c r="GJ37" s="96">
        <v>2624.5619999999999</v>
      </c>
      <c r="GK37" s="96">
        <v>2721.768</v>
      </c>
      <c r="GL37" s="92">
        <f t="shared" si="79"/>
        <v>0</v>
      </c>
      <c r="GM37" s="109" t="s">
        <v>164</v>
      </c>
      <c r="GN37" s="96"/>
      <c r="GO37" s="99"/>
      <c r="GP37" s="100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0"/>
      <c r="HK37" s="135">
        <f t="shared" ref="HK37:HR38" si="103">HS37+IA37+II37+IQ37</f>
        <v>0</v>
      </c>
      <c r="HL37" s="135">
        <f t="shared" si="103"/>
        <v>0</v>
      </c>
      <c r="HM37" s="135">
        <f t="shared" si="103"/>
        <v>0</v>
      </c>
      <c r="HN37" s="135">
        <f t="shared" si="103"/>
        <v>0</v>
      </c>
      <c r="HO37" s="135">
        <f t="shared" si="103"/>
        <v>0</v>
      </c>
      <c r="HP37" s="135">
        <f t="shared" si="103"/>
        <v>0</v>
      </c>
      <c r="HQ37" s="135">
        <f t="shared" si="103"/>
        <v>0</v>
      </c>
      <c r="HR37" s="135">
        <f t="shared" si="103"/>
        <v>0</v>
      </c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36"/>
      <c r="IW37" s="136"/>
      <c r="IX37" s="136"/>
      <c r="IY37" s="135">
        <f t="shared" ref="IY37:JF38" si="104">JG37+JO37+JW37+KE37</f>
        <v>0</v>
      </c>
      <c r="IZ37" s="135">
        <f t="shared" si="104"/>
        <v>0</v>
      </c>
      <c r="JA37" s="135">
        <f t="shared" si="104"/>
        <v>0</v>
      </c>
      <c r="JB37" s="135">
        <f t="shared" si="104"/>
        <v>0</v>
      </c>
      <c r="JC37" s="135">
        <f t="shared" si="104"/>
        <v>0</v>
      </c>
      <c r="JD37" s="135">
        <f t="shared" si="104"/>
        <v>0</v>
      </c>
      <c r="JE37" s="135">
        <f t="shared" si="104"/>
        <v>0</v>
      </c>
      <c r="JF37" s="135">
        <f t="shared" si="104"/>
        <v>0</v>
      </c>
      <c r="JG37" s="136"/>
      <c r="JH37" s="136"/>
      <c r="JI37" s="136"/>
      <c r="JJ37" s="136"/>
      <c r="JK37" s="136"/>
      <c r="JL37" s="136"/>
      <c r="JM37" s="136"/>
      <c r="JN37" s="136"/>
      <c r="JO37" s="136"/>
      <c r="JP37" s="136"/>
      <c r="JQ37" s="136"/>
      <c r="JR37" s="136"/>
      <c r="JS37" s="136"/>
      <c r="JT37" s="136"/>
      <c r="JU37" s="136"/>
      <c r="JV37" s="136"/>
      <c r="JW37" s="136"/>
      <c r="JX37" s="136"/>
      <c r="JY37" s="136"/>
      <c r="JZ37" s="136"/>
      <c r="KA37" s="136"/>
      <c r="KB37" s="136"/>
      <c r="KC37" s="136"/>
      <c r="KD37" s="136"/>
      <c r="KE37" s="136"/>
      <c r="KF37" s="136"/>
      <c r="KG37" s="136"/>
      <c r="KH37" s="136"/>
      <c r="KI37" s="136"/>
      <c r="KJ37" s="136"/>
      <c r="KK37" s="136"/>
      <c r="KL37" s="136"/>
      <c r="KM37" s="80"/>
      <c r="KN37" s="136" t="s">
        <v>97</v>
      </c>
      <c r="KO37" s="80"/>
      <c r="KP37" s="80"/>
      <c r="KQ37" s="80"/>
      <c r="KR37" s="136"/>
      <c r="KS37" s="136"/>
      <c r="KT37" s="136"/>
      <c r="KU37" s="136"/>
      <c r="KV37" s="136"/>
      <c r="KW37" s="136"/>
      <c r="KX37" s="136"/>
      <c r="KY37" s="136"/>
      <c r="KZ37" s="136"/>
      <c r="LA37" s="136"/>
      <c r="LB37" s="136"/>
      <c r="LC37" s="136"/>
      <c r="LD37" s="136"/>
      <c r="LE37" s="136"/>
      <c r="LF37" s="136"/>
      <c r="LG37" s="136"/>
      <c r="LH37" s="136"/>
      <c r="LI37" s="136"/>
      <c r="LJ37" s="137"/>
      <c r="LK37" s="137"/>
      <c r="LL37" s="137"/>
      <c r="LM37" s="137"/>
      <c r="LN37" s="137"/>
      <c r="LO37" s="137"/>
      <c r="LP37" s="104"/>
      <c r="LQ37" s="104"/>
      <c r="LR37" s="104"/>
      <c r="LS37" s="104"/>
      <c r="LT37" s="104"/>
      <c r="LU37" s="104"/>
      <c r="LV37" s="104"/>
      <c r="LW37" s="104"/>
      <c r="LX37" s="104"/>
    </row>
    <row r="38" spans="1:336" ht="19.5" hidden="1" customHeight="1" outlineLevel="1" x14ac:dyDescent="0.2">
      <c r="A38" s="151"/>
      <c r="B38" s="152" t="s">
        <v>172</v>
      </c>
      <c r="C38" s="153"/>
      <c r="D38" s="153"/>
      <c r="E38" s="153"/>
      <c r="F38" s="154"/>
      <c r="G38" s="154"/>
      <c r="H38" s="154"/>
      <c r="I38" s="154"/>
      <c r="J38" s="155"/>
      <c r="K38" s="155"/>
      <c r="L38" s="155"/>
      <c r="M38" s="156"/>
      <c r="N38" s="154"/>
      <c r="O38" s="154"/>
      <c r="P38" s="156"/>
      <c r="Q38" s="156"/>
      <c r="R38" s="157"/>
      <c r="S38" s="157"/>
      <c r="T38" s="157"/>
      <c r="U38" s="157"/>
      <c r="V38" s="154"/>
      <c r="W38" s="154"/>
      <c r="X38" s="157"/>
      <c r="Y38" s="154"/>
      <c r="Z38" s="157"/>
      <c r="AA38" s="157"/>
      <c r="AB38" s="158"/>
      <c r="AC38" s="158"/>
      <c r="AD38" s="159" t="s">
        <v>173</v>
      </c>
      <c r="AE38" s="159"/>
      <c r="AF38" s="160"/>
      <c r="AG38" s="158"/>
      <c r="AH38" s="158"/>
      <c r="AI38" s="158"/>
      <c r="AJ38" s="161"/>
      <c r="AK38" s="158"/>
      <c r="AL38" s="158"/>
      <c r="AM38" s="158"/>
      <c r="AN38" s="161"/>
      <c r="AO38" s="158"/>
      <c r="AP38" s="158"/>
      <c r="AQ38" s="158"/>
      <c r="AR38" s="161"/>
      <c r="AS38" s="158"/>
      <c r="AT38" s="158"/>
      <c r="AU38" s="158"/>
      <c r="AV38" s="161"/>
      <c r="AW38" s="158"/>
      <c r="AX38" s="158"/>
      <c r="AY38" s="158"/>
      <c r="AZ38" s="161"/>
      <c r="BA38" s="158"/>
      <c r="BB38" s="158"/>
      <c r="BC38" s="158"/>
      <c r="BD38" s="161"/>
      <c r="BE38" s="158"/>
      <c r="BF38" s="158"/>
      <c r="BG38" s="158"/>
      <c r="BH38" s="161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58"/>
      <c r="BZ38" s="160"/>
      <c r="CA38" s="160"/>
      <c r="CB38" s="160"/>
      <c r="CC38" s="160"/>
      <c r="CD38" s="160"/>
      <c r="CE38" s="160"/>
      <c r="CF38" s="160"/>
      <c r="CG38" s="158"/>
      <c r="CH38" s="158"/>
      <c r="CI38" s="159" t="s">
        <v>173</v>
      </c>
      <c r="CJ38" s="159"/>
      <c r="CK38" s="158"/>
      <c r="CL38" s="158"/>
      <c r="CM38" s="158"/>
      <c r="CN38" s="158"/>
      <c r="CO38" s="161"/>
      <c r="CP38" s="158"/>
      <c r="CQ38" s="158"/>
      <c r="CR38" s="158"/>
      <c r="CS38" s="161"/>
      <c r="CT38" s="158"/>
      <c r="CU38" s="158"/>
      <c r="CV38" s="158"/>
      <c r="CW38" s="161"/>
      <c r="CX38" s="158"/>
      <c r="CY38" s="158"/>
      <c r="CZ38" s="158"/>
      <c r="DA38" s="161"/>
      <c r="DB38" s="158"/>
      <c r="DC38" s="158"/>
      <c r="DD38" s="158"/>
      <c r="DE38" s="161"/>
      <c r="DF38" s="158"/>
      <c r="DG38" s="158"/>
      <c r="DH38" s="158"/>
      <c r="DI38" s="161"/>
      <c r="DJ38" s="158"/>
      <c r="DK38" s="158"/>
      <c r="DL38" s="158"/>
      <c r="DM38" s="161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58"/>
      <c r="EE38" s="160"/>
      <c r="EF38" s="160"/>
      <c r="EG38" s="160"/>
      <c r="EH38" s="160"/>
      <c r="EI38" s="160"/>
      <c r="EJ38" s="160"/>
      <c r="EK38" s="160"/>
      <c r="EL38" s="158"/>
      <c r="EM38" s="158"/>
      <c r="EN38" s="158"/>
      <c r="EO38" s="158"/>
      <c r="EP38" s="158"/>
      <c r="EQ38" s="158"/>
      <c r="ER38" s="161"/>
      <c r="ES38" s="158"/>
      <c r="ET38" s="158"/>
      <c r="EU38" s="158"/>
      <c r="EV38" s="161"/>
      <c r="EW38" s="158"/>
      <c r="EX38" s="158"/>
      <c r="EY38" s="158"/>
      <c r="EZ38" s="161"/>
      <c r="FA38" s="158"/>
      <c r="FB38" s="158"/>
      <c r="FC38" s="158"/>
      <c r="FD38" s="161"/>
      <c r="FE38" s="158"/>
      <c r="FF38" s="158"/>
      <c r="FG38" s="158"/>
      <c r="FH38" s="161"/>
      <c r="FI38" s="158"/>
      <c r="FJ38" s="158"/>
      <c r="FK38" s="158"/>
      <c r="FL38" s="161"/>
      <c r="FM38" s="158"/>
      <c r="FN38" s="158"/>
      <c r="FO38" s="158"/>
      <c r="FP38" s="161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58"/>
      <c r="GH38" s="160"/>
      <c r="GI38" s="160"/>
      <c r="GJ38" s="160"/>
      <c r="GK38" s="160"/>
      <c r="GL38" s="160"/>
      <c r="GM38" s="160"/>
      <c r="GN38" s="160"/>
      <c r="GO38" s="99"/>
      <c r="GP38" s="100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0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  <c r="IO38" s="162"/>
      <c r="IP38" s="162"/>
      <c r="IQ38" s="162"/>
      <c r="IR38" s="162"/>
      <c r="IS38" s="162"/>
      <c r="IT38" s="162"/>
      <c r="IU38" s="162"/>
      <c r="IV38" s="162"/>
      <c r="IW38" s="162"/>
      <c r="IX38" s="162"/>
      <c r="IY38" s="162"/>
      <c r="IZ38" s="162"/>
      <c r="JA38" s="162"/>
      <c r="JB38" s="162"/>
      <c r="JC38" s="162"/>
      <c r="JD38" s="162"/>
      <c r="JE38" s="162"/>
      <c r="JF38" s="162"/>
      <c r="JG38" s="162"/>
      <c r="JH38" s="162"/>
      <c r="JI38" s="162"/>
      <c r="JJ38" s="162"/>
      <c r="JK38" s="162"/>
      <c r="JL38" s="162"/>
      <c r="JM38" s="162"/>
      <c r="JN38" s="162"/>
      <c r="JO38" s="162"/>
      <c r="JP38" s="162"/>
      <c r="JQ38" s="162"/>
      <c r="JR38" s="162"/>
      <c r="JS38" s="162"/>
      <c r="JT38" s="162"/>
      <c r="JU38" s="162"/>
      <c r="JV38" s="162"/>
      <c r="JW38" s="162"/>
      <c r="JX38" s="162"/>
      <c r="JY38" s="162"/>
      <c r="JZ38" s="162"/>
      <c r="KA38" s="162"/>
      <c r="KB38" s="162"/>
      <c r="KC38" s="162"/>
      <c r="KD38" s="162"/>
      <c r="KE38" s="162"/>
      <c r="KF38" s="162"/>
      <c r="KG38" s="162"/>
      <c r="KH38" s="162"/>
      <c r="KI38" s="162"/>
      <c r="KJ38" s="162"/>
      <c r="KK38" s="162"/>
      <c r="KL38" s="162"/>
      <c r="KM38" s="126"/>
      <c r="KN38" s="162"/>
      <c r="KO38" s="127"/>
      <c r="KP38" s="127"/>
      <c r="KQ38" s="127"/>
      <c r="KR38" s="162"/>
      <c r="KS38" s="162"/>
      <c r="KT38" s="162"/>
      <c r="KU38" s="162"/>
      <c r="KV38" s="162"/>
      <c r="KW38" s="162"/>
      <c r="KX38" s="162"/>
      <c r="KY38" s="162"/>
      <c r="KZ38" s="162"/>
      <c r="LA38" s="162"/>
      <c r="LB38" s="162"/>
      <c r="LC38" s="162"/>
      <c r="LD38" s="162"/>
      <c r="LE38" s="162"/>
      <c r="LF38" s="162"/>
      <c r="LG38" s="162"/>
      <c r="LH38" s="162"/>
      <c r="LI38" s="162"/>
      <c r="LJ38" s="163"/>
      <c r="LK38" s="163"/>
      <c r="LL38" s="163"/>
      <c r="LM38" s="163"/>
      <c r="LN38" s="163"/>
      <c r="LO38" s="163"/>
      <c r="LP38" s="104"/>
      <c r="LQ38" s="104"/>
      <c r="LR38" s="104"/>
      <c r="LS38" s="104"/>
      <c r="LT38" s="104"/>
      <c r="LU38" s="105"/>
      <c r="LV38" s="104"/>
      <c r="LW38" s="104"/>
      <c r="LX38" s="105"/>
    </row>
    <row r="39" spans="1:336" ht="29.25" hidden="1" customHeight="1" outlineLevel="1" x14ac:dyDescent="0.2">
      <c r="A39" s="106" t="s">
        <v>174</v>
      </c>
      <c r="B39" s="84" t="s">
        <v>175</v>
      </c>
      <c r="C39" s="85" t="s">
        <v>101</v>
      </c>
      <c r="D39" s="85"/>
      <c r="E39" s="85" t="s">
        <v>115</v>
      </c>
      <c r="F39" s="86">
        <f>AF39</f>
        <v>2362.7449999999999</v>
      </c>
      <c r="G39" s="86"/>
      <c r="H39" s="86">
        <f>CK39</f>
        <v>2362.7449999999999</v>
      </c>
      <c r="I39" s="86"/>
      <c r="J39" s="87">
        <v>22022</v>
      </c>
      <c r="K39" s="87"/>
      <c r="L39" s="87">
        <v>22022</v>
      </c>
      <c r="M39" s="88"/>
      <c r="N39" s="86">
        <v>0</v>
      </c>
      <c r="O39" s="86"/>
      <c r="P39" s="89"/>
      <c r="Q39" s="108"/>
      <c r="R39" s="89"/>
      <c r="S39" s="89"/>
      <c r="T39" s="89"/>
      <c r="U39" s="89"/>
      <c r="V39" s="86">
        <v>0</v>
      </c>
      <c r="W39" s="86">
        <v>0</v>
      </c>
      <c r="X39" s="89"/>
      <c r="Y39" s="86">
        <v>0</v>
      </c>
      <c r="Z39" s="89"/>
      <c r="AA39" s="89"/>
      <c r="AB39" s="90">
        <v>0</v>
      </c>
      <c r="AC39" s="90"/>
      <c r="AD39" s="91" t="s">
        <v>173</v>
      </c>
      <c r="AE39" s="91"/>
      <c r="AF39" s="92">
        <f>AG39+BZ39+CA39+CB39+CC39</f>
        <v>2362.7449999999999</v>
      </c>
      <c r="AG39" s="93">
        <f t="shared" ref="AG39:AH41" si="105">AK39+AO39+AW39+BE39</f>
        <v>2362.7449999999999</v>
      </c>
      <c r="AH39" s="93">
        <f t="shared" si="105"/>
        <v>0</v>
      </c>
      <c r="AI39" s="93">
        <f>AH39-AG39</f>
        <v>-2362.7449999999999</v>
      </c>
      <c r="AJ39" s="94">
        <f>IF(AG39=0,"-",AH39/AG39)</f>
        <v>0</v>
      </c>
      <c r="AK39" s="95">
        <v>0</v>
      </c>
      <c r="AL39" s="95"/>
      <c r="AM39" s="93">
        <f>AL39-AK39</f>
        <v>0</v>
      </c>
      <c r="AN39" s="94" t="str">
        <f>IF(AK39=0,"-",AL39/AK39)</f>
        <v>-</v>
      </c>
      <c r="AO39" s="95">
        <v>2362.7449999999999</v>
      </c>
      <c r="AP39" s="95"/>
      <c r="AQ39" s="93">
        <f>AP39-AO39</f>
        <v>-2362.7449999999999</v>
      </c>
      <c r="AR39" s="94">
        <f>IF(AO39=0,"-",AP39/AO39)</f>
        <v>0</v>
      </c>
      <c r="AS39" s="93">
        <f t="shared" ref="AS39:AT41" si="106">AK39+AO39</f>
        <v>2362.7449999999999</v>
      </c>
      <c r="AT39" s="93">
        <f t="shared" si="106"/>
        <v>0</v>
      </c>
      <c r="AU39" s="93">
        <f>AT39-AS39</f>
        <v>-2362.7449999999999</v>
      </c>
      <c r="AV39" s="94">
        <f>IF(AS39=0,"-",AT39/AS39)</f>
        <v>0</v>
      </c>
      <c r="AW39" s="95">
        <v>0</v>
      </c>
      <c r="AX39" s="95"/>
      <c r="AY39" s="93">
        <f>AX39-AW39</f>
        <v>0</v>
      </c>
      <c r="AZ39" s="94" t="str">
        <f>IF(AW39=0,"-",AX39/AW39)</f>
        <v>-</v>
      </c>
      <c r="BA39" s="93">
        <f t="shared" ref="BA39:BB41" si="107">AS39+AW39</f>
        <v>2362.7449999999999</v>
      </c>
      <c r="BB39" s="93">
        <f t="shared" si="107"/>
        <v>0</v>
      </c>
      <c r="BC39" s="93">
        <f>BB39-BA39</f>
        <v>-2362.7449999999999</v>
      </c>
      <c r="BD39" s="94">
        <f>IF(BA39=0,"-",BB39/BA39)</f>
        <v>0</v>
      </c>
      <c r="BE39" s="95">
        <v>0</v>
      </c>
      <c r="BF39" s="95"/>
      <c r="BG39" s="93">
        <f>BF39-BE39</f>
        <v>0</v>
      </c>
      <c r="BH39" s="94" t="str">
        <f>IF(BE39=0,"-",BF39/BE39)</f>
        <v>-</v>
      </c>
      <c r="BI39" s="92">
        <f t="shared" ref="BI39:BJ41" si="108">F39-AB39-AG39</f>
        <v>0</v>
      </c>
      <c r="BJ39" s="92">
        <f t="shared" si="108"/>
        <v>0</v>
      </c>
      <c r="BK39" s="96">
        <v>0</v>
      </c>
      <c r="BL39" s="96">
        <v>0</v>
      </c>
      <c r="BM39" s="96">
        <v>0</v>
      </c>
      <c r="BN39" s="96">
        <v>0</v>
      </c>
      <c r="BO39" s="96">
        <v>0</v>
      </c>
      <c r="BP39" s="96">
        <v>0</v>
      </c>
      <c r="BQ39" s="96">
        <v>0</v>
      </c>
      <c r="BR39" s="96">
        <v>0</v>
      </c>
      <c r="BS39" s="96">
        <v>0</v>
      </c>
      <c r="BT39" s="96">
        <v>0</v>
      </c>
      <c r="BU39" s="96">
        <v>0</v>
      </c>
      <c r="BV39" s="96">
        <v>0</v>
      </c>
      <c r="BW39" s="96">
        <v>0</v>
      </c>
      <c r="BX39" s="96">
        <v>0</v>
      </c>
      <c r="BY39" s="93">
        <f>IF($B$2="Отчет за 1 квартал",[3]ОЭК!AM35,IF($B$2="Отчет за 2 квартал",[3]ОЭК!AU35,IF($B$2="Отчет за 3 квартал",[3]ОЭК!BC35,AI39)))-BK39-BO39-BP39-BQ39-BR39-BS39-BT39-BU39-BV39-BX39-BL39-BM39-BN39-BW39</f>
        <v>-2362.7449999999999</v>
      </c>
      <c r="BZ39" s="96">
        <v>0</v>
      </c>
      <c r="CA39" s="96">
        <v>0</v>
      </c>
      <c r="CB39" s="96">
        <v>0</v>
      </c>
      <c r="CC39" s="96">
        <v>0</v>
      </c>
      <c r="CD39" s="92">
        <f>F39-AB39-AF39</f>
        <v>0</v>
      </c>
      <c r="CE39" s="109" t="s">
        <v>176</v>
      </c>
      <c r="CF39" s="96"/>
      <c r="CG39" s="95">
        <v>0</v>
      </c>
      <c r="CH39" s="95"/>
      <c r="CI39" s="91" t="s">
        <v>173</v>
      </c>
      <c r="CJ39" s="91"/>
      <c r="CK39" s="93">
        <f>CL39+EE39+EF39+EG39+EH39</f>
        <v>2362.7449999999999</v>
      </c>
      <c r="CL39" s="93">
        <f t="shared" ref="CL39:CM41" si="109">CP39+CT39+DB39+DJ39</f>
        <v>2362.7449999999999</v>
      </c>
      <c r="CM39" s="93">
        <f t="shared" si="109"/>
        <v>0</v>
      </c>
      <c r="CN39" s="93">
        <f>CM39-CL39</f>
        <v>-2362.7449999999999</v>
      </c>
      <c r="CO39" s="94">
        <f>IF(CL39=0,"-",CM39/CL39)</f>
        <v>0</v>
      </c>
      <c r="CP39" s="95">
        <v>2362.7449999999999</v>
      </c>
      <c r="CQ39" s="95"/>
      <c r="CR39" s="93">
        <f>CQ39-CP39</f>
        <v>-2362.7449999999999</v>
      </c>
      <c r="CS39" s="94">
        <f>IF(CP39=0,"-",CQ39/CP39)</f>
        <v>0</v>
      </c>
      <c r="CT39" s="95">
        <v>0</v>
      </c>
      <c r="CU39" s="95"/>
      <c r="CV39" s="93">
        <f>CU39-CT39</f>
        <v>0</v>
      </c>
      <c r="CW39" s="94" t="str">
        <f>IF(CT39=0,"-",CU39/CT39)</f>
        <v>-</v>
      </c>
      <c r="CX39" s="93">
        <f t="shared" ref="CX39:CY41" si="110">CP39+CT39</f>
        <v>2362.7449999999999</v>
      </c>
      <c r="CY39" s="93">
        <f t="shared" si="110"/>
        <v>0</v>
      </c>
      <c r="CZ39" s="93">
        <f>CY39-CX39</f>
        <v>-2362.7449999999999</v>
      </c>
      <c r="DA39" s="94">
        <f>IF(CX39=0,"-",CY39/CX39)</f>
        <v>0</v>
      </c>
      <c r="DB39" s="95">
        <v>0</v>
      </c>
      <c r="DC39" s="95"/>
      <c r="DD39" s="93">
        <f>DC39-DB39</f>
        <v>0</v>
      </c>
      <c r="DE39" s="94" t="str">
        <f>IF(DB39=0,"-",DC39/DB39)</f>
        <v>-</v>
      </c>
      <c r="DF39" s="93">
        <f t="shared" ref="DF39:DG41" si="111">CX39+DB39</f>
        <v>2362.7449999999999</v>
      </c>
      <c r="DG39" s="93">
        <f t="shared" si="111"/>
        <v>0</v>
      </c>
      <c r="DH39" s="93">
        <f>DG39-DF39</f>
        <v>-2362.7449999999999</v>
      </c>
      <c r="DI39" s="94">
        <f>IF(DF39=0,"-",DG39/DF39)</f>
        <v>0</v>
      </c>
      <c r="DJ39" s="95">
        <v>0</v>
      </c>
      <c r="DK39" s="95"/>
      <c r="DL39" s="93">
        <f>DK39-DJ39</f>
        <v>0</v>
      </c>
      <c r="DM39" s="94" t="str">
        <f>IF(DJ39=0,"-",DK39/DJ39)</f>
        <v>-</v>
      </c>
      <c r="DN39" s="92">
        <f t="shared" ref="DN39:DO41" si="112">H39-CG39-CL39</f>
        <v>0</v>
      </c>
      <c r="DO39" s="92">
        <f t="shared" si="112"/>
        <v>0</v>
      </c>
      <c r="DP39" s="96">
        <v>0</v>
      </c>
      <c r="DQ39" s="96">
        <v>0</v>
      </c>
      <c r="DR39" s="96">
        <v>0</v>
      </c>
      <c r="DS39" s="96">
        <v>0</v>
      </c>
      <c r="DT39" s="96">
        <v>0</v>
      </c>
      <c r="DU39" s="96">
        <v>0</v>
      </c>
      <c r="DV39" s="96">
        <v>0</v>
      </c>
      <c r="DW39" s="96">
        <v>0</v>
      </c>
      <c r="DX39" s="96">
        <v>0</v>
      </c>
      <c r="DY39" s="96">
        <v>0</v>
      </c>
      <c r="DZ39" s="96">
        <v>0</v>
      </c>
      <c r="EA39" s="96">
        <v>0</v>
      </c>
      <c r="EB39" s="96">
        <v>0</v>
      </c>
      <c r="EC39" s="96">
        <v>0</v>
      </c>
      <c r="ED39" s="93">
        <f>IF($B$2="Отчет за 1 квартал",[3]ОЭК!CR72,IF($B$2="Отчет за 2 квартал",[3]ОЭК!CZ72,IF($B$2="Отчет за 3 квартал",[3]ОЭК!DH72,CN39)))-DP39-DT39-DU39-DV39-DW39-DX39-DY39-DZ39-EA39-EC39-DQ39-DR39-DS39-EB39</f>
        <v>-2362.7449999999999</v>
      </c>
      <c r="EE39" s="96">
        <v>0</v>
      </c>
      <c r="EF39" s="96">
        <v>0</v>
      </c>
      <c r="EG39" s="96">
        <v>0</v>
      </c>
      <c r="EH39" s="96">
        <v>0</v>
      </c>
      <c r="EI39" s="92">
        <f>H39-CG39-CK39</f>
        <v>0</v>
      </c>
      <c r="EJ39" s="133" t="s">
        <v>177</v>
      </c>
      <c r="EK39" s="96"/>
      <c r="EL39" s="95">
        <v>0</v>
      </c>
      <c r="EM39" s="95"/>
      <c r="EN39" s="93">
        <f>EO39+GH39+GI39+GJ39+GK39</f>
        <v>2362.7449999999999</v>
      </c>
      <c r="EO39" s="93">
        <f t="shared" ref="EO39:EP41" si="113">ES39+EW39+FE39+FM39</f>
        <v>2362.7449999999999</v>
      </c>
      <c r="EP39" s="93">
        <f t="shared" si="113"/>
        <v>0</v>
      </c>
      <c r="EQ39" s="93">
        <f>EP39-EO39</f>
        <v>-2362.7449999999999</v>
      </c>
      <c r="ER39" s="94">
        <f>IF(EO39=0,"-",EP39/EO39)</f>
        <v>0</v>
      </c>
      <c r="ES39" s="95">
        <v>2362.7449999999999</v>
      </c>
      <c r="ET39" s="95"/>
      <c r="EU39" s="93">
        <f>ET39-ES39</f>
        <v>-2362.7449999999999</v>
      </c>
      <c r="EV39" s="94">
        <f>IF(ES39=0,"-",ET39/ES39)</f>
        <v>0</v>
      </c>
      <c r="EW39" s="95">
        <v>0</v>
      </c>
      <c r="EX39" s="95"/>
      <c r="EY39" s="93">
        <f>EX39-EW39</f>
        <v>0</v>
      </c>
      <c r="EZ39" s="94" t="str">
        <f>IF(EW39=0,"-",EX39/EW39)</f>
        <v>-</v>
      </c>
      <c r="FA39" s="93">
        <f t="shared" ref="FA39:FB41" si="114">ES39+EW39</f>
        <v>2362.7449999999999</v>
      </c>
      <c r="FB39" s="93">
        <f t="shared" si="114"/>
        <v>0</v>
      </c>
      <c r="FC39" s="93">
        <f>FB39-FA39</f>
        <v>-2362.7449999999999</v>
      </c>
      <c r="FD39" s="94">
        <f>IF(FA39=0,"-",FB39/FA39)</f>
        <v>0</v>
      </c>
      <c r="FE39" s="95">
        <v>0</v>
      </c>
      <c r="FF39" s="95"/>
      <c r="FG39" s="93">
        <f>FF39-FE39</f>
        <v>0</v>
      </c>
      <c r="FH39" s="94" t="str">
        <f>IF(FE39=0,"-",FF39/FE39)</f>
        <v>-</v>
      </c>
      <c r="FI39" s="93">
        <f t="shared" ref="FI39:FJ41" si="115">FA39+FE39</f>
        <v>2362.7449999999999</v>
      </c>
      <c r="FJ39" s="93">
        <f t="shared" si="115"/>
        <v>0</v>
      </c>
      <c r="FK39" s="93">
        <f>FJ39-FI39</f>
        <v>-2362.7449999999999</v>
      </c>
      <c r="FL39" s="94">
        <f>IF(FI39=0,"-",FJ39/FI39)</f>
        <v>0</v>
      </c>
      <c r="FM39" s="95">
        <v>0</v>
      </c>
      <c r="FN39" s="95"/>
      <c r="FO39" s="93">
        <f>FN39-FM39</f>
        <v>0</v>
      </c>
      <c r="FP39" s="94" t="str">
        <f>IF(FM39=0,"-",FN39/FM39)</f>
        <v>-</v>
      </c>
      <c r="FQ39" s="92">
        <f t="shared" ref="FQ39:FR41" si="116">H39-EL39-EO39</f>
        <v>0</v>
      </c>
      <c r="FR39" s="92">
        <f t="shared" si="116"/>
        <v>0</v>
      </c>
      <c r="FS39" s="96">
        <v>0</v>
      </c>
      <c r="FT39" s="96">
        <v>0</v>
      </c>
      <c r="FU39" s="96">
        <v>0</v>
      </c>
      <c r="FV39" s="96">
        <v>0</v>
      </c>
      <c r="FW39" s="96">
        <v>0</v>
      </c>
      <c r="FX39" s="96">
        <v>0</v>
      </c>
      <c r="FY39" s="96">
        <v>0</v>
      </c>
      <c r="FZ39" s="96">
        <v>0</v>
      </c>
      <c r="GA39" s="96">
        <v>0</v>
      </c>
      <c r="GB39" s="96">
        <v>0</v>
      </c>
      <c r="GC39" s="96">
        <v>0</v>
      </c>
      <c r="GD39" s="96">
        <v>0</v>
      </c>
      <c r="GE39" s="96">
        <v>0</v>
      </c>
      <c r="GF39" s="96">
        <v>0</v>
      </c>
      <c r="GG39" s="93">
        <f>IF($B$2="Отчет за 1 квартал",[3]ОЭК!EU35,IF($B$2="Отчет за 2 квартал",[3]ОЭК!FC35,IF($B$2="Отчет за 3 квартал",[3]ОЭК!FK35,EQ39)))-FS39-FW39-FX39-FY39-FZ39-GA39-GB39-GC39-GD39-GF39-FT39-FU39-FV39-GE39</f>
        <v>-2362.7449999999999</v>
      </c>
      <c r="GH39" s="96">
        <v>0</v>
      </c>
      <c r="GI39" s="96">
        <v>0</v>
      </c>
      <c r="GJ39" s="96">
        <v>0</v>
      </c>
      <c r="GK39" s="96">
        <v>0</v>
      </c>
      <c r="GL39" s="92">
        <f>H39-EL39-EN39</f>
        <v>0</v>
      </c>
      <c r="GM39" s="109" t="s">
        <v>177</v>
      </c>
      <c r="GN39" s="130"/>
      <c r="GO39" s="99"/>
      <c r="GP39" s="100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0"/>
      <c r="HK39" s="102">
        <f t="shared" ref="HK39:HR41" si="117">HS39+IA39+II39+IQ39</f>
        <v>0</v>
      </c>
      <c r="HL39" s="102">
        <f t="shared" si="117"/>
        <v>0</v>
      </c>
      <c r="HM39" s="102">
        <f t="shared" si="117"/>
        <v>0</v>
      </c>
      <c r="HN39" s="102">
        <f t="shared" si="117"/>
        <v>0</v>
      </c>
      <c r="HO39" s="102">
        <f t="shared" si="117"/>
        <v>0</v>
      </c>
      <c r="HP39" s="102">
        <f t="shared" si="117"/>
        <v>0</v>
      </c>
      <c r="HQ39" s="102">
        <f t="shared" si="117"/>
        <v>0</v>
      </c>
      <c r="HR39" s="102">
        <f t="shared" si="117"/>
        <v>0</v>
      </c>
      <c r="HS39" s="103">
        <v>0</v>
      </c>
      <c r="HT39" s="103">
        <v>0</v>
      </c>
      <c r="HU39" s="103">
        <v>0</v>
      </c>
      <c r="HV39" s="103">
        <v>0</v>
      </c>
      <c r="HW39" s="103">
        <v>0</v>
      </c>
      <c r="HX39" s="103">
        <v>0</v>
      </c>
      <c r="HY39" s="103">
        <v>0</v>
      </c>
      <c r="HZ39" s="103">
        <v>0</v>
      </c>
      <c r="IA39" s="103">
        <v>0</v>
      </c>
      <c r="IB39" s="103">
        <v>0</v>
      </c>
      <c r="IC39" s="103">
        <v>0</v>
      </c>
      <c r="ID39" s="103">
        <v>0</v>
      </c>
      <c r="IE39" s="103">
        <v>0</v>
      </c>
      <c r="IF39" s="103">
        <v>0</v>
      </c>
      <c r="IG39" s="103">
        <v>0</v>
      </c>
      <c r="IH39" s="103">
        <v>0</v>
      </c>
      <c r="II39" s="103">
        <v>0</v>
      </c>
      <c r="IJ39" s="103">
        <v>0</v>
      </c>
      <c r="IK39" s="103">
        <v>0</v>
      </c>
      <c r="IL39" s="103">
        <v>0</v>
      </c>
      <c r="IM39" s="103">
        <v>0</v>
      </c>
      <c r="IN39" s="103">
        <v>0</v>
      </c>
      <c r="IO39" s="103">
        <v>0</v>
      </c>
      <c r="IP39" s="103">
        <v>0</v>
      </c>
      <c r="IQ39" s="103">
        <v>0</v>
      </c>
      <c r="IR39" s="103">
        <v>0</v>
      </c>
      <c r="IS39" s="103">
        <v>0</v>
      </c>
      <c r="IT39" s="103">
        <v>0</v>
      </c>
      <c r="IU39" s="103">
        <v>0</v>
      </c>
      <c r="IV39" s="103">
        <v>0</v>
      </c>
      <c r="IW39" s="103">
        <v>0</v>
      </c>
      <c r="IX39" s="103">
        <v>0</v>
      </c>
      <c r="IY39" s="102">
        <f t="shared" ref="IY39:JF41" si="118">JG39+JO39+JW39+KE39</f>
        <v>0</v>
      </c>
      <c r="IZ39" s="102">
        <f t="shared" si="118"/>
        <v>0</v>
      </c>
      <c r="JA39" s="102">
        <f t="shared" si="118"/>
        <v>0</v>
      </c>
      <c r="JB39" s="102">
        <f t="shared" si="118"/>
        <v>0</v>
      </c>
      <c r="JC39" s="102">
        <f t="shared" si="118"/>
        <v>0</v>
      </c>
      <c r="JD39" s="102">
        <f t="shared" si="118"/>
        <v>0</v>
      </c>
      <c r="JE39" s="102">
        <f t="shared" si="118"/>
        <v>0</v>
      </c>
      <c r="JF39" s="102">
        <f t="shared" si="118"/>
        <v>0</v>
      </c>
      <c r="JG39" s="103">
        <v>0</v>
      </c>
      <c r="JH39" s="103">
        <v>0</v>
      </c>
      <c r="JI39" s="103">
        <v>0</v>
      </c>
      <c r="JJ39" s="103">
        <v>0</v>
      </c>
      <c r="JK39" s="103">
        <v>0</v>
      </c>
      <c r="JL39" s="103">
        <v>0</v>
      </c>
      <c r="JM39" s="103">
        <v>0</v>
      </c>
      <c r="JN39" s="103">
        <v>0</v>
      </c>
      <c r="JO39" s="103">
        <v>0</v>
      </c>
      <c r="JP39" s="103">
        <v>0</v>
      </c>
      <c r="JQ39" s="103">
        <v>0</v>
      </c>
      <c r="JR39" s="103">
        <v>0</v>
      </c>
      <c r="JS39" s="103">
        <v>0</v>
      </c>
      <c r="JT39" s="103">
        <v>0</v>
      </c>
      <c r="JU39" s="103">
        <v>0</v>
      </c>
      <c r="JV39" s="103">
        <v>0</v>
      </c>
      <c r="JW39" s="103">
        <v>0</v>
      </c>
      <c r="JX39" s="103">
        <v>0</v>
      </c>
      <c r="JY39" s="103">
        <v>0</v>
      </c>
      <c r="JZ39" s="103">
        <v>0</v>
      </c>
      <c r="KA39" s="103">
        <v>0</v>
      </c>
      <c r="KB39" s="103">
        <v>0</v>
      </c>
      <c r="KC39" s="103">
        <v>0</v>
      </c>
      <c r="KD39" s="103">
        <v>0</v>
      </c>
      <c r="KE39" s="103">
        <v>0</v>
      </c>
      <c r="KF39" s="103">
        <v>0</v>
      </c>
      <c r="KG39" s="103">
        <v>0</v>
      </c>
      <c r="KH39" s="103">
        <v>0</v>
      </c>
      <c r="KI39" s="103">
        <v>0</v>
      </c>
      <c r="KJ39" s="103">
        <v>0</v>
      </c>
      <c r="KK39" s="103">
        <v>0</v>
      </c>
      <c r="KL39" s="103">
        <v>0</v>
      </c>
      <c r="KM39" s="2"/>
      <c r="KN39" s="103"/>
      <c r="KO39" s="80"/>
      <c r="KP39" s="80"/>
      <c r="KQ39" s="80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31"/>
      <c r="LK39" s="131"/>
      <c r="LL39" s="131"/>
      <c r="LM39" s="131"/>
      <c r="LN39" s="131"/>
      <c r="LO39" s="131"/>
      <c r="LP39" s="104"/>
      <c r="LQ39" s="104"/>
      <c r="LR39" s="104"/>
      <c r="LS39" s="104"/>
      <c r="LT39" s="104"/>
      <c r="LU39" s="105"/>
      <c r="LV39" s="104"/>
      <c r="LW39" s="104"/>
      <c r="LX39" s="105"/>
    </row>
    <row r="40" spans="1:336" ht="28.5" hidden="1" customHeight="1" outlineLevel="1" x14ac:dyDescent="0.2">
      <c r="A40" s="164" t="s">
        <v>178</v>
      </c>
      <c r="B40" s="165" t="s">
        <v>179</v>
      </c>
      <c r="C40" s="166" t="s">
        <v>101</v>
      </c>
      <c r="D40" s="166"/>
      <c r="E40" s="166" t="s">
        <v>115</v>
      </c>
      <c r="F40" s="167">
        <v>3445.1449135316907</v>
      </c>
      <c r="G40" s="167"/>
      <c r="H40" s="167">
        <v>2870.9540946097422</v>
      </c>
      <c r="I40" s="167"/>
      <c r="J40" s="168">
        <v>42022</v>
      </c>
      <c r="K40" s="168"/>
      <c r="L40" s="168">
        <v>42022</v>
      </c>
      <c r="M40" s="169"/>
      <c r="N40" s="167">
        <v>0</v>
      </c>
      <c r="O40" s="167"/>
      <c r="P40" s="170"/>
      <c r="Q40" s="171"/>
      <c r="R40" s="170"/>
      <c r="S40" s="170"/>
      <c r="T40" s="170"/>
      <c r="U40" s="170"/>
      <c r="V40" s="167">
        <v>0</v>
      </c>
      <c r="W40" s="167">
        <v>0</v>
      </c>
      <c r="X40" s="170"/>
      <c r="Y40" s="167">
        <v>0</v>
      </c>
      <c r="Z40" s="170"/>
      <c r="AA40" s="170"/>
      <c r="AB40" s="172">
        <v>0</v>
      </c>
      <c r="AC40" s="172"/>
      <c r="AD40" s="173" t="s">
        <v>116</v>
      </c>
      <c r="AE40" s="173"/>
      <c r="AF40" s="174">
        <f>AG40+BZ40+CA40+CB40+CC40</f>
        <v>3445.1449135316907</v>
      </c>
      <c r="AG40" s="175">
        <f t="shared" si="105"/>
        <v>3445.1449135316907</v>
      </c>
      <c r="AH40" s="175">
        <f t="shared" si="105"/>
        <v>0</v>
      </c>
      <c r="AI40" s="175">
        <f>AH40-AG40</f>
        <v>-3445.1449135316907</v>
      </c>
      <c r="AJ40" s="176">
        <f>IF(AG40=0,"-",AH40/AG40)</f>
        <v>0</v>
      </c>
      <c r="AK40" s="177">
        <v>0</v>
      </c>
      <c r="AL40" s="177"/>
      <c r="AM40" s="175">
        <f>AL40-AK40</f>
        <v>0</v>
      </c>
      <c r="AN40" s="176" t="str">
        <f>IF(AK40=0,"-",AL40/AK40)</f>
        <v>-</v>
      </c>
      <c r="AO40" s="177">
        <v>0</v>
      </c>
      <c r="AP40" s="177"/>
      <c r="AQ40" s="175">
        <f>AP40-AO40</f>
        <v>0</v>
      </c>
      <c r="AR40" s="176" t="str">
        <f>IF(AO40=0,"-",AP40/AO40)</f>
        <v>-</v>
      </c>
      <c r="AS40" s="175">
        <f t="shared" si="106"/>
        <v>0</v>
      </c>
      <c r="AT40" s="175">
        <f t="shared" si="106"/>
        <v>0</v>
      </c>
      <c r="AU40" s="175">
        <f>AT40-AS40</f>
        <v>0</v>
      </c>
      <c r="AV40" s="176" t="str">
        <f>IF(AS40=0,"-",AT40/AS40)</f>
        <v>-</v>
      </c>
      <c r="AW40" s="177">
        <v>0</v>
      </c>
      <c r="AX40" s="177"/>
      <c r="AY40" s="175">
        <f>AX40-AW40</f>
        <v>0</v>
      </c>
      <c r="AZ40" s="176" t="str">
        <f>IF(AW40=0,"-",AX40/AW40)</f>
        <v>-</v>
      </c>
      <c r="BA40" s="175">
        <f t="shared" si="107"/>
        <v>0</v>
      </c>
      <c r="BB40" s="175">
        <f t="shared" si="107"/>
        <v>0</v>
      </c>
      <c r="BC40" s="175">
        <f>BB40-BA40</f>
        <v>0</v>
      </c>
      <c r="BD40" s="176" t="str">
        <f>IF(BA40=0,"-",BB40/BA40)</f>
        <v>-</v>
      </c>
      <c r="BE40" s="177">
        <v>3445.1449135316907</v>
      </c>
      <c r="BF40" s="177"/>
      <c r="BG40" s="175">
        <f>BF40-BE40</f>
        <v>-3445.1449135316907</v>
      </c>
      <c r="BH40" s="176">
        <f>IF(BE40=0,"-",BF40/BE40)</f>
        <v>0</v>
      </c>
      <c r="BI40" s="174">
        <f t="shared" si="108"/>
        <v>0</v>
      </c>
      <c r="BJ40" s="174">
        <f t="shared" si="108"/>
        <v>0</v>
      </c>
      <c r="BK40" s="178">
        <v>0</v>
      </c>
      <c r="BL40" s="178">
        <v>0</v>
      </c>
      <c r="BM40" s="178">
        <v>0</v>
      </c>
      <c r="BN40" s="178">
        <v>0</v>
      </c>
      <c r="BO40" s="178">
        <v>0</v>
      </c>
      <c r="BP40" s="178">
        <v>0</v>
      </c>
      <c r="BQ40" s="178">
        <v>0</v>
      </c>
      <c r="BR40" s="178">
        <v>0</v>
      </c>
      <c r="BS40" s="178">
        <v>0</v>
      </c>
      <c r="BT40" s="178">
        <v>0</v>
      </c>
      <c r="BU40" s="178">
        <v>0</v>
      </c>
      <c r="BV40" s="178">
        <v>0</v>
      </c>
      <c r="BW40" s="178">
        <v>0</v>
      </c>
      <c r="BX40" s="178">
        <v>0</v>
      </c>
      <c r="BY40" s="175">
        <f>IF($B$2="Отчет за 1 квартал",[3]ОЭК!AM36,IF($B$2="Отчет за 2 квартал",[3]ОЭК!AU36,IF($B$2="Отчет за 3 квартал",[3]ОЭК!BC36,AI40)))-BK40-BO40-BP40-BQ40-BR40-BS40-BT40-BU40-BV40-BX40-BL40-BM40-BN40-BW40</f>
        <v>-3445.1449135316907</v>
      </c>
      <c r="BZ40" s="178">
        <v>0</v>
      </c>
      <c r="CA40" s="178">
        <v>0</v>
      </c>
      <c r="CB40" s="178">
        <v>0</v>
      </c>
      <c r="CC40" s="178">
        <v>0</v>
      </c>
      <c r="CD40" s="174">
        <f>F40-AB40-AF40</f>
        <v>0</v>
      </c>
      <c r="CE40" s="109" t="s">
        <v>180</v>
      </c>
      <c r="CF40" s="178"/>
      <c r="CG40" s="177">
        <v>0</v>
      </c>
      <c r="CH40" s="177"/>
      <c r="CI40" s="173" t="s">
        <v>116</v>
      </c>
      <c r="CJ40" s="173"/>
      <c r="CK40" s="175">
        <f>CL40+EE40+EF40+EG40+EH40</f>
        <v>2870.9540946097422</v>
      </c>
      <c r="CL40" s="175">
        <f t="shared" si="109"/>
        <v>2870.9540946097422</v>
      </c>
      <c r="CM40" s="175">
        <f t="shared" si="109"/>
        <v>0</v>
      </c>
      <c r="CN40" s="175">
        <f>CM40-CL40</f>
        <v>-2870.9540946097422</v>
      </c>
      <c r="CO40" s="176">
        <f>IF(CL40=0,"-",CM40/CL40)</f>
        <v>0</v>
      </c>
      <c r="CP40" s="177">
        <v>0</v>
      </c>
      <c r="CQ40" s="177"/>
      <c r="CR40" s="175">
        <f>CQ40-CP40</f>
        <v>0</v>
      </c>
      <c r="CS40" s="176" t="str">
        <f>IF(CP40=0,"-",CQ40/CP40)</f>
        <v>-</v>
      </c>
      <c r="CT40" s="177">
        <v>0</v>
      </c>
      <c r="CU40" s="177"/>
      <c r="CV40" s="175">
        <f>CU40-CT40</f>
        <v>0</v>
      </c>
      <c r="CW40" s="176" t="str">
        <f>IF(CT40=0,"-",CU40/CT40)</f>
        <v>-</v>
      </c>
      <c r="CX40" s="175">
        <f t="shared" si="110"/>
        <v>0</v>
      </c>
      <c r="CY40" s="175">
        <f t="shared" si="110"/>
        <v>0</v>
      </c>
      <c r="CZ40" s="175">
        <f>CY40-CX40</f>
        <v>0</v>
      </c>
      <c r="DA40" s="176" t="str">
        <f>IF(CX40=0,"-",CY40/CX40)</f>
        <v>-</v>
      </c>
      <c r="DB40" s="177">
        <v>0</v>
      </c>
      <c r="DC40" s="177"/>
      <c r="DD40" s="175">
        <f>DC40-DB40</f>
        <v>0</v>
      </c>
      <c r="DE40" s="176" t="str">
        <f>IF(DB40=0,"-",DC40/DB40)</f>
        <v>-</v>
      </c>
      <c r="DF40" s="175">
        <f t="shared" si="111"/>
        <v>0</v>
      </c>
      <c r="DG40" s="175">
        <f t="shared" si="111"/>
        <v>0</v>
      </c>
      <c r="DH40" s="175">
        <f>DG40-DF40</f>
        <v>0</v>
      </c>
      <c r="DI40" s="176" t="str">
        <f>IF(DF40=0,"-",DG40/DF40)</f>
        <v>-</v>
      </c>
      <c r="DJ40" s="177">
        <v>2870.9540946097422</v>
      </c>
      <c r="DK40" s="177"/>
      <c r="DL40" s="175">
        <f>DK40-DJ40</f>
        <v>-2870.9540946097422</v>
      </c>
      <c r="DM40" s="176">
        <f>IF(DJ40=0,"-",DK40/DJ40)</f>
        <v>0</v>
      </c>
      <c r="DN40" s="174">
        <f t="shared" si="112"/>
        <v>0</v>
      </c>
      <c r="DO40" s="174">
        <f t="shared" si="112"/>
        <v>0</v>
      </c>
      <c r="DP40" s="178">
        <v>0</v>
      </c>
      <c r="DQ40" s="178">
        <v>0</v>
      </c>
      <c r="DR40" s="178">
        <v>0</v>
      </c>
      <c r="DS40" s="178">
        <v>0</v>
      </c>
      <c r="DT40" s="178">
        <v>0</v>
      </c>
      <c r="DU40" s="178">
        <v>0</v>
      </c>
      <c r="DV40" s="178">
        <v>0</v>
      </c>
      <c r="DW40" s="178">
        <v>0</v>
      </c>
      <c r="DX40" s="178">
        <v>0</v>
      </c>
      <c r="DY40" s="178">
        <v>0</v>
      </c>
      <c r="DZ40" s="178">
        <v>0</v>
      </c>
      <c r="EA40" s="178">
        <v>0</v>
      </c>
      <c r="EB40" s="178">
        <v>0</v>
      </c>
      <c r="EC40" s="178">
        <v>0</v>
      </c>
      <c r="ED40" s="175">
        <f>IF($B$2="Отчет за 1 квартал",[3]ОЭК!CR72,IF($B$2="Отчет за 2 квартал",[3]ОЭК!CZ72,IF($B$2="Отчет за 3 квартал",[3]ОЭК!DH72,CN40)))-DP40-DT40-DU40-DV40-DW40-DX40-DY40-DZ40-EA40-EC40-DQ40-DR40-DS40-EB40</f>
        <v>-2870.9540946097422</v>
      </c>
      <c r="EE40" s="178">
        <v>0</v>
      </c>
      <c r="EF40" s="178">
        <v>0</v>
      </c>
      <c r="EG40" s="178">
        <v>0</v>
      </c>
      <c r="EH40" s="178">
        <v>0</v>
      </c>
      <c r="EI40" s="174">
        <f>H40-CG40-CK40</f>
        <v>0</v>
      </c>
      <c r="EJ40" s="179" t="s">
        <v>180</v>
      </c>
      <c r="EK40" s="178"/>
      <c r="EL40" s="177">
        <v>0</v>
      </c>
      <c r="EM40" s="177"/>
      <c r="EN40" s="175">
        <f>EO40+GH40+GI40+GJ40+GK40</f>
        <v>2870.9540946097422</v>
      </c>
      <c r="EO40" s="175">
        <f t="shared" si="113"/>
        <v>2870.9540946097422</v>
      </c>
      <c r="EP40" s="175">
        <f t="shared" si="113"/>
        <v>0</v>
      </c>
      <c r="EQ40" s="175">
        <f>EP40-EO40</f>
        <v>-2870.9540946097422</v>
      </c>
      <c r="ER40" s="176">
        <f>IF(EO40=0,"-",EP40/EO40)</f>
        <v>0</v>
      </c>
      <c r="ES40" s="177">
        <v>0</v>
      </c>
      <c r="ET40" s="177"/>
      <c r="EU40" s="175">
        <f>ET40-ES40</f>
        <v>0</v>
      </c>
      <c r="EV40" s="176" t="str">
        <f>IF(ES40=0,"-",ET40/ES40)</f>
        <v>-</v>
      </c>
      <c r="EW40" s="177">
        <v>0</v>
      </c>
      <c r="EX40" s="177"/>
      <c r="EY40" s="175">
        <f>EX40-EW40</f>
        <v>0</v>
      </c>
      <c r="EZ40" s="176" t="str">
        <f>IF(EW40=0,"-",EX40/EW40)</f>
        <v>-</v>
      </c>
      <c r="FA40" s="175">
        <f t="shared" si="114"/>
        <v>0</v>
      </c>
      <c r="FB40" s="175">
        <f t="shared" si="114"/>
        <v>0</v>
      </c>
      <c r="FC40" s="175">
        <f>FB40-FA40</f>
        <v>0</v>
      </c>
      <c r="FD40" s="176" t="str">
        <f>IF(FA40=0,"-",FB40/FA40)</f>
        <v>-</v>
      </c>
      <c r="FE40" s="177">
        <v>0</v>
      </c>
      <c r="FF40" s="177"/>
      <c r="FG40" s="175">
        <f>FF40-FE40</f>
        <v>0</v>
      </c>
      <c r="FH40" s="176" t="str">
        <f>IF(FE40=0,"-",FF40/FE40)</f>
        <v>-</v>
      </c>
      <c r="FI40" s="175">
        <f t="shared" si="115"/>
        <v>0</v>
      </c>
      <c r="FJ40" s="175">
        <f t="shared" si="115"/>
        <v>0</v>
      </c>
      <c r="FK40" s="175">
        <f>FJ40-FI40</f>
        <v>0</v>
      </c>
      <c r="FL40" s="176" t="str">
        <f>IF(FI40=0,"-",FJ40/FI40)</f>
        <v>-</v>
      </c>
      <c r="FM40" s="177">
        <v>2870.9540946097422</v>
      </c>
      <c r="FN40" s="177"/>
      <c r="FO40" s="175">
        <f>FN40-FM40</f>
        <v>-2870.9540946097422</v>
      </c>
      <c r="FP40" s="176">
        <f>IF(FM40=0,"-",FN40/FM40)</f>
        <v>0</v>
      </c>
      <c r="FQ40" s="174">
        <f t="shared" si="116"/>
        <v>0</v>
      </c>
      <c r="FR40" s="174">
        <f t="shared" si="116"/>
        <v>0</v>
      </c>
      <c r="FS40" s="178">
        <v>0</v>
      </c>
      <c r="FT40" s="178">
        <v>0</v>
      </c>
      <c r="FU40" s="178">
        <v>0</v>
      </c>
      <c r="FV40" s="178">
        <v>0</v>
      </c>
      <c r="FW40" s="178">
        <v>0</v>
      </c>
      <c r="FX40" s="178">
        <v>0</v>
      </c>
      <c r="FY40" s="178">
        <v>0</v>
      </c>
      <c r="FZ40" s="178">
        <v>0</v>
      </c>
      <c r="GA40" s="178">
        <v>0</v>
      </c>
      <c r="GB40" s="178">
        <v>0</v>
      </c>
      <c r="GC40" s="178">
        <v>0</v>
      </c>
      <c r="GD40" s="178">
        <v>0</v>
      </c>
      <c r="GE40" s="178">
        <v>0</v>
      </c>
      <c r="GF40" s="178">
        <v>0</v>
      </c>
      <c r="GG40" s="175">
        <f>IF($B$2="Отчет за 1 квартал",[3]ОЭК!EU36,IF($B$2="Отчет за 2 квартал",[3]ОЭК!FC36,IF($B$2="Отчет за 3 квартал",[3]ОЭК!FK36,EQ40)))-FS40-FW40-FX40-FY40-FZ40-GA40-GB40-GC40-GD40-GF40-FT40-FU40-FV40-GE40</f>
        <v>-2870.9540946097422</v>
      </c>
      <c r="GH40" s="178">
        <v>0</v>
      </c>
      <c r="GI40" s="178">
        <v>0</v>
      </c>
      <c r="GJ40" s="178">
        <v>0</v>
      </c>
      <c r="GK40" s="178">
        <v>0</v>
      </c>
      <c r="GL40" s="174">
        <f>H40-EL40-EN40</f>
        <v>0</v>
      </c>
      <c r="GM40" s="180" t="s">
        <v>180</v>
      </c>
      <c r="GN40" s="181"/>
      <c r="GO40" s="99"/>
      <c r="GP40" s="100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0"/>
      <c r="HK40" s="145">
        <f t="shared" si="117"/>
        <v>0</v>
      </c>
      <c r="HL40" s="145">
        <f t="shared" si="117"/>
        <v>0</v>
      </c>
      <c r="HM40" s="145">
        <f t="shared" si="117"/>
        <v>0</v>
      </c>
      <c r="HN40" s="145">
        <f t="shared" si="117"/>
        <v>0</v>
      </c>
      <c r="HO40" s="145">
        <f t="shared" si="117"/>
        <v>0</v>
      </c>
      <c r="HP40" s="145">
        <f t="shared" si="117"/>
        <v>0</v>
      </c>
      <c r="HQ40" s="145">
        <f t="shared" si="117"/>
        <v>0</v>
      </c>
      <c r="HR40" s="145">
        <f t="shared" si="117"/>
        <v>0</v>
      </c>
      <c r="HS40" s="146">
        <v>0</v>
      </c>
      <c r="HT40" s="146">
        <v>0</v>
      </c>
      <c r="HU40" s="146">
        <v>0</v>
      </c>
      <c r="HV40" s="146">
        <v>0</v>
      </c>
      <c r="HW40" s="146">
        <v>0</v>
      </c>
      <c r="HX40" s="146">
        <v>0</v>
      </c>
      <c r="HY40" s="146">
        <v>0</v>
      </c>
      <c r="HZ40" s="146">
        <v>0</v>
      </c>
      <c r="IA40" s="146">
        <v>0</v>
      </c>
      <c r="IB40" s="146">
        <v>0</v>
      </c>
      <c r="IC40" s="146">
        <v>0</v>
      </c>
      <c r="ID40" s="146">
        <v>0</v>
      </c>
      <c r="IE40" s="146">
        <v>0</v>
      </c>
      <c r="IF40" s="146">
        <v>0</v>
      </c>
      <c r="IG40" s="146">
        <v>0</v>
      </c>
      <c r="IH40" s="146">
        <v>0</v>
      </c>
      <c r="II40" s="146">
        <v>0</v>
      </c>
      <c r="IJ40" s="146">
        <v>0</v>
      </c>
      <c r="IK40" s="146">
        <v>0</v>
      </c>
      <c r="IL40" s="146">
        <v>0</v>
      </c>
      <c r="IM40" s="146">
        <v>0</v>
      </c>
      <c r="IN40" s="146">
        <v>0</v>
      </c>
      <c r="IO40" s="146">
        <v>0</v>
      </c>
      <c r="IP40" s="146">
        <v>0</v>
      </c>
      <c r="IQ40" s="146">
        <v>0</v>
      </c>
      <c r="IR40" s="146">
        <v>0</v>
      </c>
      <c r="IS40" s="146">
        <v>0</v>
      </c>
      <c r="IT40" s="146">
        <v>0</v>
      </c>
      <c r="IU40" s="146">
        <v>0</v>
      </c>
      <c r="IV40" s="146">
        <v>0</v>
      </c>
      <c r="IW40" s="146">
        <v>0</v>
      </c>
      <c r="IX40" s="146">
        <v>0</v>
      </c>
      <c r="IY40" s="145">
        <f t="shared" si="118"/>
        <v>0</v>
      </c>
      <c r="IZ40" s="145">
        <f t="shared" si="118"/>
        <v>0</v>
      </c>
      <c r="JA40" s="145">
        <f t="shared" si="118"/>
        <v>0</v>
      </c>
      <c r="JB40" s="145">
        <f t="shared" si="118"/>
        <v>0</v>
      </c>
      <c r="JC40" s="145">
        <f t="shared" si="118"/>
        <v>0</v>
      </c>
      <c r="JD40" s="145">
        <f t="shared" si="118"/>
        <v>0</v>
      </c>
      <c r="JE40" s="145">
        <f t="shared" si="118"/>
        <v>0</v>
      </c>
      <c r="JF40" s="145">
        <f t="shared" si="118"/>
        <v>0</v>
      </c>
      <c r="JG40" s="146">
        <v>0</v>
      </c>
      <c r="JH40" s="146">
        <v>0</v>
      </c>
      <c r="JI40" s="146">
        <v>0</v>
      </c>
      <c r="JJ40" s="146">
        <v>0</v>
      </c>
      <c r="JK40" s="146">
        <v>0</v>
      </c>
      <c r="JL40" s="146">
        <v>0</v>
      </c>
      <c r="JM40" s="146">
        <v>0</v>
      </c>
      <c r="JN40" s="146">
        <v>0</v>
      </c>
      <c r="JO40" s="146">
        <v>0</v>
      </c>
      <c r="JP40" s="146">
        <v>0</v>
      </c>
      <c r="JQ40" s="146">
        <v>0</v>
      </c>
      <c r="JR40" s="146">
        <v>0</v>
      </c>
      <c r="JS40" s="146">
        <v>0</v>
      </c>
      <c r="JT40" s="146">
        <v>0</v>
      </c>
      <c r="JU40" s="146">
        <v>0</v>
      </c>
      <c r="JV40" s="146">
        <v>0</v>
      </c>
      <c r="JW40" s="146">
        <v>0</v>
      </c>
      <c r="JX40" s="146">
        <v>0</v>
      </c>
      <c r="JY40" s="146">
        <v>0</v>
      </c>
      <c r="JZ40" s="146">
        <v>0</v>
      </c>
      <c r="KA40" s="146">
        <v>0</v>
      </c>
      <c r="KB40" s="146">
        <v>0</v>
      </c>
      <c r="KC40" s="146">
        <v>0</v>
      </c>
      <c r="KD40" s="146">
        <v>0</v>
      </c>
      <c r="KE40" s="146">
        <v>0</v>
      </c>
      <c r="KF40" s="146">
        <v>0</v>
      </c>
      <c r="KG40" s="146">
        <v>0</v>
      </c>
      <c r="KH40" s="146">
        <v>0</v>
      </c>
      <c r="KI40" s="146">
        <v>0</v>
      </c>
      <c r="KJ40" s="146">
        <v>0</v>
      </c>
      <c r="KK40" s="146">
        <v>0</v>
      </c>
      <c r="KL40" s="146">
        <v>0</v>
      </c>
      <c r="KM40" s="2"/>
      <c r="KN40" s="146"/>
      <c r="KO40" s="80"/>
      <c r="KP40" s="80"/>
      <c r="KQ40" s="80"/>
      <c r="KR40" s="146"/>
      <c r="KS40" s="146"/>
      <c r="KT40" s="146"/>
      <c r="KU40" s="146"/>
      <c r="KV40" s="146"/>
      <c r="KW40" s="146"/>
      <c r="KX40" s="146"/>
      <c r="KY40" s="146"/>
      <c r="KZ40" s="146"/>
      <c r="LA40" s="146"/>
      <c r="LB40" s="146"/>
      <c r="LC40" s="146"/>
      <c r="LD40" s="146"/>
      <c r="LE40" s="146"/>
      <c r="LF40" s="146"/>
      <c r="LG40" s="146"/>
      <c r="LH40" s="146"/>
      <c r="LI40" s="146"/>
      <c r="LJ40" s="147"/>
      <c r="LK40" s="147"/>
      <c r="LL40" s="147"/>
      <c r="LM40" s="147"/>
      <c r="LN40" s="147"/>
      <c r="LO40" s="147"/>
      <c r="LP40" s="104"/>
      <c r="LQ40" s="104"/>
      <c r="LR40" s="104"/>
      <c r="LS40" s="104"/>
      <c r="LT40" s="104"/>
      <c r="LU40" s="105"/>
      <c r="LV40" s="104"/>
      <c r="LW40" s="104"/>
      <c r="LX40" s="105"/>
    </row>
    <row r="41" spans="1:336" s="138" customFormat="1" ht="28.5" hidden="1" customHeight="1" outlineLevel="1" x14ac:dyDescent="0.2">
      <c r="A41" s="83" t="s">
        <v>181</v>
      </c>
      <c r="B41" s="84" t="s">
        <v>182</v>
      </c>
      <c r="C41" s="107" t="s">
        <v>101</v>
      </c>
      <c r="D41" s="107"/>
      <c r="E41" s="107" t="s">
        <v>115</v>
      </c>
      <c r="F41" s="86">
        <f>AF41</f>
        <v>11997.709639999999</v>
      </c>
      <c r="G41" s="86"/>
      <c r="H41" s="86">
        <f>CK41</f>
        <v>10642.627700000001</v>
      </c>
      <c r="I41" s="86"/>
      <c r="J41" s="87">
        <v>12024</v>
      </c>
      <c r="K41" s="88"/>
      <c r="L41" s="87">
        <v>22025</v>
      </c>
      <c r="M41" s="88"/>
      <c r="N41" s="86">
        <v>0</v>
      </c>
      <c r="O41" s="86"/>
      <c r="P41" s="89"/>
      <c r="Q41" s="108"/>
      <c r="R41" s="89"/>
      <c r="S41" s="89"/>
      <c r="T41" s="89"/>
      <c r="U41" s="89"/>
      <c r="V41" s="86">
        <v>0</v>
      </c>
      <c r="W41" s="86">
        <v>0</v>
      </c>
      <c r="X41" s="89"/>
      <c r="Y41" s="86">
        <v>0</v>
      </c>
      <c r="Z41" s="89"/>
      <c r="AA41" s="89"/>
      <c r="AB41" s="90">
        <v>0</v>
      </c>
      <c r="AC41" s="90"/>
      <c r="AD41" s="91" t="s">
        <v>116</v>
      </c>
      <c r="AE41" s="91"/>
      <c r="AF41" s="92">
        <f>AG41+BZ41+CA41+CB41+CC41</f>
        <v>11997.709639999999</v>
      </c>
      <c r="AG41" s="93">
        <f t="shared" si="105"/>
        <v>0</v>
      </c>
      <c r="AH41" s="93">
        <f t="shared" si="105"/>
        <v>0</v>
      </c>
      <c r="AI41" s="93">
        <f>AH41-AG41</f>
        <v>0</v>
      </c>
      <c r="AJ41" s="94" t="str">
        <f>IF(AG41=0,"-",AH41/AG41)</f>
        <v>-</v>
      </c>
      <c r="AK41" s="95">
        <v>0</v>
      </c>
      <c r="AL41" s="95"/>
      <c r="AM41" s="93">
        <f>AL41-AK41</f>
        <v>0</v>
      </c>
      <c r="AN41" s="94" t="str">
        <f>IF(AK41=0,"-",AL41/AK41)</f>
        <v>-</v>
      </c>
      <c r="AO41" s="95">
        <v>0</v>
      </c>
      <c r="AP41" s="95"/>
      <c r="AQ41" s="93">
        <f>AP41-AO41</f>
        <v>0</v>
      </c>
      <c r="AR41" s="94" t="str">
        <f>IF(AO41=0,"-",AP41/AO41)</f>
        <v>-</v>
      </c>
      <c r="AS41" s="93">
        <f t="shared" si="106"/>
        <v>0</v>
      </c>
      <c r="AT41" s="93">
        <f t="shared" si="106"/>
        <v>0</v>
      </c>
      <c r="AU41" s="93">
        <f>AT41-AS41</f>
        <v>0</v>
      </c>
      <c r="AV41" s="94" t="str">
        <f>IF(AS41=0,"-",AT41/AS41)</f>
        <v>-</v>
      </c>
      <c r="AW41" s="95">
        <v>0</v>
      </c>
      <c r="AX41" s="95"/>
      <c r="AY41" s="93">
        <f>AX41-AW41</f>
        <v>0</v>
      </c>
      <c r="AZ41" s="94" t="str">
        <f>IF(AW41=0,"-",AX41/AW41)</f>
        <v>-</v>
      </c>
      <c r="BA41" s="93">
        <f t="shared" si="107"/>
        <v>0</v>
      </c>
      <c r="BB41" s="93">
        <f t="shared" si="107"/>
        <v>0</v>
      </c>
      <c r="BC41" s="93">
        <f>BB41-BA41</f>
        <v>0</v>
      </c>
      <c r="BD41" s="94" t="str">
        <f>IF(BA41=0,"-",BB41/BA41)</f>
        <v>-</v>
      </c>
      <c r="BE41" s="95">
        <v>0</v>
      </c>
      <c r="BF41" s="95"/>
      <c r="BG41" s="93">
        <f>BF41-BE41</f>
        <v>0</v>
      </c>
      <c r="BH41" s="94" t="str">
        <f>IF(BE41=0,"-",BF41/BE41)</f>
        <v>-</v>
      </c>
      <c r="BI41" s="92">
        <f t="shared" si="108"/>
        <v>11997.709639999999</v>
      </c>
      <c r="BJ41" s="92">
        <f t="shared" si="108"/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3">
        <f>IF($B$2="Отчет за 1 квартал",[2]ИПР!AM42,IF($B$2="Отчет за 2 квартал",[2]ИПР!AU42,IF($B$2="Отчет за 3 квартал",[2]ИПР!BC42,AI41)))-BK41-BO41-BP41-BQ41-BR41-BS41-BT41-BU41-BV41-BX41-BL41-BM41-BN41-BW41</f>
        <v>0</v>
      </c>
      <c r="BZ41" s="96">
        <v>0</v>
      </c>
      <c r="CA41" s="96">
        <v>7115.6803999999993</v>
      </c>
      <c r="CB41" s="96">
        <v>4882.0292399999998</v>
      </c>
      <c r="CC41" s="96">
        <v>0</v>
      </c>
      <c r="CD41" s="92">
        <f>F41-AB41-AF41</f>
        <v>0</v>
      </c>
      <c r="CE41" s="109" t="s">
        <v>183</v>
      </c>
      <c r="CF41" s="96"/>
      <c r="CG41" s="95">
        <v>0</v>
      </c>
      <c r="CH41" s="95"/>
      <c r="CI41" s="91" t="s">
        <v>116</v>
      </c>
      <c r="CJ41" s="91"/>
      <c r="CK41" s="93">
        <f>CL41+EE41+EF41+EG41+EH41</f>
        <v>10642.627700000001</v>
      </c>
      <c r="CL41" s="93">
        <f t="shared" si="109"/>
        <v>0</v>
      </c>
      <c r="CM41" s="93">
        <f t="shared" si="109"/>
        <v>0</v>
      </c>
      <c r="CN41" s="93">
        <f>CM41-CL41</f>
        <v>0</v>
      </c>
      <c r="CO41" s="94" t="str">
        <f>IF(CL41=0,"-",CM41/CL41)</f>
        <v>-</v>
      </c>
      <c r="CP41" s="95">
        <v>0</v>
      </c>
      <c r="CQ41" s="95"/>
      <c r="CR41" s="93">
        <f>CQ41-CP41</f>
        <v>0</v>
      </c>
      <c r="CS41" s="94" t="str">
        <f>IF(CP41=0,"-",CQ41/CP41)</f>
        <v>-</v>
      </c>
      <c r="CT41" s="95">
        <v>0</v>
      </c>
      <c r="CU41" s="95"/>
      <c r="CV41" s="93">
        <f>CU41-CT41</f>
        <v>0</v>
      </c>
      <c r="CW41" s="94" t="str">
        <f>IF(CT41=0,"-",CU41/CT41)</f>
        <v>-</v>
      </c>
      <c r="CX41" s="93">
        <f t="shared" si="110"/>
        <v>0</v>
      </c>
      <c r="CY41" s="93">
        <f t="shared" si="110"/>
        <v>0</v>
      </c>
      <c r="CZ41" s="93">
        <f>CY41-CX41</f>
        <v>0</v>
      </c>
      <c r="DA41" s="94" t="str">
        <f>IF(CX41=0,"-",CY41/CX41)</f>
        <v>-</v>
      </c>
      <c r="DB41" s="95">
        <v>0</v>
      </c>
      <c r="DC41" s="95"/>
      <c r="DD41" s="93">
        <f>DC41-DB41</f>
        <v>0</v>
      </c>
      <c r="DE41" s="94" t="str">
        <f>IF(DB41=0,"-",DC41/DB41)</f>
        <v>-</v>
      </c>
      <c r="DF41" s="93">
        <f t="shared" si="111"/>
        <v>0</v>
      </c>
      <c r="DG41" s="93">
        <f t="shared" si="111"/>
        <v>0</v>
      </c>
      <c r="DH41" s="93">
        <f>DG41-DF41</f>
        <v>0</v>
      </c>
      <c r="DI41" s="94" t="str">
        <f>IF(DF41=0,"-",DG41/DF41)</f>
        <v>-</v>
      </c>
      <c r="DJ41" s="95">
        <v>0</v>
      </c>
      <c r="DK41" s="95"/>
      <c r="DL41" s="93">
        <f>DK41-DJ41</f>
        <v>0</v>
      </c>
      <c r="DM41" s="94" t="str">
        <f>IF(DJ41=0,"-",DK41/DJ41)</f>
        <v>-</v>
      </c>
      <c r="DN41" s="92">
        <f t="shared" si="112"/>
        <v>10642.627700000001</v>
      </c>
      <c r="DO41" s="92">
        <f t="shared" si="112"/>
        <v>0</v>
      </c>
      <c r="DP41" s="96">
        <v>0</v>
      </c>
      <c r="DQ41" s="96">
        <v>0</v>
      </c>
      <c r="DR41" s="96">
        <v>0</v>
      </c>
      <c r="DS41" s="96">
        <v>0</v>
      </c>
      <c r="DT41" s="96">
        <v>0</v>
      </c>
      <c r="DU41" s="96">
        <v>0</v>
      </c>
      <c r="DV41" s="96">
        <v>0</v>
      </c>
      <c r="DW41" s="96">
        <v>0</v>
      </c>
      <c r="DX41" s="96">
        <v>0</v>
      </c>
      <c r="DY41" s="96">
        <v>0</v>
      </c>
      <c r="DZ41" s="96">
        <v>0</v>
      </c>
      <c r="EA41" s="96">
        <v>0</v>
      </c>
      <c r="EB41" s="96">
        <v>0</v>
      </c>
      <c r="EC41" s="96">
        <v>0</v>
      </c>
      <c r="ED41" s="93">
        <f>IF($B$2="Отчет за 1 квартал",[2]ИПР!CR42,IF($B$2="Отчет за 2 квартал",[2]ИПР!CZ42,IF($B$2="Отчет за 3 квартал",[2]ИПР!DH42,CN41)))-DP41-DT41-DU41-DV41-DW41-DX41-DY41-DZ41-EA41-EC41-DQ41-DR41-DS41-EB41</f>
        <v>0</v>
      </c>
      <c r="EE41" s="96">
        <v>0</v>
      </c>
      <c r="EF41" s="96">
        <v>6574.27</v>
      </c>
      <c r="EG41" s="96">
        <v>4068.3577</v>
      </c>
      <c r="EH41" s="96">
        <v>0</v>
      </c>
      <c r="EI41" s="92">
        <f>H41-CG41-CK41</f>
        <v>0</v>
      </c>
      <c r="EJ41" s="148" t="s">
        <v>184</v>
      </c>
      <c r="EK41" s="96"/>
      <c r="EL41" s="95">
        <v>0</v>
      </c>
      <c r="EM41" s="95"/>
      <c r="EN41" s="93">
        <f>EO41+GH41+GI41+GJ41+GK41</f>
        <v>10642.627700000001</v>
      </c>
      <c r="EO41" s="93">
        <f t="shared" si="113"/>
        <v>0</v>
      </c>
      <c r="EP41" s="93">
        <f t="shared" si="113"/>
        <v>0</v>
      </c>
      <c r="EQ41" s="93">
        <f>EP41-EO41</f>
        <v>0</v>
      </c>
      <c r="ER41" s="94" t="str">
        <f>IF(EO41=0,"-",EP41/EO41)</f>
        <v>-</v>
      </c>
      <c r="ES41" s="95">
        <v>0</v>
      </c>
      <c r="ET41" s="95"/>
      <c r="EU41" s="93">
        <f>ET41-ES41</f>
        <v>0</v>
      </c>
      <c r="EV41" s="94" t="str">
        <f>IF(ES41=0,"-",ET41/ES41)</f>
        <v>-</v>
      </c>
      <c r="EW41" s="95">
        <v>0</v>
      </c>
      <c r="EX41" s="95"/>
      <c r="EY41" s="93">
        <f>EX41-EW41</f>
        <v>0</v>
      </c>
      <c r="EZ41" s="94" t="str">
        <f>IF(EW41=0,"-",EX41/EW41)</f>
        <v>-</v>
      </c>
      <c r="FA41" s="93">
        <f t="shared" si="114"/>
        <v>0</v>
      </c>
      <c r="FB41" s="93">
        <f t="shared" si="114"/>
        <v>0</v>
      </c>
      <c r="FC41" s="93">
        <f>FB41-FA41</f>
        <v>0</v>
      </c>
      <c r="FD41" s="94" t="str">
        <f>IF(FA41=0,"-",FB41/FA41)</f>
        <v>-</v>
      </c>
      <c r="FE41" s="95">
        <v>0</v>
      </c>
      <c r="FF41" s="95"/>
      <c r="FG41" s="93">
        <f>FF41-FE41</f>
        <v>0</v>
      </c>
      <c r="FH41" s="94" t="str">
        <f>IF(FE41=0,"-",FF41/FE41)</f>
        <v>-</v>
      </c>
      <c r="FI41" s="93">
        <f t="shared" si="115"/>
        <v>0</v>
      </c>
      <c r="FJ41" s="93">
        <f t="shared" si="115"/>
        <v>0</v>
      </c>
      <c r="FK41" s="93">
        <f>FJ41-FI41</f>
        <v>0</v>
      </c>
      <c r="FL41" s="94" t="str">
        <f>IF(FI41=0,"-",FJ41/FI41)</f>
        <v>-</v>
      </c>
      <c r="FM41" s="95">
        <v>0</v>
      </c>
      <c r="FN41" s="95"/>
      <c r="FO41" s="93">
        <f>FN41-FM41</f>
        <v>0</v>
      </c>
      <c r="FP41" s="94" t="str">
        <f>IF(FM41=0,"-",FN41/FM41)</f>
        <v>-</v>
      </c>
      <c r="FQ41" s="92">
        <f t="shared" si="116"/>
        <v>10642.627700000001</v>
      </c>
      <c r="FR41" s="92">
        <f t="shared" si="116"/>
        <v>0</v>
      </c>
      <c r="FS41" s="96">
        <v>0</v>
      </c>
      <c r="FT41" s="96">
        <v>0</v>
      </c>
      <c r="FU41" s="96">
        <v>0</v>
      </c>
      <c r="FV41" s="96">
        <v>0</v>
      </c>
      <c r="FW41" s="96">
        <v>0</v>
      </c>
      <c r="FX41" s="96">
        <v>0</v>
      </c>
      <c r="FY41" s="96">
        <v>0</v>
      </c>
      <c r="FZ41" s="96">
        <v>0</v>
      </c>
      <c r="GA41" s="96">
        <v>0</v>
      </c>
      <c r="GB41" s="96">
        <v>0</v>
      </c>
      <c r="GC41" s="96">
        <v>0</v>
      </c>
      <c r="GD41" s="96">
        <v>0</v>
      </c>
      <c r="GE41" s="96">
        <v>0</v>
      </c>
      <c r="GF41" s="96">
        <v>0</v>
      </c>
      <c r="GG41" s="93">
        <f>IF($B$2="Отчет за 1 квартал",[2]ИПР!EW42,IF($B$2="Отчет за 2 квартал",[2]ИПР!FE42,IF($B$2="Отчет за 3 квартал",[2]ИПР!FM42,EQ41)))-FS41-FW41-FX41-FY41-FZ41-GA41-GB41-GC41-GD41-GF41-FT41-FU41-FV41-GE41</f>
        <v>0</v>
      </c>
      <c r="GH41" s="96">
        <v>0</v>
      </c>
      <c r="GI41" s="96">
        <v>6574.27</v>
      </c>
      <c r="GJ41" s="96">
        <v>4068.3577</v>
      </c>
      <c r="GK41" s="96">
        <v>0</v>
      </c>
      <c r="GL41" s="92">
        <f>H41-EL41-EN41</f>
        <v>0</v>
      </c>
      <c r="GM41" s="109" t="s">
        <v>184</v>
      </c>
      <c r="GN41" s="96"/>
      <c r="GO41" s="99"/>
      <c r="GP41" s="100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0"/>
      <c r="HK41" s="135">
        <f t="shared" si="117"/>
        <v>0</v>
      </c>
      <c r="HL41" s="135">
        <f t="shared" si="117"/>
        <v>0</v>
      </c>
      <c r="HM41" s="135">
        <f t="shared" si="117"/>
        <v>0</v>
      </c>
      <c r="HN41" s="135">
        <f t="shared" si="117"/>
        <v>0</v>
      </c>
      <c r="HO41" s="135">
        <f t="shared" si="117"/>
        <v>0</v>
      </c>
      <c r="HP41" s="135">
        <f t="shared" si="117"/>
        <v>0</v>
      </c>
      <c r="HQ41" s="135">
        <f t="shared" si="117"/>
        <v>0</v>
      </c>
      <c r="HR41" s="135">
        <f t="shared" si="117"/>
        <v>0</v>
      </c>
      <c r="HS41" s="136">
        <v>0</v>
      </c>
      <c r="HT41" s="136">
        <v>0</v>
      </c>
      <c r="HU41" s="136">
        <v>0</v>
      </c>
      <c r="HV41" s="136">
        <v>0</v>
      </c>
      <c r="HW41" s="136">
        <v>0</v>
      </c>
      <c r="HX41" s="136">
        <v>0</v>
      </c>
      <c r="HY41" s="136">
        <v>0</v>
      </c>
      <c r="HZ41" s="136">
        <v>0</v>
      </c>
      <c r="IA41" s="136">
        <v>0</v>
      </c>
      <c r="IB41" s="136">
        <v>0</v>
      </c>
      <c r="IC41" s="136">
        <v>0</v>
      </c>
      <c r="ID41" s="136">
        <v>0</v>
      </c>
      <c r="IE41" s="136">
        <v>0</v>
      </c>
      <c r="IF41" s="136">
        <v>0</v>
      </c>
      <c r="IG41" s="136">
        <v>0</v>
      </c>
      <c r="IH41" s="136">
        <v>0</v>
      </c>
      <c r="II41" s="136">
        <v>0</v>
      </c>
      <c r="IJ41" s="136">
        <v>0</v>
      </c>
      <c r="IK41" s="136">
        <v>0</v>
      </c>
      <c r="IL41" s="136">
        <v>0</v>
      </c>
      <c r="IM41" s="136">
        <v>0</v>
      </c>
      <c r="IN41" s="136">
        <v>0</v>
      </c>
      <c r="IO41" s="136">
        <v>0</v>
      </c>
      <c r="IP41" s="136">
        <v>0</v>
      </c>
      <c r="IQ41" s="136">
        <v>0</v>
      </c>
      <c r="IR41" s="136">
        <v>0</v>
      </c>
      <c r="IS41" s="136">
        <v>0</v>
      </c>
      <c r="IT41" s="136">
        <v>0</v>
      </c>
      <c r="IU41" s="136">
        <v>0</v>
      </c>
      <c r="IV41" s="136">
        <v>0</v>
      </c>
      <c r="IW41" s="136">
        <v>0</v>
      </c>
      <c r="IX41" s="136">
        <v>0</v>
      </c>
      <c r="IY41" s="135">
        <f t="shared" si="118"/>
        <v>0</v>
      </c>
      <c r="IZ41" s="135">
        <f t="shared" si="118"/>
        <v>0</v>
      </c>
      <c r="JA41" s="135">
        <f t="shared" si="118"/>
        <v>0</v>
      </c>
      <c r="JB41" s="135">
        <f t="shared" si="118"/>
        <v>0</v>
      </c>
      <c r="JC41" s="135">
        <f t="shared" si="118"/>
        <v>0</v>
      </c>
      <c r="JD41" s="135">
        <f t="shared" si="118"/>
        <v>0</v>
      </c>
      <c r="JE41" s="135">
        <f t="shared" si="118"/>
        <v>0</v>
      </c>
      <c r="JF41" s="135">
        <f t="shared" si="118"/>
        <v>0</v>
      </c>
      <c r="JG41" s="136">
        <v>0</v>
      </c>
      <c r="JH41" s="136">
        <v>0</v>
      </c>
      <c r="JI41" s="136">
        <v>0</v>
      </c>
      <c r="JJ41" s="136">
        <v>0</v>
      </c>
      <c r="JK41" s="136">
        <v>0</v>
      </c>
      <c r="JL41" s="136">
        <v>0</v>
      </c>
      <c r="JM41" s="136">
        <v>0</v>
      </c>
      <c r="JN41" s="136">
        <v>0</v>
      </c>
      <c r="JO41" s="136">
        <v>0</v>
      </c>
      <c r="JP41" s="136">
        <v>0</v>
      </c>
      <c r="JQ41" s="136">
        <v>0</v>
      </c>
      <c r="JR41" s="136">
        <v>0</v>
      </c>
      <c r="JS41" s="136">
        <v>0</v>
      </c>
      <c r="JT41" s="136">
        <v>0</v>
      </c>
      <c r="JU41" s="136">
        <v>0</v>
      </c>
      <c r="JV41" s="136">
        <v>0</v>
      </c>
      <c r="JW41" s="136">
        <v>0</v>
      </c>
      <c r="JX41" s="136">
        <v>0</v>
      </c>
      <c r="JY41" s="136">
        <v>0</v>
      </c>
      <c r="JZ41" s="136">
        <v>0</v>
      </c>
      <c r="KA41" s="136">
        <v>0</v>
      </c>
      <c r="KB41" s="136">
        <v>0</v>
      </c>
      <c r="KC41" s="136">
        <v>0</v>
      </c>
      <c r="KD41" s="136">
        <v>0</v>
      </c>
      <c r="KE41" s="136">
        <v>0</v>
      </c>
      <c r="KF41" s="136">
        <v>0</v>
      </c>
      <c r="KG41" s="136">
        <v>0</v>
      </c>
      <c r="KH41" s="136">
        <v>0</v>
      </c>
      <c r="KI41" s="136">
        <v>0</v>
      </c>
      <c r="KJ41" s="136">
        <v>0</v>
      </c>
      <c r="KK41" s="136">
        <v>0</v>
      </c>
      <c r="KL41" s="136">
        <v>0</v>
      </c>
      <c r="KM41" s="80"/>
      <c r="KN41" s="136" t="s">
        <v>97</v>
      </c>
      <c r="KO41" s="80"/>
      <c r="KP41" s="80"/>
      <c r="KQ41" s="80"/>
      <c r="KR41" s="136"/>
      <c r="KS41" s="136"/>
      <c r="KT41" s="136"/>
      <c r="KU41" s="136"/>
      <c r="KV41" s="136"/>
      <c r="KW41" s="136"/>
      <c r="KX41" s="136"/>
      <c r="KY41" s="136"/>
      <c r="KZ41" s="136"/>
      <c r="LA41" s="136"/>
      <c r="LB41" s="136"/>
      <c r="LC41" s="136"/>
      <c r="LD41" s="136"/>
      <c r="LE41" s="136"/>
      <c r="LF41" s="136"/>
      <c r="LG41" s="136"/>
      <c r="LH41" s="136"/>
      <c r="LI41" s="136"/>
      <c r="LJ41" s="137"/>
      <c r="LK41" s="137"/>
      <c r="LL41" s="137"/>
      <c r="LM41" s="137"/>
      <c r="LN41" s="137"/>
      <c r="LO41" s="137"/>
      <c r="LP41" s="104"/>
      <c r="LQ41" s="104"/>
      <c r="LR41" s="104"/>
      <c r="LS41" s="104"/>
      <c r="LT41" s="104"/>
      <c r="LU41" s="104"/>
      <c r="LV41" s="104"/>
      <c r="LW41" s="104"/>
      <c r="LX41" s="104"/>
    </row>
    <row r="42" spans="1:336" ht="15.75" hidden="1" customHeight="1" outlineLevel="1" x14ac:dyDescent="0.2">
      <c r="A42" s="151"/>
      <c r="B42" s="152" t="s">
        <v>185</v>
      </c>
      <c r="C42" s="153"/>
      <c r="D42" s="153"/>
      <c r="E42" s="153"/>
      <c r="F42" s="154"/>
      <c r="G42" s="154"/>
      <c r="H42" s="154"/>
      <c r="I42" s="154"/>
      <c r="J42" s="155"/>
      <c r="K42" s="155"/>
      <c r="L42" s="155"/>
      <c r="M42" s="156"/>
      <c r="N42" s="154"/>
      <c r="O42" s="154"/>
      <c r="P42" s="156"/>
      <c r="Q42" s="156"/>
      <c r="R42" s="157"/>
      <c r="S42" s="157"/>
      <c r="T42" s="157"/>
      <c r="U42" s="157"/>
      <c r="V42" s="154"/>
      <c r="W42" s="154"/>
      <c r="X42" s="157"/>
      <c r="Y42" s="154"/>
      <c r="Z42" s="157"/>
      <c r="AA42" s="157"/>
      <c r="AB42" s="158"/>
      <c r="AC42" s="158"/>
      <c r="AD42" s="159"/>
      <c r="AE42" s="159"/>
      <c r="AF42" s="160"/>
      <c r="AG42" s="158"/>
      <c r="AH42" s="158"/>
      <c r="AI42" s="158"/>
      <c r="AJ42" s="161"/>
      <c r="AK42" s="158"/>
      <c r="AL42" s="158"/>
      <c r="AM42" s="158"/>
      <c r="AN42" s="161"/>
      <c r="AO42" s="158"/>
      <c r="AP42" s="158"/>
      <c r="AQ42" s="158"/>
      <c r="AR42" s="161"/>
      <c r="AS42" s="158"/>
      <c r="AT42" s="158"/>
      <c r="AU42" s="158"/>
      <c r="AV42" s="161"/>
      <c r="AW42" s="158"/>
      <c r="AX42" s="158"/>
      <c r="AY42" s="158"/>
      <c r="AZ42" s="161"/>
      <c r="BA42" s="158"/>
      <c r="BB42" s="158"/>
      <c r="BC42" s="158"/>
      <c r="BD42" s="161"/>
      <c r="BE42" s="158"/>
      <c r="BF42" s="158"/>
      <c r="BG42" s="158"/>
      <c r="BH42" s="161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58"/>
      <c r="BZ42" s="160"/>
      <c r="CA42" s="160"/>
      <c r="CB42" s="160"/>
      <c r="CC42" s="160"/>
      <c r="CD42" s="160"/>
      <c r="CE42" s="160"/>
      <c r="CF42" s="160"/>
      <c r="CG42" s="158"/>
      <c r="CH42" s="158"/>
      <c r="CI42" s="159"/>
      <c r="CJ42" s="159"/>
      <c r="CK42" s="158"/>
      <c r="CL42" s="158"/>
      <c r="CM42" s="158"/>
      <c r="CN42" s="158"/>
      <c r="CO42" s="161"/>
      <c r="CP42" s="158"/>
      <c r="CQ42" s="158"/>
      <c r="CR42" s="158"/>
      <c r="CS42" s="161"/>
      <c r="CT42" s="158"/>
      <c r="CU42" s="158"/>
      <c r="CV42" s="158"/>
      <c r="CW42" s="161"/>
      <c r="CX42" s="158"/>
      <c r="CY42" s="158"/>
      <c r="CZ42" s="158"/>
      <c r="DA42" s="161"/>
      <c r="DB42" s="158"/>
      <c r="DC42" s="158"/>
      <c r="DD42" s="158"/>
      <c r="DE42" s="161"/>
      <c r="DF42" s="158"/>
      <c r="DG42" s="158"/>
      <c r="DH42" s="158"/>
      <c r="DI42" s="161"/>
      <c r="DJ42" s="158"/>
      <c r="DK42" s="158"/>
      <c r="DL42" s="158"/>
      <c r="DM42" s="161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58"/>
      <c r="EE42" s="160"/>
      <c r="EF42" s="160"/>
      <c r="EG42" s="160"/>
      <c r="EH42" s="160"/>
      <c r="EI42" s="160"/>
      <c r="EJ42" s="160"/>
      <c r="EK42" s="160"/>
      <c r="EL42" s="158"/>
      <c r="EM42" s="158"/>
      <c r="EN42" s="158"/>
      <c r="EO42" s="158"/>
      <c r="EP42" s="158"/>
      <c r="EQ42" s="158"/>
      <c r="ER42" s="161"/>
      <c r="ES42" s="158"/>
      <c r="ET42" s="158"/>
      <c r="EU42" s="158"/>
      <c r="EV42" s="161"/>
      <c r="EW42" s="158"/>
      <c r="EX42" s="158"/>
      <c r="EY42" s="158"/>
      <c r="EZ42" s="161"/>
      <c r="FA42" s="158"/>
      <c r="FB42" s="158"/>
      <c r="FC42" s="158"/>
      <c r="FD42" s="161"/>
      <c r="FE42" s="158"/>
      <c r="FF42" s="158"/>
      <c r="FG42" s="158"/>
      <c r="FH42" s="161"/>
      <c r="FI42" s="158"/>
      <c r="FJ42" s="158"/>
      <c r="FK42" s="158"/>
      <c r="FL42" s="161"/>
      <c r="FM42" s="158"/>
      <c r="FN42" s="158"/>
      <c r="FO42" s="158"/>
      <c r="FP42" s="161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58"/>
      <c r="GH42" s="160"/>
      <c r="GI42" s="160"/>
      <c r="GJ42" s="160"/>
      <c r="GK42" s="160"/>
      <c r="GL42" s="160"/>
      <c r="GM42" s="160"/>
      <c r="GN42" s="160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  <c r="IO42" s="162"/>
      <c r="IP42" s="162"/>
      <c r="IQ42" s="162"/>
      <c r="IR42" s="162"/>
      <c r="IS42" s="162"/>
      <c r="IT42" s="162"/>
      <c r="IU42" s="162"/>
      <c r="IV42" s="162"/>
      <c r="IW42" s="162"/>
      <c r="IX42" s="162"/>
      <c r="IY42" s="162"/>
      <c r="IZ42" s="162"/>
      <c r="JA42" s="162"/>
      <c r="JB42" s="162"/>
      <c r="JC42" s="162"/>
      <c r="JD42" s="162"/>
      <c r="JE42" s="162"/>
      <c r="JF42" s="162"/>
      <c r="JG42" s="162"/>
      <c r="JH42" s="162"/>
      <c r="JI42" s="162"/>
      <c r="JJ42" s="162"/>
      <c r="JK42" s="162"/>
      <c r="JL42" s="162"/>
      <c r="JM42" s="162"/>
      <c r="JN42" s="162"/>
      <c r="JO42" s="162"/>
      <c r="JP42" s="162"/>
      <c r="JQ42" s="162"/>
      <c r="JR42" s="162"/>
      <c r="JS42" s="162"/>
      <c r="JT42" s="162"/>
      <c r="JU42" s="162"/>
      <c r="JV42" s="162"/>
      <c r="JW42" s="162"/>
      <c r="JX42" s="162"/>
      <c r="JY42" s="162"/>
      <c r="JZ42" s="162"/>
      <c r="KA42" s="162"/>
      <c r="KB42" s="162"/>
      <c r="KC42" s="162"/>
      <c r="KD42" s="162"/>
      <c r="KE42" s="162"/>
      <c r="KF42" s="162"/>
      <c r="KG42" s="162"/>
      <c r="KH42" s="162"/>
      <c r="KI42" s="162"/>
      <c r="KJ42" s="162"/>
      <c r="KK42" s="162"/>
      <c r="KL42" s="162"/>
      <c r="KM42" s="126"/>
      <c r="KN42" s="162"/>
      <c r="KO42" s="127"/>
      <c r="KP42" s="127"/>
      <c r="KQ42" s="127"/>
      <c r="KR42" s="162"/>
      <c r="KS42" s="162"/>
      <c r="KT42" s="162"/>
      <c r="KU42" s="162"/>
      <c r="KV42" s="162"/>
      <c r="KW42" s="162"/>
      <c r="KX42" s="162"/>
      <c r="KY42" s="162"/>
      <c r="KZ42" s="162"/>
      <c r="LA42" s="162"/>
      <c r="LB42" s="162"/>
      <c r="LC42" s="162"/>
      <c r="LD42" s="162"/>
      <c r="LE42" s="162"/>
      <c r="LF42" s="162"/>
      <c r="LG42" s="162"/>
      <c r="LH42" s="162"/>
      <c r="LI42" s="162"/>
      <c r="LJ42" s="163"/>
      <c r="LK42" s="163"/>
      <c r="LL42" s="163"/>
      <c r="LM42" s="163"/>
      <c r="LN42" s="163"/>
      <c r="LO42" s="163"/>
      <c r="LP42" s="104"/>
      <c r="LQ42" s="104"/>
      <c r="LR42" s="104"/>
      <c r="LS42" s="104"/>
      <c r="LT42" s="104"/>
      <c r="LU42" s="105"/>
      <c r="LV42" s="104"/>
      <c r="LW42" s="104"/>
      <c r="LX42" s="105"/>
    </row>
    <row r="43" spans="1:336" s="138" customFormat="1" ht="30" hidden="1" customHeight="1" outlineLevel="1" x14ac:dyDescent="0.2">
      <c r="A43" s="83" t="s">
        <v>186</v>
      </c>
      <c r="B43" s="84" t="s">
        <v>187</v>
      </c>
      <c r="C43" s="107" t="s">
        <v>101</v>
      </c>
      <c r="D43" s="107"/>
      <c r="E43" s="107" t="s">
        <v>102</v>
      </c>
      <c r="F43" s="86">
        <f>AF43</f>
        <v>1337.856</v>
      </c>
      <c r="G43" s="86"/>
      <c r="H43" s="86">
        <f>CK43</f>
        <v>1114.8800000000001</v>
      </c>
      <c r="I43" s="86"/>
      <c r="J43" s="87">
        <v>42022</v>
      </c>
      <c r="K43" s="88"/>
      <c r="L43" s="87">
        <v>42022</v>
      </c>
      <c r="M43" s="88"/>
      <c r="N43" s="86">
        <v>0</v>
      </c>
      <c r="O43" s="86"/>
      <c r="P43" s="89"/>
      <c r="Q43" s="108"/>
      <c r="R43" s="89"/>
      <c r="S43" s="89"/>
      <c r="T43" s="89"/>
      <c r="U43" s="89"/>
      <c r="V43" s="86">
        <v>0</v>
      </c>
      <c r="W43" s="86">
        <v>0</v>
      </c>
      <c r="X43" s="89"/>
      <c r="Y43" s="86">
        <v>0</v>
      </c>
      <c r="Z43" s="89"/>
      <c r="AA43" s="89"/>
      <c r="AB43" s="90">
        <v>0</v>
      </c>
      <c r="AC43" s="90"/>
      <c r="AD43" s="91" t="s">
        <v>116</v>
      </c>
      <c r="AE43" s="91"/>
      <c r="AF43" s="92">
        <f>AG43+BZ43+CA43+CB43+CC43</f>
        <v>1337.856</v>
      </c>
      <c r="AG43" s="93">
        <f>AK43+AO43+AW43+BE43</f>
        <v>1337.856</v>
      </c>
      <c r="AH43" s="93">
        <f>AL43+AP43+AX43+BF43</f>
        <v>0</v>
      </c>
      <c r="AI43" s="93">
        <f>AH43-AG43</f>
        <v>-1337.856</v>
      </c>
      <c r="AJ43" s="94">
        <f>IF(AG43=0,"-",AH43/AG43)</f>
        <v>0</v>
      </c>
      <c r="AK43" s="95">
        <v>0</v>
      </c>
      <c r="AL43" s="95"/>
      <c r="AM43" s="93">
        <f>AL43-AK43</f>
        <v>0</v>
      </c>
      <c r="AN43" s="94" t="str">
        <f>IF(AK43=0,"-",AL43/AK43)</f>
        <v>-</v>
      </c>
      <c r="AO43" s="95">
        <v>0</v>
      </c>
      <c r="AP43" s="95"/>
      <c r="AQ43" s="93">
        <f>AP43-AO43</f>
        <v>0</v>
      </c>
      <c r="AR43" s="94" t="str">
        <f>IF(AO43=0,"-",AP43/AO43)</f>
        <v>-</v>
      </c>
      <c r="AS43" s="93">
        <f>AK43+AO43</f>
        <v>0</v>
      </c>
      <c r="AT43" s="93">
        <f>AL43+AP43</f>
        <v>0</v>
      </c>
      <c r="AU43" s="93">
        <f>AT43-AS43</f>
        <v>0</v>
      </c>
      <c r="AV43" s="94" t="str">
        <f>IF(AS43=0,"-",AT43/AS43)</f>
        <v>-</v>
      </c>
      <c r="AW43" s="95">
        <v>0</v>
      </c>
      <c r="AX43" s="95"/>
      <c r="AY43" s="93">
        <f>AX43-AW43</f>
        <v>0</v>
      </c>
      <c r="AZ43" s="94" t="str">
        <f>IF(AW43=0,"-",AX43/AW43)</f>
        <v>-</v>
      </c>
      <c r="BA43" s="93">
        <f>AS43+AW43</f>
        <v>0</v>
      </c>
      <c r="BB43" s="93">
        <f>AT43+AX43</f>
        <v>0</v>
      </c>
      <c r="BC43" s="93">
        <f>BB43-BA43</f>
        <v>0</v>
      </c>
      <c r="BD43" s="94" t="str">
        <f>IF(BA43=0,"-",BB43/BA43)</f>
        <v>-</v>
      </c>
      <c r="BE43" s="95">
        <v>1337.856</v>
      </c>
      <c r="BF43" s="95"/>
      <c r="BG43" s="93">
        <f>BF43-BE43</f>
        <v>-1337.856</v>
      </c>
      <c r="BH43" s="94">
        <f>IF(BE43=0,"-",BF43/BE43)</f>
        <v>0</v>
      </c>
      <c r="BI43" s="92">
        <f>F43-AB43-AG43</f>
        <v>0</v>
      </c>
      <c r="BJ43" s="92">
        <f>G43-AC43-AH43</f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3">
        <f>IF($B$2="Отчет за 1 квартал",[2]ИПР!AM44,IF($B$2="Отчет за 2 квартал",[2]ИПР!AU44,IF($B$2="Отчет за 3 квартал",[2]ИПР!BC44,AI43)))-BK43-BO43-BP43-BQ43-BR43-BS43-BT43-BU43-BV43-BX43-BL43-BM43-BN43-BW43</f>
        <v>-1337.856</v>
      </c>
      <c r="BZ43" s="96">
        <v>0</v>
      </c>
      <c r="CA43" s="96">
        <v>0</v>
      </c>
      <c r="CB43" s="96">
        <v>0</v>
      </c>
      <c r="CC43" s="96">
        <v>0</v>
      </c>
      <c r="CD43" s="92">
        <f>F43-AB43-AF43</f>
        <v>0</v>
      </c>
      <c r="CE43" s="148" t="s">
        <v>150</v>
      </c>
      <c r="CF43" s="96"/>
      <c r="CG43" s="95">
        <v>0</v>
      </c>
      <c r="CH43" s="95"/>
      <c r="CI43" s="91" t="s">
        <v>116</v>
      </c>
      <c r="CJ43" s="91"/>
      <c r="CK43" s="93">
        <f>CL43+EE43+EF43+EG43+EH43</f>
        <v>1114.8800000000001</v>
      </c>
      <c r="CL43" s="93">
        <f>CP43+CT43+DB43+DJ43</f>
        <v>1114.8800000000001</v>
      </c>
      <c r="CM43" s="93">
        <f>CQ43+CU43+DC43+DK43</f>
        <v>0</v>
      </c>
      <c r="CN43" s="93">
        <f>CM43-CL43</f>
        <v>-1114.8800000000001</v>
      </c>
      <c r="CO43" s="94">
        <f>IF(CL43=0,"-",CM43/CL43)</f>
        <v>0</v>
      </c>
      <c r="CP43" s="95">
        <v>0</v>
      </c>
      <c r="CQ43" s="95"/>
      <c r="CR43" s="93">
        <f>CQ43-CP43</f>
        <v>0</v>
      </c>
      <c r="CS43" s="94" t="str">
        <f>IF(CP43=0,"-",CQ43/CP43)</f>
        <v>-</v>
      </c>
      <c r="CT43" s="95">
        <v>0</v>
      </c>
      <c r="CU43" s="95"/>
      <c r="CV43" s="93">
        <f>CU43-CT43</f>
        <v>0</v>
      </c>
      <c r="CW43" s="94" t="str">
        <f>IF(CT43=0,"-",CU43/CT43)</f>
        <v>-</v>
      </c>
      <c r="CX43" s="93">
        <f>CP43+CT43</f>
        <v>0</v>
      </c>
      <c r="CY43" s="93">
        <f>CQ43+CU43</f>
        <v>0</v>
      </c>
      <c r="CZ43" s="93">
        <f>CY43-CX43</f>
        <v>0</v>
      </c>
      <c r="DA43" s="94" t="str">
        <f>IF(CX43=0,"-",CY43/CX43)</f>
        <v>-</v>
      </c>
      <c r="DB43" s="95">
        <v>0</v>
      </c>
      <c r="DC43" s="95"/>
      <c r="DD43" s="93">
        <f>DC43-DB43</f>
        <v>0</v>
      </c>
      <c r="DE43" s="94" t="str">
        <f>IF(DB43=0,"-",DC43/DB43)</f>
        <v>-</v>
      </c>
      <c r="DF43" s="93">
        <f>CX43+DB43</f>
        <v>0</v>
      </c>
      <c r="DG43" s="93">
        <f>CY43+DC43</f>
        <v>0</v>
      </c>
      <c r="DH43" s="93">
        <f>DG43-DF43</f>
        <v>0</v>
      </c>
      <c r="DI43" s="94" t="str">
        <f>IF(DF43=0,"-",DG43/DF43)</f>
        <v>-</v>
      </c>
      <c r="DJ43" s="95">
        <v>1114.8800000000001</v>
      </c>
      <c r="DK43" s="95"/>
      <c r="DL43" s="93">
        <f>DK43-DJ43</f>
        <v>-1114.8800000000001</v>
      </c>
      <c r="DM43" s="94">
        <f>IF(DJ43=0,"-",DK43/DJ43)</f>
        <v>0</v>
      </c>
      <c r="DN43" s="92">
        <f>H43-CG43-CL43</f>
        <v>0</v>
      </c>
      <c r="DO43" s="92">
        <f>I43-CH43-CM43</f>
        <v>0</v>
      </c>
      <c r="DP43" s="96">
        <v>0</v>
      </c>
      <c r="DQ43" s="96">
        <v>0</v>
      </c>
      <c r="DR43" s="96">
        <v>0</v>
      </c>
      <c r="DS43" s="96">
        <v>0</v>
      </c>
      <c r="DT43" s="96">
        <v>0</v>
      </c>
      <c r="DU43" s="96">
        <v>0</v>
      </c>
      <c r="DV43" s="96">
        <v>0</v>
      </c>
      <c r="DW43" s="96">
        <v>0</v>
      </c>
      <c r="DX43" s="96">
        <v>0</v>
      </c>
      <c r="DY43" s="96">
        <v>0</v>
      </c>
      <c r="DZ43" s="96">
        <v>0</v>
      </c>
      <c r="EA43" s="96">
        <v>0</v>
      </c>
      <c r="EB43" s="96">
        <v>0</v>
      </c>
      <c r="EC43" s="96">
        <v>0</v>
      </c>
      <c r="ED43" s="93">
        <f>IF($B$2="Отчет за 1 квартал",[2]ИПР!CR44,IF($B$2="Отчет за 2 квартал",[2]ИПР!CZ44,IF($B$2="Отчет за 3 квартал",[2]ИПР!DH44,CN43)))-DP43-DT43-DU43-DV43-DW43-DX43-DY43-DZ43-EA43-EC43-DQ43-DR43-DS43-EB43</f>
        <v>-1114.8800000000001</v>
      </c>
      <c r="EE43" s="96">
        <v>0</v>
      </c>
      <c r="EF43" s="96">
        <v>0</v>
      </c>
      <c r="EG43" s="96">
        <v>0</v>
      </c>
      <c r="EH43" s="96">
        <v>0</v>
      </c>
      <c r="EI43" s="92">
        <f>H43-CG43-CK43</f>
        <v>0</v>
      </c>
      <c r="EJ43" s="148" t="s">
        <v>150</v>
      </c>
      <c r="EK43" s="96"/>
      <c r="EL43" s="95">
        <v>0</v>
      </c>
      <c r="EM43" s="95"/>
      <c r="EN43" s="93">
        <f>EO43+GH43+GI43+GJ43+GK43</f>
        <v>1114.8800000000001</v>
      </c>
      <c r="EO43" s="93">
        <f>ES43+EW43+FE43+FM43</f>
        <v>1114.8800000000001</v>
      </c>
      <c r="EP43" s="93">
        <f>ET43+EX43+FF43+FN43</f>
        <v>0</v>
      </c>
      <c r="EQ43" s="93">
        <f>EP43-EO43</f>
        <v>-1114.8800000000001</v>
      </c>
      <c r="ER43" s="94">
        <f>IF(EO43=0,"-",EP43/EO43)</f>
        <v>0</v>
      </c>
      <c r="ES43" s="95">
        <v>0</v>
      </c>
      <c r="ET43" s="95"/>
      <c r="EU43" s="93">
        <f>ET43-ES43</f>
        <v>0</v>
      </c>
      <c r="EV43" s="94" t="str">
        <f>IF(ES43=0,"-",ET43/ES43)</f>
        <v>-</v>
      </c>
      <c r="EW43" s="95">
        <v>0</v>
      </c>
      <c r="EX43" s="95"/>
      <c r="EY43" s="93">
        <f>EX43-EW43</f>
        <v>0</v>
      </c>
      <c r="EZ43" s="94" t="str">
        <f>IF(EW43=0,"-",EX43/EW43)</f>
        <v>-</v>
      </c>
      <c r="FA43" s="93">
        <f>ES43+EW43</f>
        <v>0</v>
      </c>
      <c r="FB43" s="93">
        <f>ET43+EX43</f>
        <v>0</v>
      </c>
      <c r="FC43" s="93">
        <f>FB43-FA43</f>
        <v>0</v>
      </c>
      <c r="FD43" s="94" t="str">
        <f>IF(FA43=0,"-",FB43/FA43)</f>
        <v>-</v>
      </c>
      <c r="FE43" s="95">
        <v>0</v>
      </c>
      <c r="FF43" s="95"/>
      <c r="FG43" s="93">
        <f>FF43-FE43</f>
        <v>0</v>
      </c>
      <c r="FH43" s="94" t="str">
        <f>IF(FE43=0,"-",FF43/FE43)</f>
        <v>-</v>
      </c>
      <c r="FI43" s="93">
        <f>FA43+FE43</f>
        <v>0</v>
      </c>
      <c r="FJ43" s="93">
        <f>FB43+FF43</f>
        <v>0</v>
      </c>
      <c r="FK43" s="93">
        <f>FJ43-FI43</f>
        <v>0</v>
      </c>
      <c r="FL43" s="94" t="str">
        <f>IF(FI43=0,"-",FJ43/FI43)</f>
        <v>-</v>
      </c>
      <c r="FM43" s="95">
        <v>1114.8800000000001</v>
      </c>
      <c r="FN43" s="95"/>
      <c r="FO43" s="93">
        <f>FN43-FM43</f>
        <v>-1114.8800000000001</v>
      </c>
      <c r="FP43" s="94">
        <f>IF(FM43=0,"-",FN43/FM43)</f>
        <v>0</v>
      </c>
      <c r="FQ43" s="92">
        <f>H43-EL43-EO43</f>
        <v>0</v>
      </c>
      <c r="FR43" s="92">
        <f>I43-EM43-EP43</f>
        <v>0</v>
      </c>
      <c r="FS43" s="96">
        <v>0</v>
      </c>
      <c r="FT43" s="96">
        <v>0</v>
      </c>
      <c r="FU43" s="96">
        <v>0</v>
      </c>
      <c r="FV43" s="96">
        <v>0</v>
      </c>
      <c r="FW43" s="96">
        <v>0</v>
      </c>
      <c r="FX43" s="96">
        <v>0</v>
      </c>
      <c r="FY43" s="96">
        <v>0</v>
      </c>
      <c r="FZ43" s="96">
        <v>0</v>
      </c>
      <c r="GA43" s="96">
        <v>0</v>
      </c>
      <c r="GB43" s="96">
        <v>0</v>
      </c>
      <c r="GC43" s="96">
        <v>0</v>
      </c>
      <c r="GD43" s="96">
        <v>0</v>
      </c>
      <c r="GE43" s="96">
        <v>0</v>
      </c>
      <c r="GF43" s="96">
        <v>0</v>
      </c>
      <c r="GG43" s="93">
        <f>IF($B$2="Отчет за 1 квартал",[2]ИПР!EW44,IF($B$2="Отчет за 2 квартал",[2]ИПР!FE44,IF($B$2="Отчет за 3 квартал",[2]ИПР!FM44,EQ43)))-FS43-FW43-FX43-FY43-FZ43-GA43-GB43-GC43-GD43-GF43-FT43-FU43-FV43-GE43</f>
        <v>-1114.8800000000001</v>
      </c>
      <c r="GH43" s="96">
        <v>0</v>
      </c>
      <c r="GI43" s="96">
        <v>0</v>
      </c>
      <c r="GJ43" s="96">
        <v>0</v>
      </c>
      <c r="GK43" s="96">
        <v>0</v>
      </c>
      <c r="GL43" s="92">
        <f>H43-EL43-EN43</f>
        <v>0</v>
      </c>
      <c r="GM43" s="148" t="s">
        <v>150</v>
      </c>
      <c r="GN43" s="96"/>
      <c r="GO43" s="99"/>
      <c r="GP43" s="100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0"/>
      <c r="HK43" s="135">
        <f t="shared" ref="HK43:HR43" si="119">HS43+IA43+II43+IQ43</f>
        <v>0</v>
      </c>
      <c r="HL43" s="135">
        <f t="shared" si="119"/>
        <v>0</v>
      </c>
      <c r="HM43" s="135">
        <f t="shared" si="119"/>
        <v>0</v>
      </c>
      <c r="HN43" s="135">
        <f t="shared" si="119"/>
        <v>0</v>
      </c>
      <c r="HO43" s="135">
        <f t="shared" si="119"/>
        <v>0</v>
      </c>
      <c r="HP43" s="135">
        <f t="shared" si="119"/>
        <v>0</v>
      </c>
      <c r="HQ43" s="135">
        <f t="shared" si="119"/>
        <v>0</v>
      </c>
      <c r="HR43" s="135">
        <f t="shared" si="119"/>
        <v>0</v>
      </c>
      <c r="HS43" s="136"/>
      <c r="HT43" s="136"/>
      <c r="HU43" s="136"/>
      <c r="HV43" s="136"/>
      <c r="HW43" s="136"/>
      <c r="HX43" s="136"/>
      <c r="HY43" s="136"/>
      <c r="HZ43" s="136"/>
      <c r="IA43" s="136"/>
      <c r="IB43" s="136"/>
      <c r="IC43" s="136"/>
      <c r="ID43" s="136"/>
      <c r="IE43" s="136"/>
      <c r="IF43" s="136"/>
      <c r="IG43" s="136"/>
      <c r="IH43" s="136"/>
      <c r="II43" s="136"/>
      <c r="IJ43" s="136"/>
      <c r="IK43" s="136"/>
      <c r="IL43" s="136"/>
      <c r="IM43" s="136"/>
      <c r="IN43" s="136"/>
      <c r="IO43" s="136"/>
      <c r="IP43" s="136"/>
      <c r="IQ43" s="136"/>
      <c r="IR43" s="136"/>
      <c r="IS43" s="136"/>
      <c r="IT43" s="136"/>
      <c r="IU43" s="136"/>
      <c r="IV43" s="136"/>
      <c r="IW43" s="136"/>
      <c r="IX43" s="136"/>
      <c r="IY43" s="135">
        <f t="shared" ref="IY43:JF43" si="120">JG43+JO43+JW43+KE43</f>
        <v>0</v>
      </c>
      <c r="IZ43" s="135">
        <f t="shared" si="120"/>
        <v>0</v>
      </c>
      <c r="JA43" s="135">
        <f t="shared" si="120"/>
        <v>0</v>
      </c>
      <c r="JB43" s="135">
        <f t="shared" si="120"/>
        <v>0</v>
      </c>
      <c r="JC43" s="135">
        <f t="shared" si="120"/>
        <v>0</v>
      </c>
      <c r="JD43" s="135">
        <f t="shared" si="120"/>
        <v>0</v>
      </c>
      <c r="JE43" s="135">
        <f t="shared" si="120"/>
        <v>0</v>
      </c>
      <c r="JF43" s="135">
        <f t="shared" si="120"/>
        <v>0</v>
      </c>
      <c r="JG43" s="136"/>
      <c r="JH43" s="136"/>
      <c r="JI43" s="136"/>
      <c r="JJ43" s="136"/>
      <c r="JK43" s="136"/>
      <c r="JL43" s="136"/>
      <c r="JM43" s="136"/>
      <c r="JN43" s="136"/>
      <c r="JO43" s="136"/>
      <c r="JP43" s="136"/>
      <c r="JQ43" s="136"/>
      <c r="JR43" s="136"/>
      <c r="JS43" s="136"/>
      <c r="JT43" s="136"/>
      <c r="JU43" s="136"/>
      <c r="JV43" s="136"/>
      <c r="JW43" s="136"/>
      <c r="JX43" s="136"/>
      <c r="JY43" s="136"/>
      <c r="JZ43" s="136"/>
      <c r="KA43" s="136"/>
      <c r="KB43" s="136"/>
      <c r="KC43" s="136"/>
      <c r="KD43" s="136"/>
      <c r="KE43" s="136"/>
      <c r="KF43" s="136"/>
      <c r="KG43" s="136"/>
      <c r="KH43" s="136"/>
      <c r="KI43" s="136"/>
      <c r="KJ43" s="136"/>
      <c r="KK43" s="136"/>
      <c r="KL43" s="136"/>
      <c r="KM43" s="80"/>
      <c r="KN43" s="136" t="s">
        <v>97</v>
      </c>
      <c r="KO43" s="80"/>
      <c r="KP43" s="80"/>
      <c r="KQ43" s="80"/>
      <c r="KR43" s="136"/>
      <c r="KS43" s="136"/>
      <c r="KT43" s="136"/>
      <c r="KU43" s="136"/>
      <c r="KV43" s="136"/>
      <c r="KW43" s="136"/>
      <c r="KX43" s="136"/>
      <c r="KY43" s="136"/>
      <c r="KZ43" s="136"/>
      <c r="LA43" s="136"/>
      <c r="LB43" s="136"/>
      <c r="LC43" s="136"/>
      <c r="LD43" s="136"/>
      <c r="LE43" s="136"/>
      <c r="LF43" s="136"/>
      <c r="LG43" s="136"/>
      <c r="LH43" s="136"/>
      <c r="LI43" s="136"/>
      <c r="LJ43" s="137"/>
      <c r="LK43" s="137"/>
      <c r="LL43" s="137"/>
      <c r="LM43" s="137"/>
      <c r="LN43" s="137"/>
      <c r="LO43" s="137"/>
      <c r="LP43" s="104"/>
      <c r="LQ43" s="104"/>
      <c r="LR43" s="104"/>
      <c r="LS43" s="104"/>
      <c r="LT43" s="104"/>
      <c r="LU43" s="104"/>
      <c r="LV43" s="104"/>
      <c r="LW43" s="104"/>
      <c r="LX43" s="104"/>
    </row>
    <row r="44" spans="1:336" ht="15.75" customHeight="1" collapsed="1" x14ac:dyDescent="0.2">
      <c r="A44" s="70"/>
      <c r="B44" s="71" t="s">
        <v>188</v>
      </c>
      <c r="C44" s="70"/>
      <c r="D44" s="70"/>
      <c r="E44" s="70"/>
      <c r="F44" s="72">
        <f>SUM(F45:F47)</f>
        <v>0</v>
      </c>
      <c r="G44" s="72">
        <f>SUM(G45:G47)</f>
        <v>0</v>
      </c>
      <c r="H44" s="72">
        <f>SUM(H45:H47)</f>
        <v>0</v>
      </c>
      <c r="I44" s="72">
        <f>SUM(I45:I47)</f>
        <v>0</v>
      </c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>
        <f>SUM(V45:V47)</f>
        <v>0</v>
      </c>
      <c r="W44" s="72">
        <f>SUM(W45:W47)</f>
        <v>0</v>
      </c>
      <c r="X44" s="73">
        <v>0</v>
      </c>
      <c r="Y44" s="72">
        <f>SUM(Y45:Y47)</f>
        <v>0</v>
      </c>
      <c r="Z44" s="73">
        <v>0</v>
      </c>
      <c r="AA44" s="73">
        <v>0</v>
      </c>
      <c r="AB44" s="72">
        <f>SUM(AB45:AB47)</f>
        <v>0</v>
      </c>
      <c r="AC44" s="72">
        <f>SUM(AC45:AC47)</f>
        <v>0</v>
      </c>
      <c r="AD44" s="74"/>
      <c r="AE44" s="74"/>
      <c r="AF44" s="72">
        <f>SUM(AF45:AF47)</f>
        <v>0</v>
      </c>
      <c r="AG44" s="72">
        <f>SUM(AG45:AG47)</f>
        <v>0</v>
      </c>
      <c r="AH44" s="72">
        <f>SUM(AH45:AH47)</f>
        <v>0</v>
      </c>
      <c r="AI44" s="72">
        <f>SUM(AI45:AI47)</f>
        <v>0</v>
      </c>
      <c r="AJ44" s="75" t="str">
        <f>IF(AG44=0,"-",AH44/AG44)</f>
        <v>-</v>
      </c>
      <c r="AK44" s="72">
        <f>SUM(AK45:AK47)</f>
        <v>0</v>
      </c>
      <c r="AL44" s="72">
        <f>SUM(AL45:AL47)</f>
        <v>0</v>
      </c>
      <c r="AM44" s="72">
        <f>SUM(AM45:AM47)</f>
        <v>0</v>
      </c>
      <c r="AN44" s="75" t="str">
        <f>IF(AK44=0,"-",AL44/AK44)</f>
        <v>-</v>
      </c>
      <c r="AO44" s="72">
        <f>SUM(AO45:AO47)</f>
        <v>0</v>
      </c>
      <c r="AP44" s="72">
        <f>SUM(AP45:AP47)</f>
        <v>0</v>
      </c>
      <c r="AQ44" s="72">
        <f>SUM(AQ45:AQ47)</f>
        <v>0</v>
      </c>
      <c r="AR44" s="75" t="str">
        <f>IF(AO44=0,"-",AP44/AO44)</f>
        <v>-</v>
      </c>
      <c r="AS44" s="72">
        <f>SUM(AS45:AS47)</f>
        <v>0</v>
      </c>
      <c r="AT44" s="72">
        <f>SUM(AT45:AT47)</f>
        <v>0</v>
      </c>
      <c r="AU44" s="72">
        <f>SUM(AU45:AU47)</f>
        <v>0</v>
      </c>
      <c r="AV44" s="75" t="str">
        <f>IF(AS44=0,"-",AT44/AS44)</f>
        <v>-</v>
      </c>
      <c r="AW44" s="72">
        <f>SUM(AW45:AW47)</f>
        <v>0</v>
      </c>
      <c r="AX44" s="72">
        <f>SUM(AX45:AX47)</f>
        <v>0</v>
      </c>
      <c r="AY44" s="72">
        <f>SUM(AY45:AY47)</f>
        <v>0</v>
      </c>
      <c r="AZ44" s="75" t="str">
        <f>IF(AW44=0,"-",AX44/AW44)</f>
        <v>-</v>
      </c>
      <c r="BA44" s="72">
        <f>SUM(BA45:BA47)</f>
        <v>0</v>
      </c>
      <c r="BB44" s="72">
        <f>SUM(BB45:BB47)</f>
        <v>0</v>
      </c>
      <c r="BC44" s="72">
        <f>SUM(BC45:BC47)</f>
        <v>0</v>
      </c>
      <c r="BD44" s="75" t="str">
        <f>IF(BA44=0,"-",BB44/BA44)</f>
        <v>-</v>
      </c>
      <c r="BE44" s="72">
        <f>SUM(BE45:BE47)</f>
        <v>0</v>
      </c>
      <c r="BF44" s="72">
        <f>SUM(BF45:BF47)</f>
        <v>0</v>
      </c>
      <c r="BG44" s="72">
        <f>SUM(BG45:BG47)</f>
        <v>0</v>
      </c>
      <c r="BH44" s="75" t="str">
        <f>IF(BE44=0,"-",BF44/BE44)</f>
        <v>-</v>
      </c>
      <c r="BI44" s="72">
        <f t="shared" ref="BI44:CC44" si="121">SUM(BI45:BI47)</f>
        <v>0</v>
      </c>
      <c r="BJ44" s="72">
        <f t="shared" si="121"/>
        <v>0</v>
      </c>
      <c r="BK44" s="72">
        <f t="shared" si="121"/>
        <v>0</v>
      </c>
      <c r="BL44" s="72">
        <f t="shared" si="121"/>
        <v>0</v>
      </c>
      <c r="BM44" s="72">
        <f t="shared" si="121"/>
        <v>0</v>
      </c>
      <c r="BN44" s="72">
        <f t="shared" si="121"/>
        <v>0</v>
      </c>
      <c r="BO44" s="72">
        <f t="shared" si="121"/>
        <v>0</v>
      </c>
      <c r="BP44" s="72">
        <f t="shared" si="121"/>
        <v>0</v>
      </c>
      <c r="BQ44" s="72">
        <f t="shared" si="121"/>
        <v>0</v>
      </c>
      <c r="BR44" s="72">
        <f t="shared" si="121"/>
        <v>0</v>
      </c>
      <c r="BS44" s="72">
        <f t="shared" si="121"/>
        <v>0</v>
      </c>
      <c r="BT44" s="72">
        <f t="shared" si="121"/>
        <v>0</v>
      </c>
      <c r="BU44" s="72">
        <f t="shared" si="121"/>
        <v>0</v>
      </c>
      <c r="BV44" s="72">
        <f t="shared" si="121"/>
        <v>0</v>
      </c>
      <c r="BW44" s="72">
        <f t="shared" si="121"/>
        <v>0</v>
      </c>
      <c r="BX44" s="72">
        <f t="shared" si="121"/>
        <v>0</v>
      </c>
      <c r="BY44" s="72">
        <f t="shared" si="121"/>
        <v>0</v>
      </c>
      <c r="BZ44" s="72">
        <f t="shared" si="121"/>
        <v>0</v>
      </c>
      <c r="CA44" s="72">
        <f t="shared" si="121"/>
        <v>0</v>
      </c>
      <c r="CB44" s="72">
        <f t="shared" si="121"/>
        <v>0</v>
      </c>
      <c r="CC44" s="72">
        <f t="shared" si="121"/>
        <v>0</v>
      </c>
      <c r="CD44" s="72">
        <f>F44-AB44-AF44</f>
        <v>0</v>
      </c>
      <c r="CE44" s="72"/>
      <c r="CF44" s="72"/>
      <c r="CG44" s="72">
        <f>SUM(CG45:CG47)</f>
        <v>0</v>
      </c>
      <c r="CH44" s="72">
        <f>SUM(CH45:CH47)</f>
        <v>0</v>
      </c>
      <c r="CI44" s="74"/>
      <c r="CJ44" s="74"/>
      <c r="CK44" s="72">
        <f>SUM(CK45:CK47)</f>
        <v>0</v>
      </c>
      <c r="CL44" s="72">
        <f>SUM(CL45:CL47)</f>
        <v>0</v>
      </c>
      <c r="CM44" s="72">
        <f>SUM(CM45:CM47)</f>
        <v>0</v>
      </c>
      <c r="CN44" s="72">
        <f>SUM(CN45:CN47)</f>
        <v>0</v>
      </c>
      <c r="CO44" s="75" t="str">
        <f>IF(CL44=0,"-",CM44/CL44)</f>
        <v>-</v>
      </c>
      <c r="CP44" s="72">
        <f>SUM(CP45:CP47)</f>
        <v>0</v>
      </c>
      <c r="CQ44" s="72">
        <f>SUM(CQ45:CQ47)</f>
        <v>0</v>
      </c>
      <c r="CR44" s="72">
        <f>SUM(CR45:CR47)</f>
        <v>0</v>
      </c>
      <c r="CS44" s="75" t="str">
        <f>IF(CP44=0,"-",CQ44/CP44)</f>
        <v>-</v>
      </c>
      <c r="CT44" s="72">
        <f>SUM(CT45:CT47)</f>
        <v>0</v>
      </c>
      <c r="CU44" s="72">
        <f>SUM(CU45:CU47)</f>
        <v>0</v>
      </c>
      <c r="CV44" s="72">
        <f>SUM(CV45:CV47)</f>
        <v>0</v>
      </c>
      <c r="CW44" s="75" t="str">
        <f>IF(CT44=0,"-",CU44/CT44)</f>
        <v>-</v>
      </c>
      <c r="CX44" s="72">
        <f>SUM(CX45:CX47)</f>
        <v>0</v>
      </c>
      <c r="CY44" s="72">
        <f>SUM(CY45:CY47)</f>
        <v>0</v>
      </c>
      <c r="CZ44" s="72">
        <f>SUM(CZ45:CZ47)</f>
        <v>0</v>
      </c>
      <c r="DA44" s="75" t="str">
        <f>IF(CX44=0,"-",CY44/CX44)</f>
        <v>-</v>
      </c>
      <c r="DB44" s="72">
        <f>SUM(DB45:DB47)</f>
        <v>0</v>
      </c>
      <c r="DC44" s="72">
        <f>SUM(DC45:DC47)</f>
        <v>0</v>
      </c>
      <c r="DD44" s="72">
        <f>SUM(DD45:DD47)</f>
        <v>0</v>
      </c>
      <c r="DE44" s="75" t="str">
        <f>IF(DB44=0,"-",DC44/DB44)</f>
        <v>-</v>
      </c>
      <c r="DF44" s="72">
        <f>SUM(DF45:DF47)</f>
        <v>0</v>
      </c>
      <c r="DG44" s="72">
        <f>SUM(DG45:DG47)</f>
        <v>0</v>
      </c>
      <c r="DH44" s="72">
        <f>SUM(DH45:DH47)</f>
        <v>0</v>
      </c>
      <c r="DI44" s="75" t="str">
        <f>IF(DF44=0,"-",DG44/DF44)</f>
        <v>-</v>
      </c>
      <c r="DJ44" s="72">
        <f>SUM(DJ45:DJ47)</f>
        <v>0</v>
      </c>
      <c r="DK44" s="72">
        <f>SUM(DK45:DK47)</f>
        <v>0</v>
      </c>
      <c r="DL44" s="72">
        <f>SUM(DL45:DL47)</f>
        <v>0</v>
      </c>
      <c r="DM44" s="75" t="str">
        <f>IF(DJ44=0,"-",DK44/DJ44)</f>
        <v>-</v>
      </c>
      <c r="DN44" s="72">
        <f t="shared" ref="DN44:EH44" si="122">SUM(DN45:DN47)</f>
        <v>0</v>
      </c>
      <c r="DO44" s="72">
        <f t="shared" si="122"/>
        <v>0</v>
      </c>
      <c r="DP44" s="72">
        <f t="shared" si="122"/>
        <v>0</v>
      </c>
      <c r="DQ44" s="72">
        <f t="shared" si="122"/>
        <v>0</v>
      </c>
      <c r="DR44" s="72">
        <f t="shared" si="122"/>
        <v>0</v>
      </c>
      <c r="DS44" s="72">
        <f t="shared" si="122"/>
        <v>0</v>
      </c>
      <c r="DT44" s="72">
        <f t="shared" si="122"/>
        <v>0</v>
      </c>
      <c r="DU44" s="72">
        <f t="shared" si="122"/>
        <v>0</v>
      </c>
      <c r="DV44" s="72">
        <f t="shared" si="122"/>
        <v>0</v>
      </c>
      <c r="DW44" s="72">
        <f t="shared" si="122"/>
        <v>0</v>
      </c>
      <c r="DX44" s="72">
        <f t="shared" si="122"/>
        <v>0</v>
      </c>
      <c r="DY44" s="72">
        <f t="shared" si="122"/>
        <v>0</v>
      </c>
      <c r="DZ44" s="72">
        <f t="shared" si="122"/>
        <v>0</v>
      </c>
      <c r="EA44" s="72">
        <f t="shared" si="122"/>
        <v>0</v>
      </c>
      <c r="EB44" s="72">
        <f t="shared" si="122"/>
        <v>0</v>
      </c>
      <c r="EC44" s="72">
        <f t="shared" si="122"/>
        <v>0</v>
      </c>
      <c r="ED44" s="72">
        <f t="shared" si="122"/>
        <v>0</v>
      </c>
      <c r="EE44" s="72">
        <f t="shared" si="122"/>
        <v>0</v>
      </c>
      <c r="EF44" s="72">
        <f t="shared" si="122"/>
        <v>0</v>
      </c>
      <c r="EG44" s="72">
        <f t="shared" si="122"/>
        <v>0</v>
      </c>
      <c r="EH44" s="72">
        <f t="shared" si="122"/>
        <v>0</v>
      </c>
      <c r="EI44" s="72">
        <f>H44-CG44-CK44</f>
        <v>0</v>
      </c>
      <c r="EJ44" s="72"/>
      <c r="EK44" s="72"/>
      <c r="EL44" s="72">
        <f t="shared" ref="EL44:EQ44" si="123">SUM(EL45:EL47)</f>
        <v>0</v>
      </c>
      <c r="EM44" s="72">
        <f t="shared" si="123"/>
        <v>0</v>
      </c>
      <c r="EN44" s="72">
        <f t="shared" si="123"/>
        <v>0</v>
      </c>
      <c r="EO44" s="72">
        <f t="shared" si="123"/>
        <v>0</v>
      </c>
      <c r="EP44" s="72">
        <f t="shared" si="123"/>
        <v>0</v>
      </c>
      <c r="EQ44" s="72">
        <f t="shared" si="123"/>
        <v>0</v>
      </c>
      <c r="ER44" s="75" t="str">
        <f>IF(EO44=0,"-",EP44/EO44)</f>
        <v>-</v>
      </c>
      <c r="ES44" s="72">
        <f>SUM(ES45:ES47)</f>
        <v>0</v>
      </c>
      <c r="ET44" s="72">
        <f>SUM(ET45:ET47)</f>
        <v>0</v>
      </c>
      <c r="EU44" s="72">
        <f>SUM(EU45:EU47)</f>
        <v>0</v>
      </c>
      <c r="EV44" s="75" t="str">
        <f>IF(ES44=0,"-",ET44/ES44)</f>
        <v>-</v>
      </c>
      <c r="EW44" s="72">
        <f>SUM(EW45:EW47)</f>
        <v>0</v>
      </c>
      <c r="EX44" s="72">
        <f>SUM(EX45:EX47)</f>
        <v>0</v>
      </c>
      <c r="EY44" s="72">
        <f>SUM(EY45:EY47)</f>
        <v>0</v>
      </c>
      <c r="EZ44" s="75" t="str">
        <f>IF(EW44=0,"-",EX44/EW44)</f>
        <v>-</v>
      </c>
      <c r="FA44" s="72">
        <f>SUM(FA45:FA47)</f>
        <v>0</v>
      </c>
      <c r="FB44" s="72">
        <f>SUM(FB45:FB47)</f>
        <v>0</v>
      </c>
      <c r="FC44" s="72">
        <f>SUM(FC45:FC47)</f>
        <v>0</v>
      </c>
      <c r="FD44" s="75" t="str">
        <f>IF(FA44=0,"-",FB44/FA44)</f>
        <v>-</v>
      </c>
      <c r="FE44" s="72">
        <f>SUM(FE45:FE47)</f>
        <v>0</v>
      </c>
      <c r="FF44" s="72">
        <f>SUM(FF45:FF47)</f>
        <v>0</v>
      </c>
      <c r="FG44" s="72">
        <f>SUM(FG45:FG47)</f>
        <v>0</v>
      </c>
      <c r="FH44" s="75" t="str">
        <f>IF(FE44=0,"-",FF44/FE44)</f>
        <v>-</v>
      </c>
      <c r="FI44" s="72">
        <f>SUM(FI45:FI47)</f>
        <v>0</v>
      </c>
      <c r="FJ44" s="72">
        <f>SUM(FJ45:FJ47)</f>
        <v>0</v>
      </c>
      <c r="FK44" s="72">
        <f>SUM(FK45:FK47)</f>
        <v>0</v>
      </c>
      <c r="FL44" s="75" t="str">
        <f>IF(FI44=0,"-",FJ44/FI44)</f>
        <v>-</v>
      </c>
      <c r="FM44" s="72">
        <f>SUM(FM45:FM47)</f>
        <v>0</v>
      </c>
      <c r="FN44" s="72">
        <f>SUM(FN45:FN47)</f>
        <v>0</v>
      </c>
      <c r="FO44" s="72">
        <f>SUM(FO45:FO47)</f>
        <v>0</v>
      </c>
      <c r="FP44" s="75" t="str">
        <f>IF(FM44=0,"-",FN44/FM44)</f>
        <v>-</v>
      </c>
      <c r="FQ44" s="72">
        <f t="shared" ref="FQ44:GK44" si="124">SUM(FQ45:FQ47)</f>
        <v>0</v>
      </c>
      <c r="FR44" s="72">
        <f t="shared" si="124"/>
        <v>0</v>
      </c>
      <c r="FS44" s="72">
        <f t="shared" si="124"/>
        <v>0</v>
      </c>
      <c r="FT44" s="72">
        <f t="shared" si="124"/>
        <v>0</v>
      </c>
      <c r="FU44" s="72">
        <f t="shared" si="124"/>
        <v>0</v>
      </c>
      <c r="FV44" s="72">
        <f t="shared" si="124"/>
        <v>0</v>
      </c>
      <c r="FW44" s="72">
        <f t="shared" si="124"/>
        <v>0</v>
      </c>
      <c r="FX44" s="72">
        <f t="shared" si="124"/>
        <v>0</v>
      </c>
      <c r="FY44" s="72">
        <f t="shared" si="124"/>
        <v>0</v>
      </c>
      <c r="FZ44" s="72">
        <f t="shared" si="124"/>
        <v>0</v>
      </c>
      <c r="GA44" s="72">
        <f t="shared" si="124"/>
        <v>0</v>
      </c>
      <c r="GB44" s="72">
        <f t="shared" si="124"/>
        <v>0</v>
      </c>
      <c r="GC44" s="72">
        <f t="shared" si="124"/>
        <v>0</v>
      </c>
      <c r="GD44" s="72">
        <f t="shared" si="124"/>
        <v>0</v>
      </c>
      <c r="GE44" s="72">
        <f t="shared" si="124"/>
        <v>0</v>
      </c>
      <c r="GF44" s="72">
        <f t="shared" si="124"/>
        <v>0</v>
      </c>
      <c r="GG44" s="72">
        <f t="shared" si="124"/>
        <v>0</v>
      </c>
      <c r="GH44" s="72">
        <f t="shared" si="124"/>
        <v>0</v>
      </c>
      <c r="GI44" s="72">
        <f t="shared" si="124"/>
        <v>0</v>
      </c>
      <c r="GJ44" s="72">
        <f t="shared" si="124"/>
        <v>0</v>
      </c>
      <c r="GK44" s="72">
        <f t="shared" si="124"/>
        <v>0</v>
      </c>
      <c r="GL44" s="72">
        <f>H44-EL44-EN44</f>
        <v>0</v>
      </c>
      <c r="GM44" s="72"/>
      <c r="GN44" s="72"/>
      <c r="GO44" s="76"/>
      <c r="GP44" s="76"/>
      <c r="GQ44" s="77"/>
      <c r="GR44" s="77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6"/>
      <c r="HK44" s="112">
        <v>0</v>
      </c>
      <c r="HL44" s="112">
        <v>0</v>
      </c>
      <c r="HM44" s="112">
        <v>0</v>
      </c>
      <c r="HN44" s="112">
        <v>0</v>
      </c>
      <c r="HO44" s="112">
        <v>0</v>
      </c>
      <c r="HP44" s="112">
        <v>0</v>
      </c>
      <c r="HQ44" s="112">
        <v>0</v>
      </c>
      <c r="HR44" s="112">
        <v>0</v>
      </c>
      <c r="HS44" s="112">
        <v>0</v>
      </c>
      <c r="HT44" s="112">
        <v>0</v>
      </c>
      <c r="HU44" s="112">
        <v>0</v>
      </c>
      <c r="HV44" s="112">
        <v>0</v>
      </c>
      <c r="HW44" s="112">
        <v>0</v>
      </c>
      <c r="HX44" s="112">
        <v>0</v>
      </c>
      <c r="HY44" s="112">
        <v>0</v>
      </c>
      <c r="HZ44" s="112">
        <v>0</v>
      </c>
      <c r="IA44" s="112">
        <v>0</v>
      </c>
      <c r="IB44" s="112">
        <v>0</v>
      </c>
      <c r="IC44" s="112">
        <v>0</v>
      </c>
      <c r="ID44" s="112">
        <v>0</v>
      </c>
      <c r="IE44" s="112">
        <v>0</v>
      </c>
      <c r="IF44" s="112">
        <v>0</v>
      </c>
      <c r="IG44" s="112">
        <v>0</v>
      </c>
      <c r="IH44" s="112">
        <v>0</v>
      </c>
      <c r="II44" s="112">
        <v>0</v>
      </c>
      <c r="IJ44" s="112">
        <v>0</v>
      </c>
      <c r="IK44" s="112">
        <v>0</v>
      </c>
      <c r="IL44" s="112">
        <v>0</v>
      </c>
      <c r="IM44" s="112">
        <v>0</v>
      </c>
      <c r="IN44" s="112">
        <v>0</v>
      </c>
      <c r="IO44" s="112">
        <v>0</v>
      </c>
      <c r="IP44" s="112">
        <v>0</v>
      </c>
      <c r="IQ44" s="112">
        <v>0</v>
      </c>
      <c r="IR44" s="112">
        <v>0</v>
      </c>
      <c r="IS44" s="112">
        <v>0</v>
      </c>
      <c r="IT44" s="112">
        <v>0</v>
      </c>
      <c r="IU44" s="112">
        <v>0</v>
      </c>
      <c r="IV44" s="112">
        <v>0</v>
      </c>
      <c r="IW44" s="112">
        <v>0</v>
      </c>
      <c r="IX44" s="112">
        <v>0</v>
      </c>
      <c r="IY44" s="112">
        <v>0</v>
      </c>
      <c r="IZ44" s="112">
        <v>0</v>
      </c>
      <c r="JA44" s="112">
        <v>0</v>
      </c>
      <c r="JB44" s="112">
        <v>0</v>
      </c>
      <c r="JC44" s="112">
        <v>0</v>
      </c>
      <c r="JD44" s="112">
        <v>0</v>
      </c>
      <c r="JE44" s="112">
        <v>0</v>
      </c>
      <c r="JF44" s="112">
        <v>0</v>
      </c>
      <c r="JG44" s="112">
        <v>0</v>
      </c>
      <c r="JH44" s="112">
        <v>0</v>
      </c>
      <c r="JI44" s="112">
        <v>0</v>
      </c>
      <c r="JJ44" s="112">
        <v>0</v>
      </c>
      <c r="JK44" s="112">
        <v>0</v>
      </c>
      <c r="JL44" s="112">
        <v>0</v>
      </c>
      <c r="JM44" s="112">
        <v>0</v>
      </c>
      <c r="JN44" s="112">
        <v>0</v>
      </c>
      <c r="JO44" s="112">
        <v>0</v>
      </c>
      <c r="JP44" s="112">
        <v>0</v>
      </c>
      <c r="JQ44" s="112">
        <v>0</v>
      </c>
      <c r="JR44" s="112">
        <v>0</v>
      </c>
      <c r="JS44" s="112">
        <v>0</v>
      </c>
      <c r="JT44" s="112">
        <v>0</v>
      </c>
      <c r="JU44" s="112">
        <v>0</v>
      </c>
      <c r="JV44" s="112">
        <v>0</v>
      </c>
      <c r="JW44" s="112">
        <v>0</v>
      </c>
      <c r="JX44" s="112">
        <v>0</v>
      </c>
      <c r="JY44" s="112">
        <v>0</v>
      </c>
      <c r="JZ44" s="112">
        <v>0</v>
      </c>
      <c r="KA44" s="112">
        <v>0</v>
      </c>
      <c r="KB44" s="112">
        <v>0</v>
      </c>
      <c r="KC44" s="112">
        <v>0</v>
      </c>
      <c r="KD44" s="112">
        <v>0</v>
      </c>
      <c r="KE44" s="112">
        <v>0</v>
      </c>
      <c r="KF44" s="112">
        <v>0</v>
      </c>
      <c r="KG44" s="112">
        <v>0</v>
      </c>
      <c r="KH44" s="112">
        <v>0</v>
      </c>
      <c r="KI44" s="112">
        <v>0</v>
      </c>
      <c r="KJ44" s="112">
        <v>0</v>
      </c>
      <c r="KK44" s="112">
        <v>0</v>
      </c>
      <c r="KL44" s="112">
        <v>0</v>
      </c>
      <c r="KM44" s="2"/>
      <c r="KN44" s="112"/>
      <c r="KO44" s="80"/>
      <c r="KP44" s="80"/>
      <c r="KQ44" s="80"/>
      <c r="KR44" s="79">
        <v>0</v>
      </c>
      <c r="KS44" s="79">
        <v>0</v>
      </c>
      <c r="KT44" s="79">
        <v>0</v>
      </c>
      <c r="KU44" s="79">
        <v>0</v>
      </c>
      <c r="KV44" s="79">
        <v>0</v>
      </c>
      <c r="KW44" s="79">
        <v>0</v>
      </c>
      <c r="KX44" s="79">
        <v>0</v>
      </c>
      <c r="KY44" s="79">
        <v>0</v>
      </c>
      <c r="KZ44" s="79">
        <v>0</v>
      </c>
      <c r="LA44" s="79">
        <v>0</v>
      </c>
      <c r="LB44" s="79">
        <v>0</v>
      </c>
      <c r="LC44" s="79">
        <v>0</v>
      </c>
      <c r="LD44" s="79">
        <v>0</v>
      </c>
      <c r="LE44" s="79">
        <v>0</v>
      </c>
      <c r="LF44" s="79">
        <v>0</v>
      </c>
      <c r="LG44" s="79">
        <v>0</v>
      </c>
      <c r="LH44" s="79">
        <v>0</v>
      </c>
      <c r="LI44" s="79">
        <v>0</v>
      </c>
      <c r="LJ44" s="112"/>
      <c r="LK44" s="112"/>
      <c r="LL44" s="112"/>
      <c r="LM44" s="112"/>
      <c r="LN44" s="112"/>
      <c r="LO44" s="112"/>
      <c r="LP44" s="113"/>
      <c r="LQ44" s="113"/>
      <c r="LR44" s="113"/>
      <c r="LS44" s="113"/>
      <c r="LT44" s="113"/>
      <c r="LU44" s="114"/>
      <c r="LV44" s="113"/>
      <c r="LW44" s="113"/>
      <c r="LX44" s="114"/>
    </row>
    <row r="45" spans="1:336" ht="15.75" hidden="1" customHeight="1" outlineLevel="1" x14ac:dyDescent="0.2">
      <c r="A45" s="115"/>
      <c r="B45" s="116" t="s">
        <v>189</v>
      </c>
      <c r="C45" s="117"/>
      <c r="D45" s="117"/>
      <c r="E45" s="117"/>
      <c r="F45" s="118"/>
      <c r="G45" s="118"/>
      <c r="H45" s="118"/>
      <c r="I45" s="118"/>
      <c r="J45" s="119"/>
      <c r="K45" s="119"/>
      <c r="L45" s="119"/>
      <c r="M45" s="120"/>
      <c r="N45" s="118"/>
      <c r="O45" s="118"/>
      <c r="P45" s="120"/>
      <c r="Q45" s="120"/>
      <c r="R45" s="121"/>
      <c r="S45" s="121"/>
      <c r="T45" s="121"/>
      <c r="U45" s="121"/>
      <c r="V45" s="118"/>
      <c r="W45" s="118"/>
      <c r="X45" s="121"/>
      <c r="Y45" s="118"/>
      <c r="Z45" s="121"/>
      <c r="AA45" s="121"/>
      <c r="AB45" s="122"/>
      <c r="AC45" s="122"/>
      <c r="AD45" s="123"/>
      <c r="AE45" s="123"/>
      <c r="AF45" s="124"/>
      <c r="AG45" s="122"/>
      <c r="AH45" s="122"/>
      <c r="AI45" s="122"/>
      <c r="AJ45" s="125"/>
      <c r="AK45" s="122"/>
      <c r="AL45" s="122"/>
      <c r="AM45" s="122"/>
      <c r="AN45" s="125"/>
      <c r="AO45" s="122"/>
      <c r="AP45" s="122"/>
      <c r="AQ45" s="122"/>
      <c r="AR45" s="125"/>
      <c r="AS45" s="122"/>
      <c r="AT45" s="122"/>
      <c r="AU45" s="122"/>
      <c r="AV45" s="125"/>
      <c r="AW45" s="122"/>
      <c r="AX45" s="122"/>
      <c r="AY45" s="122"/>
      <c r="AZ45" s="125"/>
      <c r="BA45" s="122"/>
      <c r="BB45" s="122"/>
      <c r="BC45" s="122"/>
      <c r="BD45" s="125"/>
      <c r="BE45" s="122"/>
      <c r="BF45" s="122"/>
      <c r="BG45" s="122"/>
      <c r="BH45" s="125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2"/>
      <c r="BZ45" s="124"/>
      <c r="CA45" s="124"/>
      <c r="CB45" s="124"/>
      <c r="CC45" s="124"/>
      <c r="CD45" s="124"/>
      <c r="CE45" s="124"/>
      <c r="CF45" s="124"/>
      <c r="CG45" s="122"/>
      <c r="CH45" s="122"/>
      <c r="CI45" s="123"/>
      <c r="CJ45" s="123"/>
      <c r="CK45" s="122"/>
      <c r="CL45" s="122"/>
      <c r="CM45" s="122"/>
      <c r="CN45" s="122"/>
      <c r="CO45" s="125"/>
      <c r="CP45" s="122"/>
      <c r="CQ45" s="122"/>
      <c r="CR45" s="122"/>
      <c r="CS45" s="125"/>
      <c r="CT45" s="122"/>
      <c r="CU45" s="122"/>
      <c r="CV45" s="122"/>
      <c r="CW45" s="125"/>
      <c r="CX45" s="122"/>
      <c r="CY45" s="122"/>
      <c r="CZ45" s="122"/>
      <c r="DA45" s="125"/>
      <c r="DB45" s="122"/>
      <c r="DC45" s="122"/>
      <c r="DD45" s="122"/>
      <c r="DE45" s="125"/>
      <c r="DF45" s="122"/>
      <c r="DG45" s="122"/>
      <c r="DH45" s="122"/>
      <c r="DI45" s="125"/>
      <c r="DJ45" s="122"/>
      <c r="DK45" s="122"/>
      <c r="DL45" s="122"/>
      <c r="DM45" s="125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2"/>
      <c r="EE45" s="124"/>
      <c r="EF45" s="124"/>
      <c r="EG45" s="124"/>
      <c r="EH45" s="124"/>
      <c r="EI45" s="124"/>
      <c r="EJ45" s="124"/>
      <c r="EK45" s="124"/>
      <c r="EL45" s="122"/>
      <c r="EM45" s="122"/>
      <c r="EN45" s="122"/>
      <c r="EO45" s="122"/>
      <c r="EP45" s="122"/>
      <c r="EQ45" s="122"/>
      <c r="ER45" s="125"/>
      <c r="ES45" s="122"/>
      <c r="ET45" s="122"/>
      <c r="EU45" s="122"/>
      <c r="EV45" s="125"/>
      <c r="EW45" s="122"/>
      <c r="EX45" s="122"/>
      <c r="EY45" s="122"/>
      <c r="EZ45" s="125"/>
      <c r="FA45" s="122"/>
      <c r="FB45" s="122"/>
      <c r="FC45" s="122"/>
      <c r="FD45" s="125"/>
      <c r="FE45" s="122"/>
      <c r="FF45" s="122"/>
      <c r="FG45" s="122"/>
      <c r="FH45" s="125"/>
      <c r="FI45" s="122"/>
      <c r="FJ45" s="122"/>
      <c r="FK45" s="122"/>
      <c r="FL45" s="125"/>
      <c r="FM45" s="122"/>
      <c r="FN45" s="122"/>
      <c r="FO45" s="122"/>
      <c r="FP45" s="125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2"/>
      <c r="GH45" s="124"/>
      <c r="GI45" s="124"/>
      <c r="GJ45" s="124"/>
      <c r="GK45" s="124"/>
      <c r="GL45" s="124"/>
      <c r="GM45" s="124"/>
      <c r="GN45" s="124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102"/>
      <c r="HL45" s="102"/>
      <c r="HM45" s="102"/>
      <c r="HN45" s="102"/>
      <c r="HO45" s="102"/>
      <c r="HP45" s="102"/>
      <c r="HQ45" s="102"/>
      <c r="HR45" s="102"/>
      <c r="HS45" s="102"/>
      <c r="HT45" s="102"/>
      <c r="HU45" s="102"/>
      <c r="HV45" s="102"/>
      <c r="HW45" s="102"/>
      <c r="HX45" s="102"/>
      <c r="HY45" s="102"/>
      <c r="HZ45" s="102"/>
      <c r="IA45" s="102"/>
      <c r="IB45" s="102"/>
      <c r="IC45" s="102"/>
      <c r="ID45" s="102"/>
      <c r="IE45" s="102"/>
      <c r="IF45" s="102"/>
      <c r="IG45" s="102"/>
      <c r="IH45" s="102"/>
      <c r="II45" s="102"/>
      <c r="IJ45" s="102"/>
      <c r="IK45" s="102"/>
      <c r="IL45" s="102"/>
      <c r="IM45" s="102"/>
      <c r="IN45" s="102"/>
      <c r="IO45" s="102"/>
      <c r="IP45" s="102"/>
      <c r="IQ45" s="102"/>
      <c r="IR45" s="102"/>
      <c r="IS45" s="102"/>
      <c r="IT45" s="102"/>
      <c r="IU45" s="102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  <c r="JG45" s="102"/>
      <c r="JH45" s="102"/>
      <c r="JI45" s="102"/>
      <c r="JJ45" s="102"/>
      <c r="JK45" s="102"/>
      <c r="JL45" s="102"/>
      <c r="JM45" s="102"/>
      <c r="JN45" s="102"/>
      <c r="JO45" s="102"/>
      <c r="JP45" s="102"/>
      <c r="JQ45" s="102"/>
      <c r="JR45" s="102"/>
      <c r="JS45" s="102"/>
      <c r="JT45" s="102"/>
      <c r="JU45" s="102"/>
      <c r="JV45" s="102"/>
      <c r="JW45" s="102"/>
      <c r="JX45" s="102"/>
      <c r="JY45" s="102"/>
      <c r="JZ45" s="102"/>
      <c r="KA45" s="102"/>
      <c r="KB45" s="102"/>
      <c r="KC45" s="102"/>
      <c r="KD45" s="102"/>
      <c r="KE45" s="102"/>
      <c r="KF45" s="102"/>
      <c r="KG45" s="102"/>
      <c r="KH45" s="102"/>
      <c r="KI45" s="102"/>
      <c r="KJ45" s="102"/>
      <c r="KK45" s="102"/>
      <c r="KL45" s="102"/>
      <c r="KM45" s="126"/>
      <c r="KN45" s="102"/>
      <c r="KO45" s="127"/>
      <c r="KP45" s="127"/>
      <c r="KQ45" s="127"/>
      <c r="KR45" s="102"/>
      <c r="KS45" s="102"/>
      <c r="KT45" s="102"/>
      <c r="KU45" s="102"/>
      <c r="KV45" s="102"/>
      <c r="KW45" s="102"/>
      <c r="KX45" s="102"/>
      <c r="KY45" s="102"/>
      <c r="KZ45" s="102"/>
      <c r="LA45" s="102"/>
      <c r="LB45" s="102"/>
      <c r="LC45" s="102"/>
      <c r="LD45" s="102"/>
      <c r="LE45" s="102"/>
      <c r="LF45" s="102"/>
      <c r="LG45" s="102"/>
      <c r="LH45" s="102"/>
      <c r="LI45" s="102"/>
      <c r="LJ45" s="128"/>
      <c r="LK45" s="128"/>
      <c r="LL45" s="128"/>
      <c r="LM45" s="128"/>
      <c r="LN45" s="128"/>
      <c r="LO45" s="128"/>
      <c r="LP45" s="104"/>
      <c r="LQ45" s="104"/>
      <c r="LR45" s="104"/>
      <c r="LS45" s="104"/>
      <c r="LT45" s="104"/>
      <c r="LU45" s="105"/>
      <c r="LV45" s="104"/>
      <c r="LW45" s="104"/>
      <c r="LX45" s="105"/>
    </row>
    <row r="46" spans="1:336" ht="29.25" hidden="1" customHeight="1" outlineLevel="1" x14ac:dyDescent="0.2">
      <c r="A46" s="115"/>
      <c r="B46" s="116" t="s">
        <v>190</v>
      </c>
      <c r="C46" s="117"/>
      <c r="D46" s="117"/>
      <c r="E46" s="117"/>
      <c r="F46" s="118"/>
      <c r="G46" s="118"/>
      <c r="H46" s="118"/>
      <c r="I46" s="118"/>
      <c r="J46" s="119"/>
      <c r="K46" s="119"/>
      <c r="L46" s="119"/>
      <c r="M46" s="120"/>
      <c r="N46" s="118"/>
      <c r="O46" s="118"/>
      <c r="P46" s="120"/>
      <c r="Q46" s="120"/>
      <c r="R46" s="121"/>
      <c r="S46" s="121"/>
      <c r="T46" s="121"/>
      <c r="U46" s="121"/>
      <c r="V46" s="118"/>
      <c r="W46" s="118"/>
      <c r="X46" s="121"/>
      <c r="Y46" s="118"/>
      <c r="Z46" s="121"/>
      <c r="AA46" s="121"/>
      <c r="AB46" s="122"/>
      <c r="AC46" s="122"/>
      <c r="AD46" s="123"/>
      <c r="AE46" s="123"/>
      <c r="AF46" s="124"/>
      <c r="AG46" s="122"/>
      <c r="AH46" s="122"/>
      <c r="AI46" s="122"/>
      <c r="AJ46" s="125"/>
      <c r="AK46" s="122"/>
      <c r="AL46" s="122"/>
      <c r="AM46" s="122"/>
      <c r="AN46" s="125"/>
      <c r="AO46" s="122"/>
      <c r="AP46" s="122"/>
      <c r="AQ46" s="122"/>
      <c r="AR46" s="125"/>
      <c r="AS46" s="122"/>
      <c r="AT46" s="122"/>
      <c r="AU46" s="122"/>
      <c r="AV46" s="125"/>
      <c r="AW46" s="122"/>
      <c r="AX46" s="122"/>
      <c r="AY46" s="122"/>
      <c r="AZ46" s="125"/>
      <c r="BA46" s="122"/>
      <c r="BB46" s="122"/>
      <c r="BC46" s="122"/>
      <c r="BD46" s="125"/>
      <c r="BE46" s="122"/>
      <c r="BF46" s="122"/>
      <c r="BG46" s="122"/>
      <c r="BH46" s="125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2"/>
      <c r="BZ46" s="124"/>
      <c r="CA46" s="124"/>
      <c r="CB46" s="124"/>
      <c r="CC46" s="124"/>
      <c r="CD46" s="124"/>
      <c r="CE46" s="124"/>
      <c r="CF46" s="124"/>
      <c r="CG46" s="122"/>
      <c r="CH46" s="122"/>
      <c r="CI46" s="123"/>
      <c r="CJ46" s="123"/>
      <c r="CK46" s="122"/>
      <c r="CL46" s="122"/>
      <c r="CM46" s="122"/>
      <c r="CN46" s="122"/>
      <c r="CO46" s="125"/>
      <c r="CP46" s="122"/>
      <c r="CQ46" s="122"/>
      <c r="CR46" s="122"/>
      <c r="CS46" s="125"/>
      <c r="CT46" s="122"/>
      <c r="CU46" s="122"/>
      <c r="CV46" s="122"/>
      <c r="CW46" s="125"/>
      <c r="CX46" s="122"/>
      <c r="CY46" s="122"/>
      <c r="CZ46" s="122"/>
      <c r="DA46" s="125"/>
      <c r="DB46" s="122"/>
      <c r="DC46" s="122"/>
      <c r="DD46" s="122"/>
      <c r="DE46" s="125"/>
      <c r="DF46" s="122"/>
      <c r="DG46" s="122"/>
      <c r="DH46" s="122"/>
      <c r="DI46" s="125"/>
      <c r="DJ46" s="122"/>
      <c r="DK46" s="122"/>
      <c r="DL46" s="122"/>
      <c r="DM46" s="125"/>
      <c r="DN46" s="124"/>
      <c r="DO46" s="124"/>
      <c r="DP46" s="124"/>
      <c r="DQ46" s="124"/>
      <c r="DR46" s="124"/>
      <c r="DS46" s="124"/>
      <c r="DT46" s="124"/>
      <c r="DU46" s="124"/>
      <c r="DV46" s="124"/>
      <c r="DW46" s="124"/>
      <c r="DX46" s="124"/>
      <c r="DY46" s="124"/>
      <c r="DZ46" s="124"/>
      <c r="EA46" s="124"/>
      <c r="EB46" s="124"/>
      <c r="EC46" s="124"/>
      <c r="ED46" s="122"/>
      <c r="EE46" s="124"/>
      <c r="EF46" s="124"/>
      <c r="EG46" s="124"/>
      <c r="EH46" s="124"/>
      <c r="EI46" s="124"/>
      <c r="EJ46" s="124"/>
      <c r="EK46" s="124"/>
      <c r="EL46" s="122"/>
      <c r="EM46" s="122"/>
      <c r="EN46" s="122"/>
      <c r="EO46" s="122"/>
      <c r="EP46" s="122"/>
      <c r="EQ46" s="122"/>
      <c r="ER46" s="125"/>
      <c r="ES46" s="122"/>
      <c r="ET46" s="122"/>
      <c r="EU46" s="122"/>
      <c r="EV46" s="125"/>
      <c r="EW46" s="122"/>
      <c r="EX46" s="122"/>
      <c r="EY46" s="122"/>
      <c r="EZ46" s="125"/>
      <c r="FA46" s="122"/>
      <c r="FB46" s="122"/>
      <c r="FC46" s="122"/>
      <c r="FD46" s="125"/>
      <c r="FE46" s="122"/>
      <c r="FF46" s="122"/>
      <c r="FG46" s="122"/>
      <c r="FH46" s="125"/>
      <c r="FI46" s="122"/>
      <c r="FJ46" s="122"/>
      <c r="FK46" s="122"/>
      <c r="FL46" s="125"/>
      <c r="FM46" s="122"/>
      <c r="FN46" s="122"/>
      <c r="FO46" s="122"/>
      <c r="FP46" s="125"/>
      <c r="FQ46" s="124"/>
      <c r="FR46" s="124"/>
      <c r="FS46" s="124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2"/>
      <c r="GH46" s="124"/>
      <c r="GI46" s="124"/>
      <c r="GJ46" s="124"/>
      <c r="GK46" s="124"/>
      <c r="GL46" s="124"/>
      <c r="GM46" s="124"/>
      <c r="GN46" s="124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102"/>
      <c r="HL46" s="102"/>
      <c r="HM46" s="102"/>
      <c r="HN46" s="102"/>
      <c r="HO46" s="102"/>
      <c r="HP46" s="102"/>
      <c r="HQ46" s="102"/>
      <c r="HR46" s="102"/>
      <c r="HS46" s="102"/>
      <c r="HT46" s="102"/>
      <c r="HU46" s="102"/>
      <c r="HV46" s="102"/>
      <c r="HW46" s="102"/>
      <c r="HX46" s="102"/>
      <c r="HY46" s="102"/>
      <c r="HZ46" s="102"/>
      <c r="IA46" s="102"/>
      <c r="IB46" s="102"/>
      <c r="IC46" s="102"/>
      <c r="ID46" s="102"/>
      <c r="IE46" s="102"/>
      <c r="IF46" s="102"/>
      <c r="IG46" s="102"/>
      <c r="IH46" s="102"/>
      <c r="II46" s="102"/>
      <c r="IJ46" s="102"/>
      <c r="IK46" s="102"/>
      <c r="IL46" s="102"/>
      <c r="IM46" s="102"/>
      <c r="IN46" s="102"/>
      <c r="IO46" s="102"/>
      <c r="IP46" s="102"/>
      <c r="IQ46" s="102"/>
      <c r="IR46" s="102"/>
      <c r="IS46" s="102"/>
      <c r="IT46" s="102"/>
      <c r="IU46" s="102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  <c r="JG46" s="102"/>
      <c r="JH46" s="102"/>
      <c r="JI46" s="102"/>
      <c r="JJ46" s="102"/>
      <c r="JK46" s="102"/>
      <c r="JL46" s="102"/>
      <c r="JM46" s="102"/>
      <c r="JN46" s="102"/>
      <c r="JO46" s="102"/>
      <c r="JP46" s="102"/>
      <c r="JQ46" s="102"/>
      <c r="JR46" s="102"/>
      <c r="JS46" s="102"/>
      <c r="JT46" s="102"/>
      <c r="JU46" s="102"/>
      <c r="JV46" s="102"/>
      <c r="JW46" s="102"/>
      <c r="JX46" s="102"/>
      <c r="JY46" s="102"/>
      <c r="JZ46" s="102"/>
      <c r="KA46" s="102"/>
      <c r="KB46" s="102"/>
      <c r="KC46" s="102"/>
      <c r="KD46" s="102"/>
      <c r="KE46" s="102"/>
      <c r="KF46" s="102"/>
      <c r="KG46" s="102"/>
      <c r="KH46" s="102"/>
      <c r="KI46" s="102"/>
      <c r="KJ46" s="102"/>
      <c r="KK46" s="102"/>
      <c r="KL46" s="102"/>
      <c r="KM46" s="126"/>
      <c r="KN46" s="102"/>
      <c r="KO46" s="127"/>
      <c r="KP46" s="127"/>
      <c r="KQ46" s="127"/>
      <c r="KR46" s="102"/>
      <c r="KS46" s="102"/>
      <c r="KT46" s="102"/>
      <c r="KU46" s="102"/>
      <c r="KV46" s="102"/>
      <c r="KW46" s="102"/>
      <c r="KX46" s="102"/>
      <c r="KY46" s="102"/>
      <c r="KZ46" s="102"/>
      <c r="LA46" s="102"/>
      <c r="LB46" s="102"/>
      <c r="LC46" s="102"/>
      <c r="LD46" s="102"/>
      <c r="LE46" s="102"/>
      <c r="LF46" s="102"/>
      <c r="LG46" s="102"/>
      <c r="LH46" s="102"/>
      <c r="LI46" s="102"/>
      <c r="LJ46" s="128"/>
      <c r="LK46" s="128"/>
      <c r="LL46" s="128"/>
      <c r="LM46" s="128"/>
      <c r="LN46" s="128"/>
      <c r="LO46" s="128"/>
      <c r="LP46" s="104"/>
      <c r="LQ46" s="104"/>
      <c r="LR46" s="104"/>
      <c r="LS46" s="104"/>
      <c r="LT46" s="104"/>
      <c r="LU46" s="105"/>
      <c r="LV46" s="104"/>
      <c r="LW46" s="104"/>
      <c r="LX46" s="105"/>
    </row>
    <row r="47" spans="1:336" ht="24" hidden="1" customHeight="1" outlineLevel="1" x14ac:dyDescent="0.2">
      <c r="A47" s="182"/>
      <c r="B47" s="183" t="s">
        <v>191</v>
      </c>
      <c r="C47" s="184"/>
      <c r="D47" s="184"/>
      <c r="E47" s="184"/>
      <c r="F47" s="185"/>
      <c r="G47" s="185"/>
      <c r="H47" s="185"/>
      <c r="I47" s="185"/>
      <c r="J47" s="186"/>
      <c r="K47" s="186"/>
      <c r="L47" s="186"/>
      <c r="M47" s="187"/>
      <c r="N47" s="185"/>
      <c r="O47" s="185"/>
      <c r="P47" s="187"/>
      <c r="Q47" s="187"/>
      <c r="R47" s="188"/>
      <c r="S47" s="188"/>
      <c r="T47" s="188"/>
      <c r="U47" s="188"/>
      <c r="V47" s="185"/>
      <c r="W47" s="185"/>
      <c r="X47" s="188"/>
      <c r="Y47" s="185"/>
      <c r="Z47" s="188"/>
      <c r="AA47" s="188"/>
      <c r="AB47" s="189"/>
      <c r="AC47" s="189"/>
      <c r="AD47" s="190"/>
      <c r="AE47" s="190"/>
      <c r="AF47" s="191"/>
      <c r="AG47" s="189"/>
      <c r="AH47" s="189"/>
      <c r="AI47" s="189"/>
      <c r="AJ47" s="192"/>
      <c r="AK47" s="189"/>
      <c r="AL47" s="189"/>
      <c r="AM47" s="189"/>
      <c r="AN47" s="192"/>
      <c r="AO47" s="189"/>
      <c r="AP47" s="189"/>
      <c r="AQ47" s="189"/>
      <c r="AR47" s="192"/>
      <c r="AS47" s="189"/>
      <c r="AT47" s="189"/>
      <c r="AU47" s="189"/>
      <c r="AV47" s="192"/>
      <c r="AW47" s="189"/>
      <c r="AX47" s="189"/>
      <c r="AY47" s="189"/>
      <c r="AZ47" s="192"/>
      <c r="BA47" s="189"/>
      <c r="BB47" s="189"/>
      <c r="BC47" s="189"/>
      <c r="BD47" s="192"/>
      <c r="BE47" s="189"/>
      <c r="BF47" s="189"/>
      <c r="BG47" s="189"/>
      <c r="BH47" s="192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89"/>
      <c r="BZ47" s="191"/>
      <c r="CA47" s="191"/>
      <c r="CB47" s="191"/>
      <c r="CC47" s="191"/>
      <c r="CD47" s="191"/>
      <c r="CE47" s="191"/>
      <c r="CF47" s="191"/>
      <c r="CG47" s="189"/>
      <c r="CH47" s="189"/>
      <c r="CI47" s="190"/>
      <c r="CJ47" s="190"/>
      <c r="CK47" s="189"/>
      <c r="CL47" s="189"/>
      <c r="CM47" s="189"/>
      <c r="CN47" s="189"/>
      <c r="CO47" s="192"/>
      <c r="CP47" s="189"/>
      <c r="CQ47" s="189"/>
      <c r="CR47" s="189"/>
      <c r="CS47" s="192"/>
      <c r="CT47" s="189"/>
      <c r="CU47" s="189"/>
      <c r="CV47" s="189"/>
      <c r="CW47" s="192"/>
      <c r="CX47" s="189"/>
      <c r="CY47" s="189"/>
      <c r="CZ47" s="189"/>
      <c r="DA47" s="192"/>
      <c r="DB47" s="189"/>
      <c r="DC47" s="189"/>
      <c r="DD47" s="189"/>
      <c r="DE47" s="192"/>
      <c r="DF47" s="189"/>
      <c r="DG47" s="189"/>
      <c r="DH47" s="189"/>
      <c r="DI47" s="192"/>
      <c r="DJ47" s="189"/>
      <c r="DK47" s="189"/>
      <c r="DL47" s="189"/>
      <c r="DM47" s="192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89"/>
      <c r="EE47" s="191"/>
      <c r="EF47" s="191"/>
      <c r="EG47" s="191"/>
      <c r="EH47" s="191"/>
      <c r="EI47" s="191"/>
      <c r="EJ47" s="191"/>
      <c r="EK47" s="191"/>
      <c r="EL47" s="189"/>
      <c r="EM47" s="189"/>
      <c r="EN47" s="189"/>
      <c r="EO47" s="189"/>
      <c r="EP47" s="189"/>
      <c r="EQ47" s="189"/>
      <c r="ER47" s="192"/>
      <c r="ES47" s="189"/>
      <c r="ET47" s="189"/>
      <c r="EU47" s="189"/>
      <c r="EV47" s="192"/>
      <c r="EW47" s="189"/>
      <c r="EX47" s="189"/>
      <c r="EY47" s="189"/>
      <c r="EZ47" s="192"/>
      <c r="FA47" s="189"/>
      <c r="FB47" s="189"/>
      <c r="FC47" s="189"/>
      <c r="FD47" s="192"/>
      <c r="FE47" s="189"/>
      <c r="FF47" s="189"/>
      <c r="FG47" s="189"/>
      <c r="FH47" s="192"/>
      <c r="FI47" s="189"/>
      <c r="FJ47" s="189"/>
      <c r="FK47" s="189"/>
      <c r="FL47" s="192"/>
      <c r="FM47" s="189"/>
      <c r="FN47" s="189"/>
      <c r="FO47" s="189"/>
      <c r="FP47" s="192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89"/>
      <c r="GH47" s="191"/>
      <c r="GI47" s="191"/>
      <c r="GJ47" s="191"/>
      <c r="GK47" s="191"/>
      <c r="GL47" s="191"/>
      <c r="GM47" s="191"/>
      <c r="GN47" s="124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  <c r="IT47" s="145"/>
      <c r="IU47" s="145"/>
      <c r="IV47" s="145"/>
      <c r="IW47" s="145"/>
      <c r="IX47" s="145"/>
      <c r="IY47" s="145"/>
      <c r="IZ47" s="145"/>
      <c r="JA47" s="145"/>
      <c r="JB47" s="145"/>
      <c r="JC47" s="145"/>
      <c r="JD47" s="145"/>
      <c r="JE47" s="145"/>
      <c r="JF47" s="145"/>
      <c r="JG47" s="145"/>
      <c r="JH47" s="145"/>
      <c r="JI47" s="145"/>
      <c r="JJ47" s="145"/>
      <c r="JK47" s="145"/>
      <c r="JL47" s="145"/>
      <c r="JM47" s="145"/>
      <c r="JN47" s="145"/>
      <c r="JO47" s="145"/>
      <c r="JP47" s="145"/>
      <c r="JQ47" s="145"/>
      <c r="JR47" s="145"/>
      <c r="JS47" s="145"/>
      <c r="JT47" s="145"/>
      <c r="JU47" s="145"/>
      <c r="JV47" s="145"/>
      <c r="JW47" s="145"/>
      <c r="JX47" s="145"/>
      <c r="JY47" s="145"/>
      <c r="JZ47" s="145"/>
      <c r="KA47" s="145"/>
      <c r="KB47" s="145"/>
      <c r="KC47" s="145"/>
      <c r="KD47" s="145"/>
      <c r="KE47" s="145"/>
      <c r="KF47" s="145"/>
      <c r="KG47" s="145"/>
      <c r="KH47" s="145"/>
      <c r="KI47" s="145"/>
      <c r="KJ47" s="145"/>
      <c r="KK47" s="145"/>
      <c r="KL47" s="145"/>
      <c r="KM47" s="126"/>
      <c r="KN47" s="145"/>
      <c r="KO47" s="127"/>
      <c r="KP47" s="127"/>
      <c r="KQ47" s="127"/>
      <c r="KR47" s="145"/>
      <c r="KS47" s="145"/>
      <c r="KT47" s="145"/>
      <c r="KU47" s="145"/>
      <c r="KV47" s="145"/>
      <c r="KW47" s="145"/>
      <c r="KX47" s="145"/>
      <c r="KY47" s="145"/>
      <c r="KZ47" s="145"/>
      <c r="LA47" s="145"/>
      <c r="LB47" s="145"/>
      <c r="LC47" s="145"/>
      <c r="LD47" s="145"/>
      <c r="LE47" s="145"/>
      <c r="LF47" s="145"/>
      <c r="LG47" s="145"/>
      <c r="LH47" s="145"/>
      <c r="LI47" s="145"/>
      <c r="LJ47" s="193"/>
      <c r="LK47" s="193"/>
      <c r="LL47" s="193"/>
      <c r="LM47" s="193"/>
      <c r="LN47" s="193"/>
      <c r="LO47" s="193"/>
      <c r="LP47" s="104"/>
      <c r="LQ47" s="104"/>
      <c r="LR47" s="104"/>
      <c r="LS47" s="104"/>
      <c r="LT47" s="104"/>
      <c r="LU47" s="105"/>
      <c r="LV47" s="104"/>
      <c r="LW47" s="104"/>
      <c r="LX47" s="105"/>
    </row>
    <row r="48" spans="1:336" ht="15.75" collapsed="1" x14ac:dyDescent="0.2">
      <c r="A48" s="194"/>
      <c r="B48" s="195" t="s">
        <v>192</v>
      </c>
      <c r="C48" s="196"/>
      <c r="D48" s="196"/>
      <c r="E48" s="196"/>
      <c r="F48" s="197">
        <f>SUM(F49:F49)</f>
        <v>28621.265322638912</v>
      </c>
      <c r="G48" s="197">
        <f>SUM(G49:G49)</f>
        <v>0</v>
      </c>
      <c r="H48" s="197">
        <f>SUM(H49:H49)</f>
        <v>23851.054435532427</v>
      </c>
      <c r="I48" s="197">
        <f>SUM(I49:I49)</f>
        <v>0</v>
      </c>
      <c r="J48" s="194"/>
      <c r="K48" s="194"/>
      <c r="L48" s="194"/>
      <c r="M48" s="194"/>
      <c r="N48" s="197"/>
      <c r="O48" s="197"/>
      <c r="P48" s="197"/>
      <c r="Q48" s="197"/>
      <c r="R48" s="198"/>
      <c r="S48" s="198"/>
      <c r="T48" s="198"/>
      <c r="U48" s="198"/>
      <c r="V48" s="197">
        <f>SUM(V49:V49)</f>
        <v>0</v>
      </c>
      <c r="W48" s="197">
        <f>SUM(W49:W49)</f>
        <v>0</v>
      </c>
      <c r="X48" s="198">
        <v>0</v>
      </c>
      <c r="Y48" s="197">
        <f>SUM(Y49:Y49)</f>
        <v>0</v>
      </c>
      <c r="Z48" s="198">
        <v>0</v>
      </c>
      <c r="AA48" s="198">
        <v>0</v>
      </c>
      <c r="AB48" s="197">
        <f>SUM(AB49:AB49)</f>
        <v>0</v>
      </c>
      <c r="AC48" s="197">
        <f>SUM(AC49:AC49)</f>
        <v>0</v>
      </c>
      <c r="AD48" s="199"/>
      <c r="AE48" s="199"/>
      <c r="AF48" s="200">
        <f>SUM(AF49:AF49)</f>
        <v>28621.265322638912</v>
      </c>
      <c r="AG48" s="197">
        <f>SUM(AG49:AG49)</f>
        <v>7360.5909384908073</v>
      </c>
      <c r="AH48" s="197">
        <f>SUM(AH49:AH49)</f>
        <v>0</v>
      </c>
      <c r="AI48" s="197">
        <f>SUM(AI49:AI49)</f>
        <v>-7360.5909384908073</v>
      </c>
      <c r="AJ48" s="201">
        <f>IF(AG48=0,"-",AH48/AG48)</f>
        <v>0</v>
      </c>
      <c r="AK48" s="197">
        <f>SUM(AK49:AK49)</f>
        <v>0</v>
      </c>
      <c r="AL48" s="197">
        <f>SUM(AL49:AL49)</f>
        <v>0</v>
      </c>
      <c r="AM48" s="197">
        <f>SUM(AM49:AM49)</f>
        <v>0</v>
      </c>
      <c r="AN48" s="201" t="str">
        <f>IF(AK48=0,"-",AL48/AK48)</f>
        <v>-</v>
      </c>
      <c r="AO48" s="197">
        <f>SUM(AO49:AO49)</f>
        <v>0</v>
      </c>
      <c r="AP48" s="197">
        <f>SUM(AP49:AP49)</f>
        <v>0</v>
      </c>
      <c r="AQ48" s="197">
        <f>SUM(AQ49:AQ49)</f>
        <v>0</v>
      </c>
      <c r="AR48" s="201" t="str">
        <f>IF(AO48=0,"-",AP48/AO48)</f>
        <v>-</v>
      </c>
      <c r="AS48" s="197">
        <f>SUM(AS49:AS49)</f>
        <v>0</v>
      </c>
      <c r="AT48" s="197">
        <f>SUM(AT49:AT49)</f>
        <v>0</v>
      </c>
      <c r="AU48" s="197">
        <f>SUM(AU49:AU49)</f>
        <v>0</v>
      </c>
      <c r="AV48" s="201" t="str">
        <f>IF(AS48=0,"-",AT48/AS48)</f>
        <v>-</v>
      </c>
      <c r="AW48" s="197">
        <f>SUM(AW49:AW49)</f>
        <v>0</v>
      </c>
      <c r="AX48" s="197">
        <f>SUM(AX49:AX49)</f>
        <v>0</v>
      </c>
      <c r="AY48" s="197">
        <f>SUM(AY49:AY49)</f>
        <v>0</v>
      </c>
      <c r="AZ48" s="201" t="str">
        <f>IF(AW48=0,"-",AX48/AW48)</f>
        <v>-</v>
      </c>
      <c r="BA48" s="197">
        <f>SUM(BA49:BA49)</f>
        <v>0</v>
      </c>
      <c r="BB48" s="197">
        <f>SUM(BB49:BB49)</f>
        <v>0</v>
      </c>
      <c r="BC48" s="197">
        <f>SUM(BC49:BC49)</f>
        <v>0</v>
      </c>
      <c r="BD48" s="201" t="str">
        <f>IF(BA48=0,"-",BB48/BA48)</f>
        <v>-</v>
      </c>
      <c r="BE48" s="197">
        <f>SUM(BE49:BE49)</f>
        <v>7360.5909384908073</v>
      </c>
      <c r="BF48" s="197">
        <f>SUM(BF49:BF49)</f>
        <v>0</v>
      </c>
      <c r="BG48" s="197">
        <f>SUM(BG49:BG49)</f>
        <v>-7360.5909384908073</v>
      </c>
      <c r="BH48" s="201">
        <f>IF(BE48=0,"-",BF48/BE48)</f>
        <v>0</v>
      </c>
      <c r="BI48" s="197">
        <f t="shared" ref="BI48:CC48" si="125">SUM(BI49:BI49)</f>
        <v>21260.674384148104</v>
      </c>
      <c r="BJ48" s="197">
        <f t="shared" si="125"/>
        <v>0</v>
      </c>
      <c r="BK48" s="197">
        <f t="shared" si="125"/>
        <v>0</v>
      </c>
      <c r="BL48" s="197">
        <f t="shared" si="125"/>
        <v>0</v>
      </c>
      <c r="BM48" s="197">
        <f t="shared" si="125"/>
        <v>0</v>
      </c>
      <c r="BN48" s="197">
        <f t="shared" si="125"/>
        <v>0</v>
      </c>
      <c r="BO48" s="197">
        <f t="shared" si="125"/>
        <v>0</v>
      </c>
      <c r="BP48" s="197">
        <f t="shared" si="125"/>
        <v>0</v>
      </c>
      <c r="BQ48" s="197">
        <f t="shared" si="125"/>
        <v>0</v>
      </c>
      <c r="BR48" s="197">
        <f t="shared" si="125"/>
        <v>0</v>
      </c>
      <c r="BS48" s="197">
        <f t="shared" si="125"/>
        <v>0</v>
      </c>
      <c r="BT48" s="197">
        <f t="shared" si="125"/>
        <v>0</v>
      </c>
      <c r="BU48" s="197">
        <f t="shared" si="125"/>
        <v>0</v>
      </c>
      <c r="BV48" s="197">
        <f t="shared" si="125"/>
        <v>0</v>
      </c>
      <c r="BW48" s="197">
        <f t="shared" si="125"/>
        <v>0</v>
      </c>
      <c r="BX48" s="197">
        <f t="shared" si="125"/>
        <v>0</v>
      </c>
      <c r="BY48" s="197">
        <f t="shared" si="125"/>
        <v>-7360.5909384908073</v>
      </c>
      <c r="BZ48" s="200">
        <f t="shared" si="125"/>
        <v>5787.0766817140338</v>
      </c>
      <c r="CA48" s="200">
        <f t="shared" si="125"/>
        <v>4839.0728534348727</v>
      </c>
      <c r="CB48" s="200">
        <f t="shared" si="125"/>
        <v>5418.0560005353027</v>
      </c>
      <c r="CC48" s="200">
        <f t="shared" si="125"/>
        <v>5216.4688484638946</v>
      </c>
      <c r="CD48" s="197">
        <f>F48-AB48-AF48</f>
        <v>0</v>
      </c>
      <c r="CE48" s="200"/>
      <c r="CF48" s="200"/>
      <c r="CG48" s="197">
        <f>SUM(CG49:CG49)</f>
        <v>0</v>
      </c>
      <c r="CH48" s="197">
        <f>SUM(CH49:CH49)</f>
        <v>0</v>
      </c>
      <c r="CI48" s="199"/>
      <c r="CJ48" s="199"/>
      <c r="CK48" s="197">
        <f>SUM(CK49:CK49)</f>
        <v>23851.054435532427</v>
      </c>
      <c r="CL48" s="197">
        <f>SUM(CL49:CL49)</f>
        <v>6133.8257820756726</v>
      </c>
      <c r="CM48" s="197">
        <f>SUM(CM49:CM49)</f>
        <v>0</v>
      </c>
      <c r="CN48" s="197">
        <f>SUM(CN49:CN49)</f>
        <v>-6133.8257820756726</v>
      </c>
      <c r="CO48" s="201">
        <f>IF(CL48=0,"-",CM48/CL48)</f>
        <v>0</v>
      </c>
      <c r="CP48" s="197">
        <f>SUM(CP49:CP49)</f>
        <v>0</v>
      </c>
      <c r="CQ48" s="197">
        <f>SUM(CQ49:CQ49)</f>
        <v>0</v>
      </c>
      <c r="CR48" s="197">
        <f>SUM(CR49:CR49)</f>
        <v>0</v>
      </c>
      <c r="CS48" s="201" t="str">
        <f>IF(CP48=0,"-",CQ48/CP48)</f>
        <v>-</v>
      </c>
      <c r="CT48" s="197">
        <f>SUM(CT49:CT49)</f>
        <v>0</v>
      </c>
      <c r="CU48" s="197">
        <f>SUM(CU49:CU49)</f>
        <v>0</v>
      </c>
      <c r="CV48" s="197">
        <f>SUM(CV49:CV49)</f>
        <v>0</v>
      </c>
      <c r="CW48" s="201" t="str">
        <f>IF(CT48=0,"-",CU48/CT48)</f>
        <v>-</v>
      </c>
      <c r="CX48" s="197">
        <f>SUM(CX49:CX49)</f>
        <v>0</v>
      </c>
      <c r="CY48" s="197">
        <f>SUM(CY49:CY49)</f>
        <v>0</v>
      </c>
      <c r="CZ48" s="197">
        <f>SUM(CZ49:CZ49)</f>
        <v>0</v>
      </c>
      <c r="DA48" s="201" t="str">
        <f>IF(CX48=0,"-",CY48/CX48)</f>
        <v>-</v>
      </c>
      <c r="DB48" s="197">
        <f>SUM(DB49:DB49)</f>
        <v>0</v>
      </c>
      <c r="DC48" s="197">
        <f>SUM(DC49:DC49)</f>
        <v>0</v>
      </c>
      <c r="DD48" s="197">
        <f>SUM(DD49:DD49)</f>
        <v>0</v>
      </c>
      <c r="DE48" s="201" t="str">
        <f>IF(DB48=0,"-",DC48/DB48)</f>
        <v>-</v>
      </c>
      <c r="DF48" s="197">
        <f>SUM(DF49:DF49)</f>
        <v>0</v>
      </c>
      <c r="DG48" s="197">
        <f>SUM(DG49:DG49)</f>
        <v>0</v>
      </c>
      <c r="DH48" s="197">
        <f>SUM(DH49:DH49)</f>
        <v>0</v>
      </c>
      <c r="DI48" s="201" t="str">
        <f>IF(DF48=0,"-",DG48/DF48)</f>
        <v>-</v>
      </c>
      <c r="DJ48" s="197">
        <f>SUM(DJ49:DJ49)</f>
        <v>6133.8257820756726</v>
      </c>
      <c r="DK48" s="197">
        <f>SUM(DK49:DK49)</f>
        <v>0</v>
      </c>
      <c r="DL48" s="197">
        <f>SUM(DL49:DL49)</f>
        <v>-6133.8257820756726</v>
      </c>
      <c r="DM48" s="201">
        <f>IF(DJ48=0,"-",DK48/DJ48)</f>
        <v>0</v>
      </c>
      <c r="DN48" s="197">
        <f t="shared" ref="DN48:EH48" si="126">SUM(DN49:DN49)</f>
        <v>17717.228653456754</v>
      </c>
      <c r="DO48" s="197">
        <f t="shared" si="126"/>
        <v>0</v>
      </c>
      <c r="DP48" s="197">
        <f t="shared" si="126"/>
        <v>0</v>
      </c>
      <c r="DQ48" s="197">
        <f t="shared" si="126"/>
        <v>0</v>
      </c>
      <c r="DR48" s="197">
        <f t="shared" si="126"/>
        <v>0</v>
      </c>
      <c r="DS48" s="197">
        <f t="shared" si="126"/>
        <v>0</v>
      </c>
      <c r="DT48" s="197">
        <f t="shared" si="126"/>
        <v>0</v>
      </c>
      <c r="DU48" s="197">
        <f t="shared" si="126"/>
        <v>0</v>
      </c>
      <c r="DV48" s="197">
        <f t="shared" si="126"/>
        <v>0</v>
      </c>
      <c r="DW48" s="197">
        <f t="shared" si="126"/>
        <v>0</v>
      </c>
      <c r="DX48" s="197">
        <f t="shared" si="126"/>
        <v>0</v>
      </c>
      <c r="DY48" s="197">
        <f t="shared" si="126"/>
        <v>0</v>
      </c>
      <c r="DZ48" s="197">
        <f t="shared" si="126"/>
        <v>0</v>
      </c>
      <c r="EA48" s="197">
        <f t="shared" si="126"/>
        <v>0</v>
      </c>
      <c r="EB48" s="197">
        <f t="shared" si="126"/>
        <v>0</v>
      </c>
      <c r="EC48" s="197">
        <f t="shared" si="126"/>
        <v>0</v>
      </c>
      <c r="ED48" s="197">
        <f t="shared" si="126"/>
        <v>-6133.8257820756726</v>
      </c>
      <c r="EE48" s="200">
        <f t="shared" si="126"/>
        <v>4822.5639014283615</v>
      </c>
      <c r="EF48" s="200">
        <f t="shared" si="126"/>
        <v>4032.5607111957274</v>
      </c>
      <c r="EG48" s="200">
        <f t="shared" si="126"/>
        <v>4515.0466671127524</v>
      </c>
      <c r="EH48" s="200">
        <f t="shared" si="126"/>
        <v>4347.057373719912</v>
      </c>
      <c r="EI48" s="197">
        <f>H48-CG48-CK48</f>
        <v>0</v>
      </c>
      <c r="EJ48" s="200"/>
      <c r="EK48" s="200"/>
      <c r="EL48" s="197">
        <f t="shared" ref="EL48:EQ48" si="127">SUM(EL49:EL49)</f>
        <v>0</v>
      </c>
      <c r="EM48" s="197">
        <f t="shared" si="127"/>
        <v>0</v>
      </c>
      <c r="EN48" s="197">
        <f t="shared" si="127"/>
        <v>23851.054435532427</v>
      </c>
      <c r="EO48" s="197">
        <f t="shared" si="127"/>
        <v>6133.8257820756726</v>
      </c>
      <c r="EP48" s="197">
        <f t="shared" si="127"/>
        <v>0</v>
      </c>
      <c r="EQ48" s="197">
        <f t="shared" si="127"/>
        <v>-6133.8257820756726</v>
      </c>
      <c r="ER48" s="201">
        <f>IF(EO48=0,"-",EP48/EO48)</f>
        <v>0</v>
      </c>
      <c r="ES48" s="197">
        <f>SUM(ES49:ES49)</f>
        <v>0</v>
      </c>
      <c r="ET48" s="197">
        <f>SUM(ET49:ET49)</f>
        <v>0</v>
      </c>
      <c r="EU48" s="197">
        <f>SUM(EU49:EU49)</f>
        <v>0</v>
      </c>
      <c r="EV48" s="201" t="str">
        <f>IF(ES48=0,"-",ET48/ES48)</f>
        <v>-</v>
      </c>
      <c r="EW48" s="197">
        <f>SUM(EW49:EW49)</f>
        <v>0</v>
      </c>
      <c r="EX48" s="197">
        <f>SUM(EX49:EX49)</f>
        <v>0</v>
      </c>
      <c r="EY48" s="197">
        <f>SUM(EY49:EY49)</f>
        <v>0</v>
      </c>
      <c r="EZ48" s="201" t="str">
        <f>IF(EW48=0,"-",EX48/EW48)</f>
        <v>-</v>
      </c>
      <c r="FA48" s="197">
        <f>SUM(FA49:FA49)</f>
        <v>0</v>
      </c>
      <c r="FB48" s="197">
        <f>SUM(FB49:FB49)</f>
        <v>0</v>
      </c>
      <c r="FC48" s="197">
        <f>SUM(FC49:FC49)</f>
        <v>0</v>
      </c>
      <c r="FD48" s="201" t="str">
        <f>IF(FA48=0,"-",FB48/FA48)</f>
        <v>-</v>
      </c>
      <c r="FE48" s="197">
        <f>SUM(FE49:FE49)</f>
        <v>0</v>
      </c>
      <c r="FF48" s="197">
        <f>SUM(FF49:FF49)</f>
        <v>0</v>
      </c>
      <c r="FG48" s="197">
        <f>SUM(FG49:FG49)</f>
        <v>0</v>
      </c>
      <c r="FH48" s="201" t="str">
        <f>IF(FE48=0,"-",FF48/FE48)</f>
        <v>-</v>
      </c>
      <c r="FI48" s="197">
        <f>SUM(FI49:FI49)</f>
        <v>0</v>
      </c>
      <c r="FJ48" s="197">
        <f>SUM(FJ49:FJ49)</f>
        <v>0</v>
      </c>
      <c r="FK48" s="197">
        <f>SUM(FK49:FK49)</f>
        <v>0</v>
      </c>
      <c r="FL48" s="201" t="str">
        <f>IF(FI48=0,"-",FJ48/FI48)</f>
        <v>-</v>
      </c>
      <c r="FM48" s="197">
        <f>SUM(FM49:FM49)</f>
        <v>6133.8257820756726</v>
      </c>
      <c r="FN48" s="197">
        <f>SUM(FN49:FN49)</f>
        <v>0</v>
      </c>
      <c r="FO48" s="197">
        <f>SUM(FO49:FO49)</f>
        <v>-6133.8257820756726</v>
      </c>
      <c r="FP48" s="201">
        <f>IF(FM48=0,"-",FN48/FM48)</f>
        <v>0</v>
      </c>
      <c r="FQ48" s="197">
        <f t="shared" ref="FQ48:GK48" si="128">SUM(FQ49:FQ49)</f>
        <v>17717.228653456754</v>
      </c>
      <c r="FR48" s="197">
        <f t="shared" si="128"/>
        <v>0</v>
      </c>
      <c r="FS48" s="197">
        <f t="shared" si="128"/>
        <v>0</v>
      </c>
      <c r="FT48" s="197">
        <f t="shared" si="128"/>
        <v>0</v>
      </c>
      <c r="FU48" s="197">
        <f t="shared" si="128"/>
        <v>0</v>
      </c>
      <c r="FV48" s="197">
        <f t="shared" si="128"/>
        <v>0</v>
      </c>
      <c r="FW48" s="197">
        <f t="shared" si="128"/>
        <v>0</v>
      </c>
      <c r="FX48" s="197">
        <f t="shared" si="128"/>
        <v>0</v>
      </c>
      <c r="FY48" s="197">
        <f t="shared" si="128"/>
        <v>0</v>
      </c>
      <c r="FZ48" s="197">
        <f t="shared" si="128"/>
        <v>0</v>
      </c>
      <c r="GA48" s="197">
        <f t="shared" si="128"/>
        <v>0</v>
      </c>
      <c r="GB48" s="197">
        <f t="shared" si="128"/>
        <v>0</v>
      </c>
      <c r="GC48" s="197">
        <f t="shared" si="128"/>
        <v>0</v>
      </c>
      <c r="GD48" s="197">
        <f t="shared" si="128"/>
        <v>0</v>
      </c>
      <c r="GE48" s="197">
        <f t="shared" si="128"/>
        <v>0</v>
      </c>
      <c r="GF48" s="197">
        <f t="shared" si="128"/>
        <v>0</v>
      </c>
      <c r="GG48" s="197">
        <f t="shared" si="128"/>
        <v>-6133.8257820756726</v>
      </c>
      <c r="GH48" s="200">
        <f t="shared" si="128"/>
        <v>4822.5639014283615</v>
      </c>
      <c r="GI48" s="200">
        <f t="shared" si="128"/>
        <v>4032.5607111957274</v>
      </c>
      <c r="GJ48" s="200">
        <f t="shared" si="128"/>
        <v>4515.0466671127524</v>
      </c>
      <c r="GK48" s="200">
        <f t="shared" si="128"/>
        <v>4347.057373719912</v>
      </c>
      <c r="GL48" s="197">
        <f>H48-EL48-EN48</f>
        <v>0</v>
      </c>
      <c r="GM48" s="200"/>
      <c r="GN48" s="200"/>
      <c r="GO48" s="99"/>
      <c r="GP48" s="76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6"/>
      <c r="HK48" s="202">
        <f t="shared" ref="HK48:JV48" si="129">SUM(HK49:HK49)</f>
        <v>0</v>
      </c>
      <c r="HL48" s="202">
        <f t="shared" si="129"/>
        <v>0</v>
      </c>
      <c r="HM48" s="202">
        <f t="shared" si="129"/>
        <v>0</v>
      </c>
      <c r="HN48" s="202">
        <f t="shared" si="129"/>
        <v>0</v>
      </c>
      <c r="HO48" s="202">
        <f t="shared" si="129"/>
        <v>0</v>
      </c>
      <c r="HP48" s="202">
        <f t="shared" si="129"/>
        <v>0</v>
      </c>
      <c r="HQ48" s="202">
        <f t="shared" si="129"/>
        <v>0</v>
      </c>
      <c r="HR48" s="202">
        <f t="shared" si="129"/>
        <v>0</v>
      </c>
      <c r="HS48" s="202">
        <f t="shared" si="129"/>
        <v>0</v>
      </c>
      <c r="HT48" s="202">
        <f t="shared" si="129"/>
        <v>0</v>
      </c>
      <c r="HU48" s="202">
        <f t="shared" si="129"/>
        <v>0</v>
      </c>
      <c r="HV48" s="202">
        <f t="shared" si="129"/>
        <v>0</v>
      </c>
      <c r="HW48" s="202">
        <f t="shared" si="129"/>
        <v>0</v>
      </c>
      <c r="HX48" s="202">
        <f t="shared" si="129"/>
        <v>0</v>
      </c>
      <c r="HY48" s="202">
        <f t="shared" si="129"/>
        <v>0</v>
      </c>
      <c r="HZ48" s="202">
        <f t="shared" si="129"/>
        <v>0</v>
      </c>
      <c r="IA48" s="202">
        <f t="shared" si="129"/>
        <v>0</v>
      </c>
      <c r="IB48" s="202">
        <f t="shared" si="129"/>
        <v>0</v>
      </c>
      <c r="IC48" s="202">
        <f t="shared" si="129"/>
        <v>0</v>
      </c>
      <c r="ID48" s="202">
        <f t="shared" si="129"/>
        <v>0</v>
      </c>
      <c r="IE48" s="202">
        <f t="shared" si="129"/>
        <v>0</v>
      </c>
      <c r="IF48" s="202">
        <f t="shared" si="129"/>
        <v>0</v>
      </c>
      <c r="IG48" s="202">
        <f t="shared" si="129"/>
        <v>0</v>
      </c>
      <c r="IH48" s="202">
        <f t="shared" si="129"/>
        <v>0</v>
      </c>
      <c r="II48" s="202">
        <f t="shared" si="129"/>
        <v>0</v>
      </c>
      <c r="IJ48" s="202">
        <f t="shared" si="129"/>
        <v>0</v>
      </c>
      <c r="IK48" s="202">
        <f t="shared" si="129"/>
        <v>0</v>
      </c>
      <c r="IL48" s="202">
        <f t="shared" si="129"/>
        <v>0</v>
      </c>
      <c r="IM48" s="202">
        <f t="shared" si="129"/>
        <v>0</v>
      </c>
      <c r="IN48" s="202">
        <f t="shared" si="129"/>
        <v>0</v>
      </c>
      <c r="IO48" s="202">
        <f t="shared" si="129"/>
        <v>0</v>
      </c>
      <c r="IP48" s="202">
        <f t="shared" si="129"/>
        <v>0</v>
      </c>
      <c r="IQ48" s="202">
        <f t="shared" si="129"/>
        <v>0</v>
      </c>
      <c r="IR48" s="202">
        <f t="shared" si="129"/>
        <v>0</v>
      </c>
      <c r="IS48" s="202">
        <f t="shared" si="129"/>
        <v>0</v>
      </c>
      <c r="IT48" s="202">
        <f t="shared" si="129"/>
        <v>0</v>
      </c>
      <c r="IU48" s="202">
        <f t="shared" si="129"/>
        <v>0</v>
      </c>
      <c r="IV48" s="202">
        <f t="shared" si="129"/>
        <v>0</v>
      </c>
      <c r="IW48" s="202">
        <f t="shared" si="129"/>
        <v>0</v>
      </c>
      <c r="IX48" s="202">
        <f t="shared" si="129"/>
        <v>0</v>
      </c>
      <c r="IY48" s="202">
        <f t="shared" si="129"/>
        <v>0</v>
      </c>
      <c r="IZ48" s="202">
        <f t="shared" si="129"/>
        <v>0</v>
      </c>
      <c r="JA48" s="202">
        <f t="shared" si="129"/>
        <v>0</v>
      </c>
      <c r="JB48" s="202">
        <f t="shared" si="129"/>
        <v>0</v>
      </c>
      <c r="JC48" s="202">
        <f t="shared" si="129"/>
        <v>0</v>
      </c>
      <c r="JD48" s="202">
        <f t="shared" si="129"/>
        <v>0</v>
      </c>
      <c r="JE48" s="202">
        <f t="shared" si="129"/>
        <v>0</v>
      </c>
      <c r="JF48" s="202">
        <f t="shared" si="129"/>
        <v>0</v>
      </c>
      <c r="JG48" s="202">
        <f t="shared" si="129"/>
        <v>0</v>
      </c>
      <c r="JH48" s="202">
        <f t="shared" si="129"/>
        <v>0</v>
      </c>
      <c r="JI48" s="202">
        <f t="shared" si="129"/>
        <v>0</v>
      </c>
      <c r="JJ48" s="202">
        <f t="shared" si="129"/>
        <v>0</v>
      </c>
      <c r="JK48" s="202">
        <f t="shared" si="129"/>
        <v>0</v>
      </c>
      <c r="JL48" s="202">
        <f t="shared" si="129"/>
        <v>0</v>
      </c>
      <c r="JM48" s="202">
        <f t="shared" si="129"/>
        <v>0</v>
      </c>
      <c r="JN48" s="202">
        <f t="shared" si="129"/>
        <v>0</v>
      </c>
      <c r="JO48" s="202">
        <f t="shared" si="129"/>
        <v>0</v>
      </c>
      <c r="JP48" s="202">
        <f t="shared" si="129"/>
        <v>0</v>
      </c>
      <c r="JQ48" s="202">
        <f t="shared" si="129"/>
        <v>0</v>
      </c>
      <c r="JR48" s="202">
        <f t="shared" si="129"/>
        <v>0</v>
      </c>
      <c r="JS48" s="202">
        <f t="shared" si="129"/>
        <v>0</v>
      </c>
      <c r="JT48" s="202">
        <f t="shared" si="129"/>
        <v>0</v>
      </c>
      <c r="JU48" s="202">
        <f t="shared" si="129"/>
        <v>0</v>
      </c>
      <c r="JV48" s="202">
        <f t="shared" si="129"/>
        <v>0</v>
      </c>
      <c r="JW48" s="202">
        <f t="shared" ref="JW48:KL48" si="130">SUM(JW49:JW49)</f>
        <v>0</v>
      </c>
      <c r="JX48" s="202">
        <f t="shared" si="130"/>
        <v>0</v>
      </c>
      <c r="JY48" s="202">
        <f t="shared" si="130"/>
        <v>0</v>
      </c>
      <c r="JZ48" s="202">
        <f t="shared" si="130"/>
        <v>0</v>
      </c>
      <c r="KA48" s="202">
        <f t="shared" si="130"/>
        <v>0</v>
      </c>
      <c r="KB48" s="202">
        <f t="shared" si="130"/>
        <v>0</v>
      </c>
      <c r="KC48" s="202">
        <f t="shared" si="130"/>
        <v>0</v>
      </c>
      <c r="KD48" s="202">
        <f t="shared" si="130"/>
        <v>0</v>
      </c>
      <c r="KE48" s="202">
        <f t="shared" si="130"/>
        <v>0</v>
      </c>
      <c r="KF48" s="202">
        <f t="shared" si="130"/>
        <v>0</v>
      </c>
      <c r="KG48" s="202">
        <f t="shared" si="130"/>
        <v>0</v>
      </c>
      <c r="KH48" s="202">
        <f t="shared" si="130"/>
        <v>0</v>
      </c>
      <c r="KI48" s="202">
        <f t="shared" si="130"/>
        <v>0</v>
      </c>
      <c r="KJ48" s="202">
        <f t="shared" si="130"/>
        <v>0</v>
      </c>
      <c r="KK48" s="202">
        <f t="shared" si="130"/>
        <v>0</v>
      </c>
      <c r="KL48" s="202">
        <f t="shared" si="130"/>
        <v>0</v>
      </c>
      <c r="KM48" s="2"/>
      <c r="KN48" s="202"/>
      <c r="KO48" s="80"/>
      <c r="KP48" s="80"/>
      <c r="KQ48" s="80"/>
      <c r="KR48" s="202">
        <f t="shared" ref="KR48:LI48" si="131">SUM(KR49:KR49)</f>
        <v>0</v>
      </c>
      <c r="KS48" s="202">
        <f t="shared" si="131"/>
        <v>0</v>
      </c>
      <c r="KT48" s="202">
        <f t="shared" si="131"/>
        <v>0</v>
      </c>
      <c r="KU48" s="202">
        <f t="shared" si="131"/>
        <v>0</v>
      </c>
      <c r="KV48" s="202">
        <f t="shared" si="131"/>
        <v>0</v>
      </c>
      <c r="KW48" s="202">
        <f t="shared" si="131"/>
        <v>0</v>
      </c>
      <c r="KX48" s="202">
        <f t="shared" si="131"/>
        <v>0</v>
      </c>
      <c r="KY48" s="202">
        <f t="shared" si="131"/>
        <v>0</v>
      </c>
      <c r="KZ48" s="202">
        <f t="shared" si="131"/>
        <v>0</v>
      </c>
      <c r="LA48" s="202">
        <f t="shared" si="131"/>
        <v>0</v>
      </c>
      <c r="LB48" s="202">
        <f t="shared" si="131"/>
        <v>0</v>
      </c>
      <c r="LC48" s="202">
        <f t="shared" si="131"/>
        <v>0</v>
      </c>
      <c r="LD48" s="202">
        <f t="shared" si="131"/>
        <v>0</v>
      </c>
      <c r="LE48" s="202">
        <f t="shared" si="131"/>
        <v>0</v>
      </c>
      <c r="LF48" s="202">
        <f t="shared" si="131"/>
        <v>0</v>
      </c>
      <c r="LG48" s="202">
        <f t="shared" si="131"/>
        <v>0</v>
      </c>
      <c r="LH48" s="202">
        <f t="shared" si="131"/>
        <v>0</v>
      </c>
      <c r="LI48" s="202">
        <f t="shared" si="131"/>
        <v>0</v>
      </c>
      <c r="LJ48" s="202"/>
      <c r="LK48" s="202"/>
      <c r="LL48" s="202"/>
      <c r="LM48" s="202"/>
      <c r="LN48" s="202"/>
      <c r="LO48" s="202"/>
      <c r="LP48" s="81"/>
      <c r="LQ48" s="81"/>
      <c r="LR48" s="81"/>
      <c r="LS48" s="81"/>
      <c r="LT48" s="81"/>
      <c r="LU48" s="82"/>
      <c r="LV48" s="81"/>
      <c r="LW48" s="81"/>
      <c r="LX48" s="82"/>
    </row>
    <row r="49" spans="1:336" s="210" customFormat="1" ht="27.75" hidden="1" customHeight="1" outlineLevel="1" x14ac:dyDescent="0.2">
      <c r="A49" s="106" t="s">
        <v>193</v>
      </c>
      <c r="B49" s="129" t="s">
        <v>194</v>
      </c>
      <c r="C49" s="107" t="s">
        <v>101</v>
      </c>
      <c r="D49" s="107"/>
      <c r="E49" s="203" t="s">
        <v>115</v>
      </c>
      <c r="F49" s="86">
        <f>AF49</f>
        <v>28621.265322638912</v>
      </c>
      <c r="G49" s="86"/>
      <c r="H49" s="86">
        <f>CK49</f>
        <v>23851.054435532427</v>
      </c>
      <c r="I49" s="86"/>
      <c r="J49" s="87">
        <v>42022</v>
      </c>
      <c r="K49" s="88"/>
      <c r="L49" s="87">
        <v>42026</v>
      </c>
      <c r="M49" s="88"/>
      <c r="N49" s="86">
        <v>0</v>
      </c>
      <c r="O49" s="86"/>
      <c r="P49" s="89"/>
      <c r="Q49" s="108"/>
      <c r="R49" s="89"/>
      <c r="S49" s="89"/>
      <c r="T49" s="89"/>
      <c r="U49" s="89"/>
      <c r="V49" s="86">
        <v>0</v>
      </c>
      <c r="W49" s="86">
        <v>0</v>
      </c>
      <c r="X49" s="89"/>
      <c r="Y49" s="86">
        <v>0</v>
      </c>
      <c r="Z49" s="89"/>
      <c r="AA49" s="89"/>
      <c r="AB49" s="90">
        <v>0</v>
      </c>
      <c r="AC49" s="90"/>
      <c r="AD49" s="91" t="s">
        <v>116</v>
      </c>
      <c r="AE49" s="91"/>
      <c r="AF49" s="92">
        <f>AG49+BZ49+CA49+CB49+CC49</f>
        <v>28621.265322638912</v>
      </c>
      <c r="AG49" s="93">
        <f>AK49+AO49+AW49+BE49</f>
        <v>7360.5909384908073</v>
      </c>
      <c r="AH49" s="93">
        <f>AL49+AP49+AX49+BF49</f>
        <v>0</v>
      </c>
      <c r="AI49" s="93">
        <f>AH49-AG49</f>
        <v>-7360.5909384908073</v>
      </c>
      <c r="AJ49" s="94">
        <f>IF(AG49=0,"-",AH49/AG49)</f>
        <v>0</v>
      </c>
      <c r="AK49" s="95">
        <v>0</v>
      </c>
      <c r="AL49" s="95"/>
      <c r="AM49" s="93">
        <f>AL49-AK49</f>
        <v>0</v>
      </c>
      <c r="AN49" s="94" t="str">
        <f>IF(AK49=0,"-",AL49/AK49)</f>
        <v>-</v>
      </c>
      <c r="AO49" s="95">
        <v>0</v>
      </c>
      <c r="AP49" s="95"/>
      <c r="AQ49" s="93">
        <f>AP49-AO49</f>
        <v>0</v>
      </c>
      <c r="AR49" s="94" t="str">
        <f>IF(AO49=0,"-",AP49/AO49)</f>
        <v>-</v>
      </c>
      <c r="AS49" s="93">
        <v>0</v>
      </c>
      <c r="AT49" s="93">
        <f>AL49+AP49</f>
        <v>0</v>
      </c>
      <c r="AU49" s="93">
        <f>AT49-AS49</f>
        <v>0</v>
      </c>
      <c r="AV49" s="94" t="str">
        <f>IF(AS49=0,"-",AT49/AS49)</f>
        <v>-</v>
      </c>
      <c r="AW49" s="95">
        <v>0</v>
      </c>
      <c r="AX49" s="95"/>
      <c r="AY49" s="93">
        <v>0</v>
      </c>
      <c r="AZ49" s="94" t="str">
        <f>IF(AW49=0,"-",AX49/AW49)</f>
        <v>-</v>
      </c>
      <c r="BA49" s="93">
        <f>AS49+AW49</f>
        <v>0</v>
      </c>
      <c r="BB49" s="93">
        <v>0</v>
      </c>
      <c r="BC49" s="93">
        <f>BB49-BA49</f>
        <v>0</v>
      </c>
      <c r="BD49" s="94" t="str">
        <f>IF(BA49=0,"-",BB49/BA49)</f>
        <v>-</v>
      </c>
      <c r="BE49" s="90">
        <v>7360.5909384908073</v>
      </c>
      <c r="BF49" s="95"/>
      <c r="BG49" s="93">
        <f>BF49-BE49</f>
        <v>-7360.5909384908073</v>
      </c>
      <c r="BH49" s="94">
        <f>IF(BE49=0,"-",BF49/BE49)</f>
        <v>0</v>
      </c>
      <c r="BI49" s="92">
        <f>F49-AB49-AG49</f>
        <v>21260.674384148104</v>
      </c>
      <c r="BJ49" s="92">
        <f>G49-AC49-AH49</f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3">
        <f>IF($B$2="Отчет за 1 квартал",'[4]ОЭК ИПР'!AM57,IF($B$2="Отчет за 2 квартал",'[4]ОЭК ИПР'!AU57,IF($B$2="Отчет за 3 квартал",'[4]ОЭК ИПР'!BC57,AI49)))-BK49-BO49-BP49-BQ49-BR49-BS49-BT49-BU49-BV49-BX49-BL49-BM49-BN49-BW49</f>
        <v>-7360.5909384908073</v>
      </c>
      <c r="BZ49" s="96">
        <v>5787.0766817140338</v>
      </c>
      <c r="CA49" s="96">
        <v>4839.0728534348727</v>
      </c>
      <c r="CB49" s="96">
        <v>5418.0560005353027</v>
      </c>
      <c r="CC49" s="96">
        <v>5216.4688484638946</v>
      </c>
      <c r="CD49" s="92">
        <f>F49-AB49-AF49</f>
        <v>0</v>
      </c>
      <c r="CE49" s="204"/>
      <c r="CF49" s="96"/>
      <c r="CG49" s="90">
        <v>0</v>
      </c>
      <c r="CH49" s="95"/>
      <c r="CI49" s="91" t="s">
        <v>116</v>
      </c>
      <c r="CJ49" s="91"/>
      <c r="CK49" s="93">
        <f>CL49+EE49+EF49+EG49+EH49</f>
        <v>23851.054435532427</v>
      </c>
      <c r="CL49" s="93">
        <f>CP49+CT49+DB49+DJ49</f>
        <v>6133.8257820756726</v>
      </c>
      <c r="CM49" s="93">
        <f>CQ49+CU49+DC49+DK49</f>
        <v>0</v>
      </c>
      <c r="CN49" s="93">
        <f>CM49-CL49</f>
        <v>-6133.8257820756726</v>
      </c>
      <c r="CO49" s="94">
        <f>IF(CL49=0,"-",CM49/CL49)</f>
        <v>0</v>
      </c>
      <c r="CP49" s="95">
        <v>0</v>
      </c>
      <c r="CQ49" s="95"/>
      <c r="CR49" s="93">
        <f>CQ49-CP49</f>
        <v>0</v>
      </c>
      <c r="CS49" s="94" t="str">
        <f>IF(CP49=0,"-",CQ49/CP49)</f>
        <v>-</v>
      </c>
      <c r="CT49" s="95">
        <v>0</v>
      </c>
      <c r="CU49" s="95"/>
      <c r="CV49" s="93">
        <f>CU49-CT49</f>
        <v>0</v>
      </c>
      <c r="CW49" s="94" t="str">
        <f>IF(CT49=0,"-",CU49/CT49)</f>
        <v>-</v>
      </c>
      <c r="CX49" s="93">
        <f>CP49+CT49</f>
        <v>0</v>
      </c>
      <c r="CY49" s="93">
        <f>CQ49+CU49</f>
        <v>0</v>
      </c>
      <c r="CZ49" s="93">
        <f>CY49-CX49</f>
        <v>0</v>
      </c>
      <c r="DA49" s="94" t="str">
        <f>IF(CX49=0,"-",CY49/CX49)</f>
        <v>-</v>
      </c>
      <c r="DB49" s="95">
        <v>0</v>
      </c>
      <c r="DC49" s="95"/>
      <c r="DD49" s="93">
        <f>DC49-DB49</f>
        <v>0</v>
      </c>
      <c r="DE49" s="94" t="str">
        <f>IF(DB49=0,"-",DC49/DB49)</f>
        <v>-</v>
      </c>
      <c r="DF49" s="93">
        <f>CX49+DB49</f>
        <v>0</v>
      </c>
      <c r="DG49" s="93">
        <f>CY49+DC49</f>
        <v>0</v>
      </c>
      <c r="DH49" s="93">
        <f>DG49-DF49</f>
        <v>0</v>
      </c>
      <c r="DI49" s="94" t="str">
        <f>IF(DF49=0,"-",DG49/DF49)</f>
        <v>-</v>
      </c>
      <c r="DJ49" s="90">
        <v>6133.8257820756726</v>
      </c>
      <c r="DK49" s="95"/>
      <c r="DL49" s="93">
        <f>DK49-DJ49</f>
        <v>-6133.8257820756726</v>
      </c>
      <c r="DM49" s="94">
        <f>IF(DJ49=0,"-",DK49/DJ49)</f>
        <v>0</v>
      </c>
      <c r="DN49" s="92">
        <f>H49-CG49-CL49</f>
        <v>17717.228653456754</v>
      </c>
      <c r="DO49" s="92">
        <f>I49-CH49-CM49</f>
        <v>0</v>
      </c>
      <c r="DP49" s="96">
        <v>0</v>
      </c>
      <c r="DQ49" s="96">
        <v>0</v>
      </c>
      <c r="DR49" s="96">
        <v>0</v>
      </c>
      <c r="DS49" s="96">
        <v>0</v>
      </c>
      <c r="DT49" s="96">
        <v>0</v>
      </c>
      <c r="DU49" s="96">
        <v>0</v>
      </c>
      <c r="DV49" s="96">
        <v>0</v>
      </c>
      <c r="DW49" s="96">
        <v>0</v>
      </c>
      <c r="DX49" s="96">
        <v>0</v>
      </c>
      <c r="DY49" s="96">
        <v>0</v>
      </c>
      <c r="DZ49" s="96">
        <v>0</v>
      </c>
      <c r="EA49" s="96">
        <v>0</v>
      </c>
      <c r="EB49" s="96">
        <v>0</v>
      </c>
      <c r="EC49" s="96">
        <v>0</v>
      </c>
      <c r="ED49" s="93">
        <f>IF($B$2="Отчет за 1 квартал",'[4]ОЭК ИПР'!CR57,IF($B$2="Отчет за 2 квартал",'[4]ОЭК ИПР'!CZ57,IF($B$2="Отчет за 3 квартал",'[4]ОЭК ИПР'!DH57,CN49)))-DP49-DT49-DU49-DV49-DW49-DX49-DY49-DZ49-EA49-EC49-DQ49-DR49-DS49-EB49</f>
        <v>-6133.8257820756726</v>
      </c>
      <c r="EE49" s="96">
        <v>4822.5639014283615</v>
      </c>
      <c r="EF49" s="96">
        <v>4032.5607111957274</v>
      </c>
      <c r="EG49" s="96">
        <v>4515.0466671127524</v>
      </c>
      <c r="EH49" s="96">
        <v>4347.057373719912</v>
      </c>
      <c r="EI49" s="92">
        <f>H49-CG49-CK49</f>
        <v>0</v>
      </c>
      <c r="EJ49" s="109"/>
      <c r="EK49" s="96"/>
      <c r="EL49" s="95">
        <v>0</v>
      </c>
      <c r="EM49" s="95"/>
      <c r="EN49" s="93">
        <f>EO49+GH49+GI49+GJ49+GK49</f>
        <v>23851.054435532427</v>
      </c>
      <c r="EO49" s="93">
        <f>ES49+EW49+FE49+FM49</f>
        <v>6133.8257820756726</v>
      </c>
      <c r="EP49" s="93">
        <f>ET49+EX49+FF49+FN49</f>
        <v>0</v>
      </c>
      <c r="EQ49" s="93">
        <f>EP49-EO49</f>
        <v>-6133.8257820756726</v>
      </c>
      <c r="ER49" s="94">
        <f>IF(EO49=0,"-",EP49/EO49)</f>
        <v>0</v>
      </c>
      <c r="ES49" s="95">
        <v>0</v>
      </c>
      <c r="ET49" s="95"/>
      <c r="EU49" s="93">
        <f>ET49-ES49</f>
        <v>0</v>
      </c>
      <c r="EV49" s="94" t="str">
        <f>IF(ES49=0,"-",ET49/ES49)</f>
        <v>-</v>
      </c>
      <c r="EW49" s="95">
        <v>0</v>
      </c>
      <c r="EX49" s="95"/>
      <c r="EY49" s="93">
        <f>EX49-EW49</f>
        <v>0</v>
      </c>
      <c r="EZ49" s="94" t="str">
        <f>IF(EW49=0,"-",EX49/EW49)</f>
        <v>-</v>
      </c>
      <c r="FA49" s="93">
        <f>ES49+EW49</f>
        <v>0</v>
      </c>
      <c r="FB49" s="93">
        <f>ET49+EX49</f>
        <v>0</v>
      </c>
      <c r="FC49" s="93">
        <f>FB49-FA49</f>
        <v>0</v>
      </c>
      <c r="FD49" s="94" t="str">
        <f>IF(FA49=0,"-",FB49/FA49)</f>
        <v>-</v>
      </c>
      <c r="FE49" s="95">
        <v>0</v>
      </c>
      <c r="FF49" s="95"/>
      <c r="FG49" s="93">
        <f>FF49-FE49</f>
        <v>0</v>
      </c>
      <c r="FH49" s="94" t="str">
        <f>IF(FE49=0,"-",FF49/FE49)</f>
        <v>-</v>
      </c>
      <c r="FI49" s="93">
        <f>FA49+FE49</f>
        <v>0</v>
      </c>
      <c r="FJ49" s="93">
        <f>FB49+FF49</f>
        <v>0</v>
      </c>
      <c r="FK49" s="93">
        <f>FJ49-FI49</f>
        <v>0</v>
      </c>
      <c r="FL49" s="94" t="str">
        <f>IF(FI49=0,"-",FJ49/FI49)</f>
        <v>-</v>
      </c>
      <c r="FM49" s="90">
        <v>6133.8257820756726</v>
      </c>
      <c r="FN49" s="95"/>
      <c r="FO49" s="93">
        <f>FN49-FM49</f>
        <v>-6133.8257820756726</v>
      </c>
      <c r="FP49" s="94">
        <f>IF(FM49=0,"-",FN49/FM49)</f>
        <v>0</v>
      </c>
      <c r="FQ49" s="92">
        <f>H49-EL49-EO49</f>
        <v>17717.228653456754</v>
      </c>
      <c r="FR49" s="92">
        <f>I49-EM49-EP49</f>
        <v>0</v>
      </c>
      <c r="FS49" s="96">
        <v>0</v>
      </c>
      <c r="FT49" s="96">
        <v>0</v>
      </c>
      <c r="FU49" s="96">
        <v>0</v>
      </c>
      <c r="FV49" s="96">
        <v>0</v>
      </c>
      <c r="FW49" s="96">
        <v>0</v>
      </c>
      <c r="FX49" s="96">
        <v>0</v>
      </c>
      <c r="FY49" s="96">
        <v>0</v>
      </c>
      <c r="FZ49" s="96">
        <v>0</v>
      </c>
      <c r="GA49" s="96">
        <v>0</v>
      </c>
      <c r="GB49" s="96">
        <v>0</v>
      </c>
      <c r="GC49" s="96">
        <v>0</v>
      </c>
      <c r="GD49" s="96">
        <v>0</v>
      </c>
      <c r="GE49" s="96">
        <v>0</v>
      </c>
      <c r="GF49" s="96">
        <v>0</v>
      </c>
      <c r="GG49" s="93">
        <f>IF($B$2="Отчет за 1 квартал",'[4]ОЭК ИПР'!EU57,IF($B$2="Отчет за 2 квартал",'[4]ОЭК ИПР'!FC57,IF($B$2="Отчет за 3 квартал",'[4]ОЭК ИПР'!FK57,EQ49)))-FS49-FW49-FX49-FY49-FZ49-GA49-GB49-GC49-GD49-GF49-FT49-FU49-FV49-GE49</f>
        <v>-6133.8257820756726</v>
      </c>
      <c r="GH49" s="96">
        <v>4822.5639014283615</v>
      </c>
      <c r="GI49" s="96">
        <v>4032.5607111957274</v>
      </c>
      <c r="GJ49" s="96">
        <v>4515.0466671127524</v>
      </c>
      <c r="GK49" s="96">
        <v>4347.057373719912</v>
      </c>
      <c r="GL49" s="92">
        <f>H49-EL49-EN49</f>
        <v>0</v>
      </c>
      <c r="GM49" s="109"/>
      <c r="GN49" s="130"/>
      <c r="GO49" s="99"/>
      <c r="GP49" s="100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205"/>
      <c r="HK49" s="206">
        <f t="shared" ref="HK49:HR49" si="132">HS49+IA49+II49+IQ49</f>
        <v>0</v>
      </c>
      <c r="HL49" s="206">
        <f t="shared" si="132"/>
        <v>0</v>
      </c>
      <c r="HM49" s="206">
        <f t="shared" si="132"/>
        <v>0</v>
      </c>
      <c r="HN49" s="206">
        <f t="shared" si="132"/>
        <v>0</v>
      </c>
      <c r="HO49" s="206">
        <f t="shared" si="132"/>
        <v>0</v>
      </c>
      <c r="HP49" s="206">
        <f t="shared" si="132"/>
        <v>0</v>
      </c>
      <c r="HQ49" s="206">
        <f t="shared" si="132"/>
        <v>0</v>
      </c>
      <c r="HR49" s="206">
        <f t="shared" si="132"/>
        <v>0</v>
      </c>
      <c r="HS49" s="207">
        <v>0</v>
      </c>
      <c r="HT49" s="207">
        <v>0</v>
      </c>
      <c r="HU49" s="207">
        <v>0</v>
      </c>
      <c r="HV49" s="207">
        <v>0</v>
      </c>
      <c r="HW49" s="207">
        <v>0</v>
      </c>
      <c r="HX49" s="207">
        <v>0</v>
      </c>
      <c r="HY49" s="207">
        <v>0</v>
      </c>
      <c r="HZ49" s="207">
        <v>0</v>
      </c>
      <c r="IA49" s="207">
        <v>0</v>
      </c>
      <c r="IB49" s="207">
        <v>0</v>
      </c>
      <c r="IC49" s="207">
        <v>0</v>
      </c>
      <c r="ID49" s="207">
        <v>0</v>
      </c>
      <c r="IE49" s="207">
        <v>0</v>
      </c>
      <c r="IF49" s="207">
        <v>0</v>
      </c>
      <c r="IG49" s="207">
        <v>0</v>
      </c>
      <c r="IH49" s="207">
        <v>0</v>
      </c>
      <c r="II49" s="207">
        <v>0</v>
      </c>
      <c r="IJ49" s="207">
        <v>0</v>
      </c>
      <c r="IK49" s="207">
        <v>0</v>
      </c>
      <c r="IL49" s="207">
        <v>0</v>
      </c>
      <c r="IM49" s="207">
        <v>0</v>
      </c>
      <c r="IN49" s="207">
        <v>0</v>
      </c>
      <c r="IO49" s="207">
        <v>0</v>
      </c>
      <c r="IP49" s="207">
        <v>0</v>
      </c>
      <c r="IQ49" s="207">
        <v>0</v>
      </c>
      <c r="IR49" s="207">
        <v>0</v>
      </c>
      <c r="IS49" s="207">
        <v>0</v>
      </c>
      <c r="IT49" s="207">
        <v>0</v>
      </c>
      <c r="IU49" s="207">
        <v>0</v>
      </c>
      <c r="IV49" s="207">
        <v>0</v>
      </c>
      <c r="IW49" s="207">
        <v>0</v>
      </c>
      <c r="IX49" s="207">
        <v>0</v>
      </c>
      <c r="IY49" s="206">
        <f t="shared" ref="IY49:JF49" si="133">JG49+JO49+JW49+KE49</f>
        <v>0</v>
      </c>
      <c r="IZ49" s="206">
        <f t="shared" si="133"/>
        <v>0</v>
      </c>
      <c r="JA49" s="206">
        <f t="shared" si="133"/>
        <v>0</v>
      </c>
      <c r="JB49" s="206">
        <f t="shared" si="133"/>
        <v>0</v>
      </c>
      <c r="JC49" s="206">
        <f t="shared" si="133"/>
        <v>0</v>
      </c>
      <c r="JD49" s="206">
        <f t="shared" si="133"/>
        <v>0</v>
      </c>
      <c r="JE49" s="206">
        <f t="shared" si="133"/>
        <v>0</v>
      </c>
      <c r="JF49" s="206">
        <f t="shared" si="133"/>
        <v>0</v>
      </c>
      <c r="JG49" s="207">
        <v>0</v>
      </c>
      <c r="JH49" s="207">
        <v>0</v>
      </c>
      <c r="JI49" s="207">
        <v>0</v>
      </c>
      <c r="JJ49" s="207">
        <v>0</v>
      </c>
      <c r="JK49" s="207">
        <v>0</v>
      </c>
      <c r="JL49" s="207">
        <v>0</v>
      </c>
      <c r="JM49" s="207">
        <v>0</v>
      </c>
      <c r="JN49" s="207">
        <v>0</v>
      </c>
      <c r="JO49" s="207">
        <v>0</v>
      </c>
      <c r="JP49" s="207">
        <v>0</v>
      </c>
      <c r="JQ49" s="207">
        <v>0</v>
      </c>
      <c r="JR49" s="207">
        <v>0</v>
      </c>
      <c r="JS49" s="207">
        <v>0</v>
      </c>
      <c r="JT49" s="207">
        <v>0</v>
      </c>
      <c r="JU49" s="207">
        <v>0</v>
      </c>
      <c r="JV49" s="207">
        <v>0</v>
      </c>
      <c r="JW49" s="207">
        <v>0</v>
      </c>
      <c r="JX49" s="207">
        <v>0</v>
      </c>
      <c r="JY49" s="207">
        <v>0</v>
      </c>
      <c r="JZ49" s="207">
        <v>0</v>
      </c>
      <c r="KA49" s="207">
        <v>0</v>
      </c>
      <c r="KB49" s="207">
        <v>0</v>
      </c>
      <c r="KC49" s="207">
        <v>0</v>
      </c>
      <c r="KD49" s="207">
        <v>0</v>
      </c>
      <c r="KE49" s="207">
        <v>0</v>
      </c>
      <c r="KF49" s="207">
        <v>0</v>
      </c>
      <c r="KG49" s="207">
        <v>0</v>
      </c>
      <c r="KH49" s="207">
        <v>0</v>
      </c>
      <c r="KI49" s="207">
        <v>0</v>
      </c>
      <c r="KJ49" s="207">
        <v>0</v>
      </c>
      <c r="KK49" s="207">
        <v>0</v>
      </c>
      <c r="KL49" s="207">
        <v>0</v>
      </c>
      <c r="KM49" s="208"/>
      <c r="KN49" s="207" t="s">
        <v>97</v>
      </c>
      <c r="KO49" s="208"/>
      <c r="KP49" s="208"/>
      <c r="KQ49" s="208"/>
      <c r="KR49" s="207">
        <v>0</v>
      </c>
      <c r="KS49" s="207">
        <v>0</v>
      </c>
      <c r="KT49" s="207">
        <v>0</v>
      </c>
      <c r="KU49" s="207">
        <v>0</v>
      </c>
      <c r="KV49" s="207">
        <v>0</v>
      </c>
      <c r="KW49" s="207">
        <v>0</v>
      </c>
      <c r="KX49" s="207">
        <v>0</v>
      </c>
      <c r="KY49" s="207">
        <v>0</v>
      </c>
      <c r="KZ49" s="207">
        <v>0</v>
      </c>
      <c r="LA49" s="207">
        <v>0</v>
      </c>
      <c r="LB49" s="207">
        <v>0</v>
      </c>
      <c r="LC49" s="207">
        <v>0</v>
      </c>
      <c r="LD49" s="207">
        <v>0</v>
      </c>
      <c r="LE49" s="207">
        <v>0</v>
      </c>
      <c r="LF49" s="207">
        <v>0</v>
      </c>
      <c r="LG49" s="207">
        <v>0</v>
      </c>
      <c r="LH49" s="207">
        <v>0</v>
      </c>
      <c r="LI49" s="207">
        <v>0</v>
      </c>
      <c r="LJ49" s="209">
        <v>0</v>
      </c>
      <c r="LK49" s="209">
        <v>0</v>
      </c>
      <c r="LL49" s="209">
        <v>0</v>
      </c>
      <c r="LM49" s="209">
        <v>0</v>
      </c>
      <c r="LN49" s="209">
        <v>0</v>
      </c>
      <c r="LO49" s="209">
        <v>0</v>
      </c>
      <c r="LP49" s="86"/>
      <c r="LQ49" s="86"/>
      <c r="LR49" s="86"/>
      <c r="LS49" s="86"/>
      <c r="LT49" s="86"/>
      <c r="LU49" s="86"/>
      <c r="LV49" s="86"/>
      <c r="LW49" s="86"/>
      <c r="LX49" s="86"/>
    </row>
    <row r="50" spans="1:336" x14ac:dyDescent="0.2">
      <c r="A50" s="211"/>
      <c r="B50" s="212" t="s">
        <v>195</v>
      </c>
      <c r="C50" s="211"/>
      <c r="D50" s="211"/>
      <c r="E50" s="211"/>
      <c r="F50" s="213">
        <f>F11+F12+F15+F48+F16+F17+F44</f>
        <v>677152.04090609029</v>
      </c>
      <c r="G50" s="213">
        <f>G11+G12+G15+G48+G16+G17+G44</f>
        <v>0</v>
      </c>
      <c r="H50" s="213">
        <f>H11+H12+H15+H48+H16+H17+H44</f>
        <v>567773.45887685416</v>
      </c>
      <c r="I50" s="213">
        <f>I11+I12+I15+I48+I16+I17+I44</f>
        <v>0</v>
      </c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>
        <f>V11+V12+V15+V48+V16+V17+V44</f>
        <v>0</v>
      </c>
      <c r="W50" s="213">
        <f>W11+W12+W15+W48+W16+W17+W44</f>
        <v>0</v>
      </c>
      <c r="X50" s="213">
        <v>0</v>
      </c>
      <c r="Y50" s="213">
        <f>Y11+Y12+Y15+Y48+Y16+Y17+Y44</f>
        <v>0</v>
      </c>
      <c r="Z50" s="213">
        <v>0</v>
      </c>
      <c r="AA50" s="213">
        <v>0</v>
      </c>
      <c r="AB50" s="213">
        <f>AB11+AB12+AB15+AB48+AB16+AB17+AB44</f>
        <v>39949.548511471265</v>
      </c>
      <c r="AC50" s="213">
        <f>AC11+AC12+AC15+AC48+AC16+AC17+AC44</f>
        <v>0</v>
      </c>
      <c r="AD50" s="214"/>
      <c r="AE50" s="214"/>
      <c r="AF50" s="213">
        <f>AF11+AF12+AF15+AF48+AF16+AF17+AF44</f>
        <v>637202.49239461904</v>
      </c>
      <c r="AG50" s="213">
        <f>AG11+AG12+AG15+AG48+AG16+AG17+AG44</f>
        <v>184789.5778544416</v>
      </c>
      <c r="AH50" s="213">
        <f>AH11+AH12+AH15+AH48+AH16+AH17+AH44</f>
        <v>0</v>
      </c>
      <c r="AI50" s="213">
        <f>AI11+AI12+AI15+AI48+AI16+AI17+AI44</f>
        <v>-184789.5778544416</v>
      </c>
      <c r="AJ50" s="215">
        <f>IF(AG50=0,"-",AH50/AG50)</f>
        <v>0</v>
      </c>
      <c r="AK50" s="213">
        <f>AK11+AK12+AK15+AK48+AK16+AK17+AK44</f>
        <v>38561.045768408294</v>
      </c>
      <c r="AL50" s="213">
        <f>AL11+AL12+AL15+AL48+AL16+AL17+AL44</f>
        <v>0</v>
      </c>
      <c r="AM50" s="213">
        <f>AM11+AM12+AM15+AM48+AM16+AM17+AM44</f>
        <v>-38561.045768408294</v>
      </c>
      <c r="AN50" s="215">
        <f>IF(AK50=0,"-",AL50/AK50)</f>
        <v>0</v>
      </c>
      <c r="AO50" s="213">
        <f>AO11+AO12+AO15+AO48+AO16+AO17+AO44</f>
        <v>34816.243046487245</v>
      </c>
      <c r="AP50" s="213">
        <f>AP11+AP12+AP15+AP48+AP16+AP17+AP44</f>
        <v>0</v>
      </c>
      <c r="AQ50" s="213">
        <f>AQ11+AQ12+AQ15+AQ48+AQ16+AQ17+AQ44</f>
        <v>-34816.243046487245</v>
      </c>
      <c r="AR50" s="215">
        <f>IF(AO50=0,"-",AP50/AO50)</f>
        <v>0</v>
      </c>
      <c r="AS50" s="213">
        <f>AS11+AS12+AS15+AS48+AS16+AS17+AS44</f>
        <v>73377.288814895539</v>
      </c>
      <c r="AT50" s="213">
        <f>AT11+AT12+AT15+AT48+AT16+AT17+AT44</f>
        <v>0</v>
      </c>
      <c r="AU50" s="213">
        <f>AU11+AU12+AU15+AU48+AU16+AU17+AU44</f>
        <v>-73377.288814895539</v>
      </c>
      <c r="AV50" s="215">
        <f>IF(AS50=0,"-",AT50/AS50)</f>
        <v>0</v>
      </c>
      <c r="AW50" s="213">
        <f>AW11+AW12+AW15+AW48+AW16+AW17+AW44</f>
        <v>54549.849770467015</v>
      </c>
      <c r="AX50" s="213">
        <f>AX11+AX12+AX15+AX48+AX16+AX17+AX44</f>
        <v>0</v>
      </c>
      <c r="AY50" s="213">
        <f>AY11+AY12+AY15+AY48+AY16+AY17+AY44</f>
        <v>-54549.849770467015</v>
      </c>
      <c r="AZ50" s="215">
        <f>IF(AW50=0,"-",AX50/AW50)</f>
        <v>0</v>
      </c>
      <c r="BA50" s="213">
        <f>BA11+BA12+BA15+BA48+BA16+BA17+BA44</f>
        <v>127927.13858536255</v>
      </c>
      <c r="BB50" s="213">
        <f>BB11+BB12+BB15+BB48+BB16+BB17+BB44</f>
        <v>0</v>
      </c>
      <c r="BC50" s="213">
        <f>BC11+BC12+BC15+BC48+BC16+BC17+BC44</f>
        <v>-127927.13858536255</v>
      </c>
      <c r="BD50" s="215">
        <f>IF(BA50=0,"-",BB50/BA50)</f>
        <v>0</v>
      </c>
      <c r="BE50" s="213">
        <f>BE11+BE12+BE15+BE48+BE16+BE17+BE44</f>
        <v>56862.439269079056</v>
      </c>
      <c r="BF50" s="213">
        <f>BF11+BF12+BF15+BF48+BF16+BF17+BF44</f>
        <v>0</v>
      </c>
      <c r="BG50" s="213">
        <f>BG11+BG12+BG15+BG48+BG16+BG17+BG44</f>
        <v>-56862.439269079056</v>
      </c>
      <c r="BH50" s="215">
        <f>IF(BE50=0,"-",BF50/BE50)</f>
        <v>0</v>
      </c>
      <c r="BI50" s="213">
        <f t="shared" ref="BI50:CD50" si="134">BI11+BI12+BI15+BI48+BI16+BI17+BI44</f>
        <v>452412.91454017739</v>
      </c>
      <c r="BJ50" s="213">
        <f t="shared" si="134"/>
        <v>0</v>
      </c>
      <c r="BK50" s="213">
        <f t="shared" si="134"/>
        <v>0</v>
      </c>
      <c r="BL50" s="213">
        <f t="shared" si="134"/>
        <v>0</v>
      </c>
      <c r="BM50" s="213">
        <f t="shared" si="134"/>
        <v>0</v>
      </c>
      <c r="BN50" s="213">
        <f t="shared" si="134"/>
        <v>0</v>
      </c>
      <c r="BO50" s="213">
        <f t="shared" si="134"/>
        <v>0</v>
      </c>
      <c r="BP50" s="213">
        <f t="shared" si="134"/>
        <v>0</v>
      </c>
      <c r="BQ50" s="213">
        <f t="shared" si="134"/>
        <v>0</v>
      </c>
      <c r="BR50" s="213">
        <f t="shared" si="134"/>
        <v>0</v>
      </c>
      <c r="BS50" s="213">
        <f t="shared" si="134"/>
        <v>0</v>
      </c>
      <c r="BT50" s="213">
        <f t="shared" si="134"/>
        <v>0</v>
      </c>
      <c r="BU50" s="213">
        <f t="shared" si="134"/>
        <v>0</v>
      </c>
      <c r="BV50" s="213">
        <f t="shared" si="134"/>
        <v>0</v>
      </c>
      <c r="BW50" s="213">
        <f t="shared" si="134"/>
        <v>0</v>
      </c>
      <c r="BX50" s="213">
        <f t="shared" si="134"/>
        <v>0</v>
      </c>
      <c r="BY50" s="213">
        <f t="shared" si="134"/>
        <v>-184789.5778544416</v>
      </c>
      <c r="BZ50" s="213">
        <f t="shared" si="134"/>
        <v>124043.09638906202</v>
      </c>
      <c r="CA50" s="213">
        <f t="shared" si="134"/>
        <v>102945.94132213232</v>
      </c>
      <c r="CB50" s="213">
        <f t="shared" si="134"/>
        <v>115878.03101124134</v>
      </c>
      <c r="CC50" s="213">
        <f t="shared" si="134"/>
        <v>109545.84581774178</v>
      </c>
      <c r="CD50" s="213">
        <f t="shared" si="134"/>
        <v>0</v>
      </c>
      <c r="CE50" s="216"/>
      <c r="CF50" s="216"/>
      <c r="CG50" s="213">
        <f>CG11+CG12+CG15+CG48+CG16+CG17+CG44</f>
        <v>66901.315730673246</v>
      </c>
      <c r="CH50" s="213">
        <f>CH11+CH12+CH15+CH48+CH16+CH17+CH44</f>
        <v>0</v>
      </c>
      <c r="CI50" s="214"/>
      <c r="CJ50" s="214"/>
      <c r="CK50" s="213">
        <f>CK11+CK12+CK15+CK48+CK16+CK17+CK44</f>
        <v>500872.1431461809</v>
      </c>
      <c r="CL50" s="213">
        <f>CL11+CL12+CL15+CL48+CL16+CL17+CL44</f>
        <v>128810.34142358911</v>
      </c>
      <c r="CM50" s="213">
        <f>CM11+CM12+CM15+CM48+CM16+CM17+CM44</f>
        <v>0</v>
      </c>
      <c r="CN50" s="213">
        <f>CN11+CN12+CN15+CN48+CN16+CN17+CN44</f>
        <v>-128810.34142358911</v>
      </c>
      <c r="CO50" s="215">
        <f>IF(CL50=0,"-",CM50/CL50)</f>
        <v>0</v>
      </c>
      <c r="CP50" s="213">
        <f>CP11+CP12+CP15+CP48+CP16+CP17+CP44</f>
        <v>10626.185518561366</v>
      </c>
      <c r="CQ50" s="213">
        <f>CQ11+CQ12+CQ15+CQ48+CQ16+CQ17+CQ44</f>
        <v>0</v>
      </c>
      <c r="CR50" s="213">
        <f>CR11+CR12+CR15+CR48+CR16+CR17+CR44</f>
        <v>-10626.185518561366</v>
      </c>
      <c r="CS50" s="215">
        <f>IF(CP50=0,"-",CQ50/CP50)</f>
        <v>0</v>
      </c>
      <c r="CT50" s="213">
        <f>CT11+CT12+CT15+CT48+CT16+CT17+CT44</f>
        <v>27860.412370165661</v>
      </c>
      <c r="CU50" s="213">
        <f>CU11+CU12+CU15+CU48+CU16+CU17+CU44</f>
        <v>0</v>
      </c>
      <c r="CV50" s="213">
        <f>CV11+CV12+CV15+CV48+CV16+CV17+CV44</f>
        <v>-27860.412370165661</v>
      </c>
      <c r="CW50" s="215">
        <f>IF(CT50=0,"-",CU50/CT50)</f>
        <v>0</v>
      </c>
      <c r="CX50" s="213">
        <f>CX11+CX12+CX15+CX48+CX16+CX17+CX44</f>
        <v>38486.597888727025</v>
      </c>
      <c r="CY50" s="213">
        <f>CY11+CY12+CY15+CY48+CY16+CY17+CY44</f>
        <v>0</v>
      </c>
      <c r="CZ50" s="213">
        <f>CZ11+CZ12+CZ15+CZ48+CZ16+CZ17+CZ44</f>
        <v>-38486.597888727025</v>
      </c>
      <c r="DA50" s="215">
        <f>IF(CX50=0,"-",CY50/CX50)</f>
        <v>0</v>
      </c>
      <c r="DB50" s="213">
        <f>DB11+DB12+DB15+DB48+DB16+DB17+DB44</f>
        <v>42938.377477296221</v>
      </c>
      <c r="DC50" s="213">
        <f>DC11+DC12+DC15+DC48+DC16+DC17+DC44</f>
        <v>0</v>
      </c>
      <c r="DD50" s="213">
        <f>DD11+DD12+DD15+DD48+DD16+DD17+DD44</f>
        <v>-42938.377477296221</v>
      </c>
      <c r="DE50" s="215">
        <f>IF(DB50=0,"-",DC50/DB50)</f>
        <v>0</v>
      </c>
      <c r="DF50" s="213">
        <f>DF11+DF12+DF15+DF48+DF16+DF17+DF44</f>
        <v>81424.975366023253</v>
      </c>
      <c r="DG50" s="213">
        <f>DG11+DG12+DG15+DG48+DG16+DG17+DG44</f>
        <v>0</v>
      </c>
      <c r="DH50" s="213">
        <f>DH11+DH12+DH15+DH48+DH16+DH17+DH44</f>
        <v>-81424.975366023253</v>
      </c>
      <c r="DI50" s="215">
        <f>IF(DF50=0,"-",DG50/DF50)</f>
        <v>0</v>
      </c>
      <c r="DJ50" s="213">
        <f>DJ11+DJ12+DJ15+DJ48+DJ16+DJ17+DJ44</f>
        <v>47385.366057565872</v>
      </c>
      <c r="DK50" s="213">
        <f>DK11+DK12+DK15+DK48+DK16+DK17+DK44</f>
        <v>0</v>
      </c>
      <c r="DL50" s="213">
        <f>DL11+DL12+DL15+DL48+DL16+DL17+DL44</f>
        <v>-47385.366057565872</v>
      </c>
      <c r="DM50" s="215">
        <f>IF(DJ50=0,"-",DK50/DJ50)</f>
        <v>0</v>
      </c>
      <c r="DN50" s="213">
        <f t="shared" ref="DN50:EI50" si="135">DN11+DN12+DN15+DN48+DN16+DN17+DN44</f>
        <v>372061.8017225918</v>
      </c>
      <c r="DO50" s="213">
        <f t="shared" si="135"/>
        <v>0</v>
      </c>
      <c r="DP50" s="213">
        <f t="shared" si="135"/>
        <v>0</v>
      </c>
      <c r="DQ50" s="213">
        <f t="shared" si="135"/>
        <v>0</v>
      </c>
      <c r="DR50" s="213">
        <f t="shared" si="135"/>
        <v>0</v>
      </c>
      <c r="DS50" s="213">
        <f t="shared" si="135"/>
        <v>0</v>
      </c>
      <c r="DT50" s="213">
        <f t="shared" si="135"/>
        <v>0</v>
      </c>
      <c r="DU50" s="213">
        <f t="shared" si="135"/>
        <v>0</v>
      </c>
      <c r="DV50" s="213">
        <f t="shared" si="135"/>
        <v>0</v>
      </c>
      <c r="DW50" s="213">
        <f t="shared" si="135"/>
        <v>0</v>
      </c>
      <c r="DX50" s="213">
        <f t="shared" si="135"/>
        <v>0</v>
      </c>
      <c r="DY50" s="213">
        <f t="shared" si="135"/>
        <v>0</v>
      </c>
      <c r="DZ50" s="213">
        <f t="shared" si="135"/>
        <v>0</v>
      </c>
      <c r="EA50" s="213">
        <f t="shared" si="135"/>
        <v>0</v>
      </c>
      <c r="EB50" s="213">
        <f t="shared" si="135"/>
        <v>0</v>
      </c>
      <c r="EC50" s="213">
        <f t="shared" si="135"/>
        <v>0</v>
      </c>
      <c r="ED50" s="213">
        <f t="shared" si="135"/>
        <v>-128810.34142358911</v>
      </c>
      <c r="EE50" s="213">
        <f t="shared" si="135"/>
        <v>101273.84192999559</v>
      </c>
      <c r="EF50" s="213">
        <f t="shared" si="135"/>
        <v>84683.774935110268</v>
      </c>
      <c r="EG50" s="213">
        <f t="shared" si="135"/>
        <v>94815.980009367791</v>
      </c>
      <c r="EH50" s="213">
        <f t="shared" si="135"/>
        <v>91288.204848118155</v>
      </c>
      <c r="EI50" s="213">
        <f t="shared" si="135"/>
        <v>0</v>
      </c>
      <c r="EJ50" s="216"/>
      <c r="EK50" s="216"/>
      <c r="EL50" s="213">
        <f t="shared" ref="EL50:EQ50" si="136">EL11+EL12+EL15+EL48+EL16+EL17+EL44</f>
        <v>18768.315730673243</v>
      </c>
      <c r="EM50" s="213">
        <f t="shared" si="136"/>
        <v>0</v>
      </c>
      <c r="EN50" s="213">
        <f t="shared" si="136"/>
        <v>549005.1431461809</v>
      </c>
      <c r="EO50" s="213">
        <f t="shared" si="136"/>
        <v>176943.3414235891</v>
      </c>
      <c r="EP50" s="213">
        <f t="shared" si="136"/>
        <v>0</v>
      </c>
      <c r="EQ50" s="213">
        <f t="shared" si="136"/>
        <v>-176943.3414235891</v>
      </c>
      <c r="ER50" s="215">
        <f>IF(EO50=0,"-",EP50/EO50)</f>
        <v>0</v>
      </c>
      <c r="ES50" s="213">
        <f>ES11+ES12+ES15+ES48+ES16+ES17+ES44</f>
        <v>8922.1855185613658</v>
      </c>
      <c r="ET50" s="213">
        <f>ET11+ET12+ET15+ET48+ET16+ET17+ET44</f>
        <v>0</v>
      </c>
      <c r="EU50" s="213">
        <f>EU11+EU12+EU15+EU48+EU16+EU17+EU44</f>
        <v>-8922.1855185613658</v>
      </c>
      <c r="EV50" s="215">
        <f>IF(ES50=0,"-",ET50/ES50)</f>
        <v>0</v>
      </c>
      <c r="EW50" s="213">
        <f>EW11+EW12+EW15+EW48+EW16+EW17+EW44</f>
        <v>77697.412370165664</v>
      </c>
      <c r="EX50" s="213">
        <f>EX11+EX12+EX15+EX48+EX16+EX17+EX44</f>
        <v>0</v>
      </c>
      <c r="EY50" s="213">
        <f>EY11+EY12+EY15+EY48+EY16+EY17+EY44</f>
        <v>-77697.412370165664</v>
      </c>
      <c r="EZ50" s="215">
        <f>IF(EW50=0,"-",EX50/EW50)</f>
        <v>0</v>
      </c>
      <c r="FA50" s="213">
        <f>FA11+FA12+FA15+FA48+FA16+FA17+FA44</f>
        <v>86619.597888727032</v>
      </c>
      <c r="FB50" s="213">
        <f>FB11+FB12+FB15+FB48+FB16+FB17+FB44</f>
        <v>0</v>
      </c>
      <c r="FC50" s="213">
        <f>FC11+FC12+FC15+FC48+FC16+FC17+FC44</f>
        <v>-86619.597888727032</v>
      </c>
      <c r="FD50" s="215">
        <f>IF(FA50=0,"-",FB50/FA50)</f>
        <v>0</v>
      </c>
      <c r="FE50" s="213">
        <f>FE11+FE12+FE15+FE48+FE16+FE17+FE44</f>
        <v>42938.377477296221</v>
      </c>
      <c r="FF50" s="213">
        <f>FF11+FF12+FF15+FF48+FF16+FF17+FF44</f>
        <v>0</v>
      </c>
      <c r="FG50" s="213">
        <f>FG11+FG12+FG15+FG48+FG16+FG17+FG44</f>
        <v>-42938.377477296221</v>
      </c>
      <c r="FH50" s="215">
        <f>IF(FE50=0,"-",FF50/FE50)</f>
        <v>0</v>
      </c>
      <c r="FI50" s="213">
        <f>FI11+FI12+FI15+FI48+FI16+FI17+FI44</f>
        <v>129557.97536602324</v>
      </c>
      <c r="FJ50" s="213">
        <f>FJ11+FJ12+FJ15+FJ48+FJ16+FJ17+FJ44</f>
        <v>0</v>
      </c>
      <c r="FK50" s="213">
        <f>FK11+FK12+FK15+FK48+FK16+FK17+FK44</f>
        <v>-129557.97536602324</v>
      </c>
      <c r="FL50" s="215">
        <f>IF(FI50=0,"-",FJ50/FI50)</f>
        <v>0</v>
      </c>
      <c r="FM50" s="213">
        <f>FM11+FM12+FM15+FM48+FM16+FM17+FM44</f>
        <v>47385.366057565858</v>
      </c>
      <c r="FN50" s="213">
        <f>FN11+FN12+FN15+FN48+FN16+FN17+FN44</f>
        <v>0</v>
      </c>
      <c r="FO50" s="213">
        <f>FO11+FO12+FO15+FO48+FO16+FO17+FO44</f>
        <v>-47385.366057565858</v>
      </c>
      <c r="FP50" s="215">
        <f>IF(FM50=0,"-",FN50/FM50)</f>
        <v>0</v>
      </c>
      <c r="FQ50" s="213">
        <f t="shared" ref="FQ50:GL50" si="137">FQ11+FQ12+FQ15+FQ48+FQ16+FQ17+FQ44</f>
        <v>372061.8017225918</v>
      </c>
      <c r="FR50" s="213">
        <f t="shared" si="137"/>
        <v>0</v>
      </c>
      <c r="FS50" s="213">
        <f t="shared" si="137"/>
        <v>0</v>
      </c>
      <c r="FT50" s="213">
        <f t="shared" si="137"/>
        <v>0</v>
      </c>
      <c r="FU50" s="213">
        <f t="shared" si="137"/>
        <v>0</v>
      </c>
      <c r="FV50" s="213">
        <f t="shared" si="137"/>
        <v>0</v>
      </c>
      <c r="FW50" s="213">
        <f t="shared" si="137"/>
        <v>0</v>
      </c>
      <c r="FX50" s="213">
        <f t="shared" si="137"/>
        <v>0</v>
      </c>
      <c r="FY50" s="213">
        <f t="shared" si="137"/>
        <v>0</v>
      </c>
      <c r="FZ50" s="213">
        <f t="shared" si="137"/>
        <v>0</v>
      </c>
      <c r="GA50" s="213">
        <f t="shared" si="137"/>
        <v>0</v>
      </c>
      <c r="GB50" s="213">
        <f t="shared" si="137"/>
        <v>0</v>
      </c>
      <c r="GC50" s="213">
        <f t="shared" si="137"/>
        <v>0</v>
      </c>
      <c r="GD50" s="213">
        <f t="shared" si="137"/>
        <v>0</v>
      </c>
      <c r="GE50" s="213">
        <f t="shared" si="137"/>
        <v>0</v>
      </c>
      <c r="GF50" s="213">
        <f t="shared" si="137"/>
        <v>0</v>
      </c>
      <c r="GG50" s="213">
        <f t="shared" si="137"/>
        <v>-176943.3414235891</v>
      </c>
      <c r="GH50" s="213">
        <f t="shared" si="137"/>
        <v>101273.84192999559</v>
      </c>
      <c r="GI50" s="213">
        <f t="shared" si="137"/>
        <v>84683.774935110268</v>
      </c>
      <c r="GJ50" s="213">
        <f t="shared" si="137"/>
        <v>94815.980009367791</v>
      </c>
      <c r="GK50" s="213">
        <f t="shared" si="137"/>
        <v>91288.204848118155</v>
      </c>
      <c r="GL50" s="213">
        <f t="shared" si="137"/>
        <v>0</v>
      </c>
      <c r="GM50" s="216"/>
      <c r="GN50" s="216"/>
      <c r="GO50" s="217"/>
      <c r="GP50" s="217"/>
      <c r="GQ50" s="218"/>
      <c r="GR50" s="218"/>
      <c r="GS50" s="219"/>
      <c r="GT50" s="219"/>
      <c r="GU50" s="219"/>
      <c r="GV50" s="219"/>
      <c r="GW50" s="219"/>
      <c r="GX50" s="219"/>
      <c r="GY50" s="219"/>
      <c r="GZ50" s="219"/>
      <c r="HA50" s="219"/>
      <c r="HB50" s="219"/>
      <c r="HC50" s="219"/>
      <c r="HD50" s="219"/>
      <c r="HE50" s="219"/>
      <c r="HF50" s="219"/>
      <c r="HG50" s="219"/>
      <c r="HH50" s="219"/>
      <c r="HI50" s="219"/>
      <c r="HJ50" s="217"/>
      <c r="HK50" s="220">
        <f t="shared" ref="HK50:JV50" si="138">HK11+HK12+HK15+HK48+HK16+HK17+HK44</f>
        <v>0</v>
      </c>
      <c r="HL50" s="220">
        <f t="shared" si="138"/>
        <v>0</v>
      </c>
      <c r="HM50" s="220">
        <f t="shared" si="138"/>
        <v>0</v>
      </c>
      <c r="HN50" s="220">
        <f t="shared" si="138"/>
        <v>0</v>
      </c>
      <c r="HO50" s="220">
        <f t="shared" si="138"/>
        <v>0</v>
      </c>
      <c r="HP50" s="220">
        <f t="shared" si="138"/>
        <v>0</v>
      </c>
      <c r="HQ50" s="220">
        <f t="shared" si="138"/>
        <v>0</v>
      </c>
      <c r="HR50" s="220">
        <f t="shared" si="138"/>
        <v>0</v>
      </c>
      <c r="HS50" s="220">
        <f t="shared" si="138"/>
        <v>0</v>
      </c>
      <c r="HT50" s="220">
        <f t="shared" si="138"/>
        <v>0</v>
      </c>
      <c r="HU50" s="220">
        <f t="shared" si="138"/>
        <v>0</v>
      </c>
      <c r="HV50" s="220">
        <f t="shared" si="138"/>
        <v>0</v>
      </c>
      <c r="HW50" s="220">
        <f t="shared" si="138"/>
        <v>0</v>
      </c>
      <c r="HX50" s="220">
        <f t="shared" si="138"/>
        <v>0</v>
      </c>
      <c r="HY50" s="220">
        <f t="shared" si="138"/>
        <v>0</v>
      </c>
      <c r="HZ50" s="220">
        <f t="shared" si="138"/>
        <v>0</v>
      </c>
      <c r="IA50" s="220">
        <f t="shared" si="138"/>
        <v>0</v>
      </c>
      <c r="IB50" s="220">
        <f t="shared" si="138"/>
        <v>0</v>
      </c>
      <c r="IC50" s="220">
        <f t="shared" si="138"/>
        <v>0</v>
      </c>
      <c r="ID50" s="220">
        <f t="shared" si="138"/>
        <v>0</v>
      </c>
      <c r="IE50" s="220">
        <f t="shared" si="138"/>
        <v>0</v>
      </c>
      <c r="IF50" s="220">
        <f t="shared" si="138"/>
        <v>0</v>
      </c>
      <c r="IG50" s="220">
        <f t="shared" si="138"/>
        <v>0</v>
      </c>
      <c r="IH50" s="220">
        <f t="shared" si="138"/>
        <v>0</v>
      </c>
      <c r="II50" s="220">
        <f t="shared" si="138"/>
        <v>0</v>
      </c>
      <c r="IJ50" s="220">
        <f t="shared" si="138"/>
        <v>0</v>
      </c>
      <c r="IK50" s="220">
        <f t="shared" si="138"/>
        <v>0</v>
      </c>
      <c r="IL50" s="220">
        <f t="shared" si="138"/>
        <v>0</v>
      </c>
      <c r="IM50" s="220">
        <f t="shared" si="138"/>
        <v>0</v>
      </c>
      <c r="IN50" s="220">
        <f t="shared" si="138"/>
        <v>0</v>
      </c>
      <c r="IO50" s="220">
        <f t="shared" si="138"/>
        <v>0</v>
      </c>
      <c r="IP50" s="220">
        <f t="shared" si="138"/>
        <v>0</v>
      </c>
      <c r="IQ50" s="220">
        <f t="shared" si="138"/>
        <v>0</v>
      </c>
      <c r="IR50" s="220">
        <f t="shared" si="138"/>
        <v>0</v>
      </c>
      <c r="IS50" s="220">
        <f t="shared" si="138"/>
        <v>0</v>
      </c>
      <c r="IT50" s="220">
        <f t="shared" si="138"/>
        <v>0</v>
      </c>
      <c r="IU50" s="220">
        <f t="shared" si="138"/>
        <v>0</v>
      </c>
      <c r="IV50" s="220">
        <f t="shared" si="138"/>
        <v>0</v>
      </c>
      <c r="IW50" s="220">
        <f t="shared" si="138"/>
        <v>0</v>
      </c>
      <c r="IX50" s="220">
        <f t="shared" si="138"/>
        <v>0</v>
      </c>
      <c r="IY50" s="220">
        <f t="shared" si="138"/>
        <v>0</v>
      </c>
      <c r="IZ50" s="220">
        <f t="shared" si="138"/>
        <v>0</v>
      </c>
      <c r="JA50" s="220">
        <f t="shared" si="138"/>
        <v>0</v>
      </c>
      <c r="JB50" s="220">
        <f t="shared" si="138"/>
        <v>0</v>
      </c>
      <c r="JC50" s="220">
        <f t="shared" si="138"/>
        <v>0</v>
      </c>
      <c r="JD50" s="220">
        <f t="shared" si="138"/>
        <v>0</v>
      </c>
      <c r="JE50" s="220">
        <f t="shared" si="138"/>
        <v>0</v>
      </c>
      <c r="JF50" s="220">
        <f t="shared" si="138"/>
        <v>0</v>
      </c>
      <c r="JG50" s="220">
        <f t="shared" si="138"/>
        <v>0</v>
      </c>
      <c r="JH50" s="220">
        <f t="shared" si="138"/>
        <v>0</v>
      </c>
      <c r="JI50" s="220">
        <f t="shared" si="138"/>
        <v>0</v>
      </c>
      <c r="JJ50" s="220">
        <f t="shared" si="138"/>
        <v>0</v>
      </c>
      <c r="JK50" s="220">
        <f t="shared" si="138"/>
        <v>0</v>
      </c>
      <c r="JL50" s="220">
        <f t="shared" si="138"/>
        <v>0</v>
      </c>
      <c r="JM50" s="220">
        <f t="shared" si="138"/>
        <v>0</v>
      </c>
      <c r="JN50" s="220">
        <f t="shared" si="138"/>
        <v>0</v>
      </c>
      <c r="JO50" s="220">
        <f t="shared" si="138"/>
        <v>0</v>
      </c>
      <c r="JP50" s="220">
        <f t="shared" si="138"/>
        <v>0</v>
      </c>
      <c r="JQ50" s="220">
        <f t="shared" si="138"/>
        <v>0</v>
      </c>
      <c r="JR50" s="220">
        <f t="shared" si="138"/>
        <v>0</v>
      </c>
      <c r="JS50" s="220">
        <f t="shared" si="138"/>
        <v>0</v>
      </c>
      <c r="JT50" s="220">
        <f t="shared" si="138"/>
        <v>0</v>
      </c>
      <c r="JU50" s="220">
        <f t="shared" si="138"/>
        <v>0</v>
      </c>
      <c r="JV50" s="220">
        <f t="shared" si="138"/>
        <v>0</v>
      </c>
      <c r="JW50" s="220">
        <f t="shared" ref="JW50:KL50" si="139">JW11+JW12+JW15+JW48+JW16+JW17+JW44</f>
        <v>0</v>
      </c>
      <c r="JX50" s="220">
        <f t="shared" si="139"/>
        <v>0</v>
      </c>
      <c r="JY50" s="220">
        <f t="shared" si="139"/>
        <v>0</v>
      </c>
      <c r="JZ50" s="220">
        <f t="shared" si="139"/>
        <v>0</v>
      </c>
      <c r="KA50" s="220">
        <f t="shared" si="139"/>
        <v>0</v>
      </c>
      <c r="KB50" s="220">
        <f t="shared" si="139"/>
        <v>0</v>
      </c>
      <c r="KC50" s="220">
        <f t="shared" si="139"/>
        <v>0</v>
      </c>
      <c r="KD50" s="220">
        <f t="shared" si="139"/>
        <v>0</v>
      </c>
      <c r="KE50" s="220">
        <f t="shared" si="139"/>
        <v>0</v>
      </c>
      <c r="KF50" s="220">
        <f t="shared" si="139"/>
        <v>0</v>
      </c>
      <c r="KG50" s="220">
        <f t="shared" si="139"/>
        <v>0</v>
      </c>
      <c r="KH50" s="220">
        <f t="shared" si="139"/>
        <v>0</v>
      </c>
      <c r="KI50" s="220">
        <f t="shared" si="139"/>
        <v>0</v>
      </c>
      <c r="KJ50" s="220">
        <f t="shared" si="139"/>
        <v>0</v>
      </c>
      <c r="KK50" s="220">
        <f t="shared" si="139"/>
        <v>0</v>
      </c>
      <c r="KL50" s="220">
        <f t="shared" si="139"/>
        <v>0</v>
      </c>
      <c r="KM50" s="221"/>
      <c r="KN50" s="220"/>
      <c r="KO50" s="222"/>
      <c r="KP50" s="222"/>
      <c r="KQ50" s="222"/>
      <c r="KR50" s="220">
        <f t="shared" ref="KR50:LI50" si="140">KR11+KR12+KR15+KR48+KR16+KR17+KR44</f>
        <v>0</v>
      </c>
      <c r="KS50" s="220">
        <f t="shared" si="140"/>
        <v>0</v>
      </c>
      <c r="KT50" s="220">
        <f t="shared" si="140"/>
        <v>0</v>
      </c>
      <c r="KU50" s="220">
        <f t="shared" si="140"/>
        <v>0</v>
      </c>
      <c r="KV50" s="220">
        <f t="shared" si="140"/>
        <v>0</v>
      </c>
      <c r="KW50" s="220">
        <f t="shared" si="140"/>
        <v>0</v>
      </c>
      <c r="KX50" s="220">
        <f t="shared" si="140"/>
        <v>0</v>
      </c>
      <c r="KY50" s="220">
        <f t="shared" si="140"/>
        <v>0</v>
      </c>
      <c r="KZ50" s="220">
        <f t="shared" si="140"/>
        <v>0</v>
      </c>
      <c r="LA50" s="220">
        <f t="shared" si="140"/>
        <v>0</v>
      </c>
      <c r="LB50" s="220">
        <f t="shared" si="140"/>
        <v>0</v>
      </c>
      <c r="LC50" s="220">
        <f t="shared" si="140"/>
        <v>0</v>
      </c>
      <c r="LD50" s="220">
        <f t="shared" si="140"/>
        <v>0</v>
      </c>
      <c r="LE50" s="220">
        <f t="shared" si="140"/>
        <v>0</v>
      </c>
      <c r="LF50" s="220">
        <f t="shared" si="140"/>
        <v>0</v>
      </c>
      <c r="LG50" s="220">
        <f t="shared" si="140"/>
        <v>0</v>
      </c>
      <c r="LH50" s="220">
        <f t="shared" si="140"/>
        <v>0</v>
      </c>
      <c r="LI50" s="220">
        <f t="shared" si="140"/>
        <v>0</v>
      </c>
      <c r="LJ50" s="220"/>
      <c r="LK50" s="220"/>
      <c r="LL50" s="220"/>
      <c r="LM50" s="220"/>
      <c r="LN50" s="220"/>
      <c r="LO50" s="220"/>
      <c r="LP50" s="222"/>
      <c r="LQ50" s="222"/>
      <c r="LR50" s="222"/>
      <c r="LS50" s="222"/>
      <c r="LT50" s="222"/>
      <c r="LU50" s="222"/>
      <c r="LV50" s="222"/>
      <c r="LW50" s="222"/>
      <c r="LX50" s="222"/>
    </row>
    <row r="51" spans="1:336" s="232" customFormat="1" ht="21" customHeight="1" x14ac:dyDescent="0.2">
      <c r="A51" s="223"/>
      <c r="B51" s="224" t="s">
        <v>196</v>
      </c>
      <c r="C51" s="225"/>
      <c r="D51" s="225"/>
      <c r="E51" s="225"/>
      <c r="F51" s="225"/>
      <c r="G51" s="225"/>
      <c r="H51" s="226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7">
        <f>IF(ABS(AF50-AF62)&gt;0.5,AF50-AF62,0)</f>
        <v>0</v>
      </c>
      <c r="AG51" s="227">
        <f t="shared" ref="AG51:BG51" si="141">IF(ABS(AG50-AG62)&gt;0.5,AG50-AG62,0)</f>
        <v>0</v>
      </c>
      <c r="AH51" s="227">
        <f t="shared" si="141"/>
        <v>0</v>
      </c>
      <c r="AI51" s="227">
        <f t="shared" si="141"/>
        <v>0</v>
      </c>
      <c r="AJ51" s="227"/>
      <c r="AK51" s="227">
        <f t="shared" si="141"/>
        <v>0</v>
      </c>
      <c r="AL51" s="227">
        <f t="shared" si="141"/>
        <v>0</v>
      </c>
      <c r="AM51" s="227">
        <f t="shared" si="141"/>
        <v>0</v>
      </c>
      <c r="AN51" s="227"/>
      <c r="AO51" s="227">
        <f t="shared" si="141"/>
        <v>0</v>
      </c>
      <c r="AP51" s="227">
        <f t="shared" si="141"/>
        <v>0</v>
      </c>
      <c r="AQ51" s="227">
        <f t="shared" si="141"/>
        <v>0</v>
      </c>
      <c r="AR51" s="227"/>
      <c r="AS51" s="227">
        <f t="shared" si="141"/>
        <v>0</v>
      </c>
      <c r="AT51" s="227">
        <f t="shared" si="141"/>
        <v>0</v>
      </c>
      <c r="AU51" s="227">
        <f t="shared" si="141"/>
        <v>0</v>
      </c>
      <c r="AV51" s="227"/>
      <c r="AW51" s="227">
        <f t="shared" si="141"/>
        <v>0</v>
      </c>
      <c r="AX51" s="227">
        <f t="shared" si="141"/>
        <v>0</v>
      </c>
      <c r="AY51" s="227">
        <f t="shared" si="141"/>
        <v>0</v>
      </c>
      <c r="AZ51" s="227"/>
      <c r="BA51" s="227">
        <f t="shared" si="141"/>
        <v>0</v>
      </c>
      <c r="BB51" s="227">
        <f t="shared" si="141"/>
        <v>0</v>
      </c>
      <c r="BC51" s="227">
        <f t="shared" si="141"/>
        <v>0</v>
      </c>
      <c r="BD51" s="227"/>
      <c r="BE51" s="227">
        <f t="shared" si="141"/>
        <v>0</v>
      </c>
      <c r="BF51" s="227">
        <f t="shared" si="141"/>
        <v>0</v>
      </c>
      <c r="BG51" s="227">
        <f t="shared" si="141"/>
        <v>0</v>
      </c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227"/>
      <c r="BZ51" s="227">
        <f>IF(ABS(BZ50-BZ62)&gt;0.5,BZ50-BZ62,0)</f>
        <v>0</v>
      </c>
      <c r="CA51" s="227">
        <f>IF(ABS(CA50-CA62)&gt;0.5,CA50-CA62,0)</f>
        <v>0</v>
      </c>
      <c r="CB51" s="227">
        <f>IF(ABS(CB50-CB62)&gt;0.5,CB50-CB62,0)</f>
        <v>0</v>
      </c>
      <c r="CC51" s="227">
        <f>IF(ABS(CC50-CC62)&gt;0.5,CC50-CC62,0)</f>
        <v>0</v>
      </c>
      <c r="CD51" s="227"/>
      <c r="CE51" s="228"/>
      <c r="CF51" s="227"/>
      <c r="CG51" s="227"/>
      <c r="CH51" s="227"/>
      <c r="CI51" s="227"/>
      <c r="CJ51" s="227"/>
      <c r="CK51" s="227">
        <f>IF(ABS(CK50-CK62)&gt;0.5,CK50-CK62,0)</f>
        <v>0</v>
      </c>
      <c r="CL51" s="227">
        <f>IF(ABS(CL50-CL62)&gt;0.5,CL50-CL62,0)</f>
        <v>0</v>
      </c>
      <c r="CM51" s="227">
        <f>IF(ABS(CM50-CM62)&gt;0.5,CM50-CM62,0)</f>
        <v>0</v>
      </c>
      <c r="CN51" s="227">
        <f>IF(ABS(CN50-CN62)&gt;0.5,CN50-CN62,0)</f>
        <v>0</v>
      </c>
      <c r="CO51" s="227"/>
      <c r="CP51" s="227">
        <f>IF(ABS(CP50-CP62)&gt;0.5,CP50-CP62,0)</f>
        <v>0</v>
      </c>
      <c r="CQ51" s="227">
        <f>IF(ABS(CQ50-CQ62)&gt;0.5,CQ50-CQ62,0)</f>
        <v>0</v>
      </c>
      <c r="CR51" s="227">
        <f>IF(ABS(CR50-CR62)&gt;0.5,CR50-CR62,0)</f>
        <v>0</v>
      </c>
      <c r="CS51" s="227"/>
      <c r="CT51" s="227">
        <f>IF(ABS(CT50-CT62)&gt;0.5,CT50-CT62,0)</f>
        <v>0</v>
      </c>
      <c r="CU51" s="227">
        <f>IF(ABS(CU50-CU62)&gt;0.5,CU50-CU62,0)</f>
        <v>0</v>
      </c>
      <c r="CV51" s="227">
        <f>IF(ABS(CV50-CV62)&gt;0.5,CV50-CV62,0)</f>
        <v>0</v>
      </c>
      <c r="CW51" s="227"/>
      <c r="CX51" s="227">
        <f>IF(ABS(CX50-CX62)&gt;0.5,CX50-CX62,0)</f>
        <v>0</v>
      </c>
      <c r="CY51" s="227">
        <f>IF(ABS(CY50-CY62)&gt;0.5,CY50-CY62,0)</f>
        <v>0</v>
      </c>
      <c r="CZ51" s="227">
        <f>IF(ABS(CZ50-CZ62)&gt;0.5,CZ50-CZ62,0)</f>
        <v>0</v>
      </c>
      <c r="DA51" s="227"/>
      <c r="DB51" s="227">
        <f>IF(ABS(DB50-DB62)&gt;0.5,DB50-DB62,0)</f>
        <v>0</v>
      </c>
      <c r="DC51" s="227">
        <f>IF(ABS(DC50-DC62)&gt;0.5,DC50-DC62,0)</f>
        <v>0</v>
      </c>
      <c r="DD51" s="227">
        <f>IF(ABS(DD50-DD62)&gt;0.5,DD50-DD62,0)</f>
        <v>0</v>
      </c>
      <c r="DE51" s="227"/>
      <c r="DF51" s="227">
        <f>IF(ABS(DF50-DF62)&gt;0.5,DF50-DF62,0)</f>
        <v>0</v>
      </c>
      <c r="DG51" s="227">
        <f>IF(ABS(DG50-DG62)&gt;0.5,DG50-DG62,0)</f>
        <v>0</v>
      </c>
      <c r="DH51" s="227">
        <f>IF(ABS(DH50-DH62)&gt;0.5,DH50-DH62,0)</f>
        <v>0</v>
      </c>
      <c r="DI51" s="227"/>
      <c r="DJ51" s="227">
        <f>IF(ABS(DJ50-DJ62)&gt;0.5,DJ50-DJ62,0)</f>
        <v>0</v>
      </c>
      <c r="DK51" s="227">
        <f>IF(ABS(DK50-DK62)&gt;0.5,DK50-DK62,0)</f>
        <v>0</v>
      </c>
      <c r="DL51" s="227">
        <f>IF(ABS(DL50-DL62)&gt;0.5,DL50-DL62,0)</f>
        <v>0</v>
      </c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>
        <f>IF(ABS(EE50-EE62)&gt;0.5,EE50-EE62,0)</f>
        <v>0</v>
      </c>
      <c r="EF51" s="227">
        <f>IF(ABS(EF50-EF62)&gt;0.5,EF50-EF62,0)</f>
        <v>0</v>
      </c>
      <c r="EG51" s="227">
        <f>IF(ABS(EG50-EG62)&gt;0.5,EG50-EG62,0)</f>
        <v>0</v>
      </c>
      <c r="EH51" s="227">
        <f>IF(ABS(EH50-EH62)&gt;0.5,EH50-EH62,0)</f>
        <v>0</v>
      </c>
      <c r="EI51" s="227"/>
      <c r="EJ51" s="228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  <c r="EZ51" s="227"/>
      <c r="FA51" s="227"/>
      <c r="FB51" s="227"/>
      <c r="FC51" s="227"/>
      <c r="FD51" s="227"/>
      <c r="FE51" s="227"/>
      <c r="FF51" s="227"/>
      <c r="FG51" s="227"/>
      <c r="FH51" s="227"/>
      <c r="FI51" s="227"/>
      <c r="FJ51" s="227"/>
      <c r="FK51" s="227"/>
      <c r="FL51" s="227"/>
      <c r="FM51" s="227"/>
      <c r="FN51" s="227"/>
      <c r="FO51" s="227"/>
      <c r="FP51" s="227"/>
      <c r="FQ51" s="227"/>
      <c r="FR51" s="227"/>
      <c r="FS51" s="227"/>
      <c r="FT51" s="227"/>
      <c r="FU51" s="227"/>
      <c r="FV51" s="227"/>
      <c r="FW51" s="227"/>
      <c r="FX51" s="227"/>
      <c r="FY51" s="227"/>
      <c r="FZ51" s="227"/>
      <c r="GA51" s="227"/>
      <c r="GB51" s="227"/>
      <c r="GC51" s="227"/>
      <c r="GD51" s="227"/>
      <c r="GE51" s="227"/>
      <c r="GF51" s="227"/>
      <c r="GG51" s="227"/>
      <c r="GH51" s="227"/>
      <c r="GI51" s="227"/>
      <c r="GJ51" s="227"/>
      <c r="GK51" s="227"/>
      <c r="GL51" s="227"/>
      <c r="GM51" s="228"/>
      <c r="GN51" s="227"/>
      <c r="GO51" s="229"/>
      <c r="GP51" s="229"/>
      <c r="GQ51" s="230"/>
      <c r="GR51" s="230"/>
      <c r="GS51" s="230"/>
      <c r="GT51" s="230"/>
      <c r="GU51" s="230"/>
      <c r="GV51" s="230"/>
      <c r="GW51" s="230"/>
      <c r="GX51" s="230"/>
      <c r="GY51" s="230"/>
      <c r="GZ51" s="230"/>
      <c r="HA51" s="230"/>
      <c r="HB51" s="230"/>
      <c r="HC51" s="230"/>
      <c r="HD51" s="230"/>
      <c r="HE51" s="230"/>
      <c r="HF51" s="230"/>
      <c r="HG51" s="230"/>
      <c r="HH51" s="230"/>
      <c r="HI51" s="230"/>
      <c r="HJ51" s="229"/>
      <c r="HK51" s="225"/>
      <c r="HL51" s="225"/>
      <c r="HM51" s="225"/>
      <c r="HN51" s="225"/>
      <c r="HO51" s="225"/>
      <c r="HP51" s="225"/>
      <c r="HQ51" s="225"/>
      <c r="HR51" s="225"/>
      <c r="HS51" s="225"/>
      <c r="HT51" s="225"/>
      <c r="HU51" s="225"/>
      <c r="HV51" s="225"/>
      <c r="HW51" s="225"/>
      <c r="HX51" s="225"/>
      <c r="HY51" s="225"/>
      <c r="HZ51" s="225"/>
      <c r="IA51" s="225"/>
      <c r="IB51" s="225"/>
      <c r="IC51" s="225"/>
      <c r="ID51" s="225"/>
      <c r="IE51" s="225"/>
      <c r="IF51" s="225"/>
      <c r="IG51" s="225"/>
      <c r="IH51" s="225"/>
      <c r="II51" s="225"/>
      <c r="IJ51" s="225"/>
      <c r="IK51" s="225"/>
      <c r="IL51" s="225"/>
      <c r="IM51" s="225"/>
      <c r="IN51" s="225"/>
      <c r="IO51" s="225"/>
      <c r="IP51" s="225"/>
      <c r="IQ51" s="225"/>
      <c r="IR51" s="225"/>
      <c r="IS51" s="225"/>
      <c r="IT51" s="225"/>
      <c r="IU51" s="225"/>
      <c r="IV51" s="225"/>
      <c r="IW51" s="225"/>
      <c r="IX51" s="225"/>
      <c r="IY51" s="225"/>
      <c r="IZ51" s="225"/>
      <c r="JA51" s="225"/>
      <c r="JB51" s="225"/>
      <c r="JC51" s="225"/>
      <c r="JD51" s="225"/>
      <c r="JE51" s="225"/>
      <c r="JF51" s="225"/>
      <c r="JG51" s="225"/>
      <c r="JH51" s="225"/>
      <c r="JI51" s="225"/>
      <c r="JJ51" s="225"/>
      <c r="JK51" s="225"/>
      <c r="JL51" s="225"/>
      <c r="JM51" s="225"/>
      <c r="JN51" s="225"/>
      <c r="JO51" s="225"/>
      <c r="JP51" s="225"/>
      <c r="JQ51" s="225"/>
      <c r="JR51" s="225"/>
      <c r="JS51" s="225"/>
      <c r="JT51" s="225"/>
      <c r="JU51" s="225"/>
      <c r="JV51" s="225"/>
      <c r="JW51" s="225"/>
      <c r="JX51" s="225"/>
      <c r="JY51" s="225"/>
      <c r="JZ51" s="225"/>
      <c r="KA51" s="225"/>
      <c r="KB51" s="225"/>
      <c r="KC51" s="225"/>
      <c r="KD51" s="225"/>
      <c r="KE51" s="225"/>
      <c r="KF51" s="225"/>
      <c r="KG51" s="225"/>
      <c r="KH51" s="225"/>
      <c r="KI51" s="225"/>
      <c r="KJ51" s="225"/>
      <c r="KK51" s="225"/>
      <c r="KL51" s="225"/>
      <c r="KM51" s="231"/>
      <c r="KN51" s="231"/>
      <c r="KO51" s="231"/>
      <c r="KP51" s="231"/>
      <c r="KQ51" s="231"/>
      <c r="KR51" s="231"/>
      <c r="KS51" s="231"/>
      <c r="KT51" s="231"/>
      <c r="KU51" s="231"/>
      <c r="KV51" s="231"/>
      <c r="KW51" s="231"/>
      <c r="KX51" s="231"/>
      <c r="KY51" s="231"/>
      <c r="KZ51" s="231"/>
      <c r="LA51" s="231"/>
      <c r="LB51" s="231"/>
      <c r="LC51" s="231"/>
      <c r="LD51" s="231"/>
      <c r="LE51" s="231"/>
      <c r="LF51" s="231"/>
      <c r="LG51" s="231"/>
      <c r="LH51" s="231"/>
      <c r="LI51" s="231"/>
      <c r="LJ51" s="231"/>
      <c r="LK51" s="231"/>
      <c r="LL51" s="231"/>
      <c r="LM51" s="231"/>
      <c r="LN51" s="231"/>
      <c r="LO51" s="231"/>
      <c r="LP51" s="231"/>
      <c r="LQ51" s="231"/>
      <c r="LR51" s="231"/>
      <c r="LS51" s="231"/>
      <c r="LT51" s="231"/>
      <c r="LU51" s="231"/>
      <c r="LV51" s="231"/>
      <c r="LW51" s="231"/>
      <c r="LX51" s="231"/>
    </row>
    <row r="52" spans="1:336" x14ac:dyDescent="0.2">
      <c r="A52" s="233"/>
      <c r="B52" s="234" t="s">
        <v>197</v>
      </c>
      <c r="C52" s="113"/>
      <c r="D52" s="113"/>
      <c r="E52" s="113"/>
      <c r="F52" s="113"/>
      <c r="G52" s="113"/>
      <c r="H52" s="113"/>
      <c r="I52" s="113"/>
      <c r="J52" s="235"/>
      <c r="K52" s="235"/>
      <c r="L52" s="235"/>
      <c r="M52" s="235"/>
      <c r="N52" s="113"/>
      <c r="O52" s="113"/>
      <c r="P52" s="235"/>
      <c r="Q52" s="235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236"/>
      <c r="AC52" s="236"/>
      <c r="AD52" s="236"/>
      <c r="AE52" s="236"/>
      <c r="AF52" s="237">
        <f t="shared" ref="AF52:AF57" si="142">AG52+BZ52+CA52+CB52+CC52</f>
        <v>637202.49239461904</v>
      </c>
      <c r="AG52" s="237">
        <f t="shared" ref="AG52:AH57" si="143">AK52+AO52+AW52+BE52</f>
        <v>184789.5778544416</v>
      </c>
      <c r="AH52" s="237">
        <f t="shared" si="143"/>
        <v>0</v>
      </c>
      <c r="AI52" s="93">
        <f t="shared" ref="AI52:AI57" si="144">AH52-AG52</f>
        <v>-184789.5778544416</v>
      </c>
      <c r="AJ52" s="94">
        <f t="shared" ref="AJ52:AJ57" si="145">IF(AG52=0,"-",AH52/AG52)</f>
        <v>0</v>
      </c>
      <c r="AK52" s="238">
        <f>AK50-AK53</f>
        <v>38561.045768408294</v>
      </c>
      <c r="AL52" s="238">
        <f>AL50-AL53</f>
        <v>0</v>
      </c>
      <c r="AM52" s="93">
        <f t="shared" ref="AM52:AM57" si="146">AL52-AK52</f>
        <v>-38561.045768408294</v>
      </c>
      <c r="AN52" s="94">
        <f t="shared" ref="AN52:AN57" si="147">IF(AK52=0,"-",AL52/AK52)</f>
        <v>0</v>
      </c>
      <c r="AO52" s="238">
        <f>AO50-AO53</f>
        <v>34816.243046487245</v>
      </c>
      <c r="AP52" s="238">
        <f>AP50-AP53</f>
        <v>0</v>
      </c>
      <c r="AQ52" s="93">
        <f t="shared" ref="AQ52:AQ57" si="148">AP52-AO52</f>
        <v>-34816.243046487245</v>
      </c>
      <c r="AR52" s="94">
        <f t="shared" ref="AR52:AR57" si="149">IF(AO52=0,"-",AP52/AO52)</f>
        <v>0</v>
      </c>
      <c r="AS52" s="237">
        <f t="shared" ref="AS52:AT57" si="150">AK52+AO52</f>
        <v>73377.288814895539</v>
      </c>
      <c r="AT52" s="237">
        <f t="shared" si="150"/>
        <v>0</v>
      </c>
      <c r="AU52" s="93">
        <f t="shared" ref="AU52:AU57" si="151">AT52-AS52</f>
        <v>-73377.288814895539</v>
      </c>
      <c r="AV52" s="94">
        <f t="shared" ref="AV52:AV57" si="152">IF(AS52=0,"-",AT52/AS52)</f>
        <v>0</v>
      </c>
      <c r="AW52" s="238">
        <f>AW50-AW53</f>
        <v>54549.849770467015</v>
      </c>
      <c r="AX52" s="238">
        <f>AX50-AX53</f>
        <v>0</v>
      </c>
      <c r="AY52" s="93">
        <f t="shared" ref="AY52:AY57" si="153">AX52-AW52</f>
        <v>-54549.849770467015</v>
      </c>
      <c r="AZ52" s="94">
        <f t="shared" ref="AZ52:AZ57" si="154">IF(AW52=0,"-",AX52/AW52)</f>
        <v>0</v>
      </c>
      <c r="BA52" s="237">
        <f t="shared" ref="BA52:BB57" si="155">AS52+AW52</f>
        <v>127927.13858536255</v>
      </c>
      <c r="BB52" s="237">
        <f t="shared" si="155"/>
        <v>0</v>
      </c>
      <c r="BC52" s="93">
        <f t="shared" ref="BC52:BC57" si="156">BB52-BA52</f>
        <v>-127927.13858536255</v>
      </c>
      <c r="BD52" s="94">
        <f t="shared" ref="BD52:BD57" si="157">IF(BA52=0,"-",BB52/BA52)</f>
        <v>0</v>
      </c>
      <c r="BE52" s="238">
        <f>BE50-BE53</f>
        <v>56862.439269079056</v>
      </c>
      <c r="BF52" s="238">
        <f>BF50-BF53</f>
        <v>0</v>
      </c>
      <c r="BG52" s="93">
        <f t="shared" ref="BG52:BG57" si="158">BF52-BE52</f>
        <v>-56862.439269079056</v>
      </c>
      <c r="BH52" s="94">
        <f t="shared" ref="BH52:BH57" si="159">IF(BE52=0,"-",BF52/BE52)</f>
        <v>0</v>
      </c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8">
        <f>BZ50-BZ53</f>
        <v>124043.09638906202</v>
      </c>
      <c r="CA52" s="238">
        <f>CA50-CA53</f>
        <v>102945.94132213232</v>
      </c>
      <c r="CB52" s="238">
        <f>CB50-CB53</f>
        <v>115878.03101124134</v>
      </c>
      <c r="CC52" s="238">
        <f>CC50-CC53</f>
        <v>109545.84581774178</v>
      </c>
      <c r="CD52" s="236"/>
      <c r="CE52" s="239"/>
      <c r="CF52" s="239"/>
      <c r="CG52" s="239"/>
      <c r="CH52" s="239"/>
      <c r="CI52" s="240"/>
      <c r="CJ52" s="240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39"/>
      <c r="EJ52" s="239"/>
      <c r="EK52" s="236"/>
      <c r="EL52" s="236"/>
      <c r="EM52" s="236"/>
      <c r="EN52" s="242"/>
      <c r="EO52" s="236"/>
      <c r="EP52" s="236"/>
      <c r="EQ52" s="236"/>
      <c r="ER52" s="236"/>
      <c r="ES52" s="236"/>
      <c r="ET52" s="236"/>
      <c r="EU52" s="236"/>
      <c r="EV52" s="236"/>
      <c r="EW52" s="236"/>
      <c r="EX52" s="236"/>
      <c r="EY52" s="236"/>
      <c r="EZ52" s="236"/>
      <c r="FA52" s="236"/>
      <c r="FB52" s="236"/>
      <c r="FC52" s="236"/>
      <c r="FD52" s="236"/>
      <c r="FE52" s="236"/>
      <c r="FF52" s="236"/>
      <c r="FG52" s="236"/>
      <c r="FH52" s="236"/>
      <c r="FI52" s="236"/>
      <c r="FJ52" s="236"/>
      <c r="FK52" s="236"/>
      <c r="FL52" s="236"/>
      <c r="FM52" s="236"/>
      <c r="FN52" s="236"/>
      <c r="FO52" s="236"/>
      <c r="FP52" s="236"/>
      <c r="FQ52" s="236"/>
      <c r="FR52" s="236"/>
      <c r="FS52" s="236"/>
      <c r="FT52" s="236"/>
      <c r="FU52" s="236"/>
      <c r="FV52" s="236"/>
      <c r="FW52" s="236"/>
      <c r="FX52" s="236"/>
      <c r="FY52" s="236"/>
      <c r="FZ52" s="236"/>
      <c r="GA52" s="236"/>
      <c r="GB52" s="236"/>
      <c r="GC52" s="236"/>
      <c r="GD52" s="236"/>
      <c r="GE52" s="236"/>
      <c r="GF52" s="236"/>
      <c r="GG52" s="236"/>
      <c r="GH52" s="236"/>
      <c r="GI52" s="236"/>
      <c r="GJ52" s="236"/>
      <c r="GK52" s="236"/>
      <c r="GL52" s="236"/>
      <c r="GM52" s="236"/>
      <c r="GN52" s="236"/>
      <c r="GO52" s="243"/>
      <c r="GP52" s="243"/>
      <c r="GQ52" s="244"/>
      <c r="GR52" s="244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  <c r="IO52" s="246"/>
      <c r="IP52" s="246"/>
      <c r="IQ52" s="246"/>
      <c r="IR52" s="246"/>
      <c r="IS52" s="246"/>
      <c r="IT52" s="246"/>
      <c r="IU52" s="246"/>
      <c r="IV52" s="246"/>
      <c r="IW52" s="246"/>
      <c r="IX52" s="246"/>
      <c r="IY52" s="246"/>
      <c r="IZ52" s="246"/>
      <c r="JA52" s="246"/>
      <c r="JB52" s="246"/>
      <c r="JC52" s="246"/>
      <c r="JD52" s="246"/>
      <c r="JE52" s="246"/>
      <c r="JF52" s="246"/>
      <c r="JG52" s="246"/>
      <c r="JH52" s="246"/>
      <c r="JI52" s="246"/>
      <c r="JJ52" s="246"/>
      <c r="JK52" s="246"/>
      <c r="JL52" s="246"/>
      <c r="JM52" s="246"/>
      <c r="JN52" s="246"/>
      <c r="JO52" s="246"/>
      <c r="JP52" s="246"/>
      <c r="JQ52" s="246"/>
      <c r="JR52" s="246"/>
      <c r="JS52" s="246"/>
      <c r="JT52" s="246"/>
      <c r="JU52" s="246"/>
      <c r="JV52" s="246"/>
      <c r="JW52" s="246"/>
      <c r="JX52" s="246"/>
      <c r="JY52" s="246"/>
      <c r="JZ52" s="246"/>
      <c r="KA52" s="246"/>
      <c r="KB52" s="246"/>
      <c r="KC52" s="246"/>
      <c r="KD52" s="246"/>
      <c r="KE52" s="246"/>
      <c r="KF52" s="246"/>
      <c r="KG52" s="246"/>
      <c r="KH52" s="246"/>
      <c r="KI52" s="246"/>
      <c r="KJ52" s="246"/>
      <c r="KK52" s="246"/>
      <c r="KL52" s="246"/>
      <c r="KM52" s="246"/>
      <c r="KN52" s="246"/>
      <c r="KO52" s="246"/>
      <c r="KP52" s="246"/>
      <c r="KQ52" s="246"/>
      <c r="KR52" s="246"/>
      <c r="KS52" s="246"/>
      <c r="KT52" s="246"/>
      <c r="KU52" s="246"/>
      <c r="KV52" s="246"/>
      <c r="KW52" s="246"/>
      <c r="KX52" s="246"/>
      <c r="KY52" s="246"/>
      <c r="KZ52" s="246"/>
      <c r="LA52" s="246"/>
      <c r="LB52" s="246"/>
      <c r="LC52" s="246"/>
      <c r="LD52" s="246"/>
      <c r="LE52" s="246"/>
      <c r="LF52" s="246"/>
      <c r="LG52" s="246"/>
      <c r="LH52" s="246"/>
      <c r="LI52" s="246"/>
      <c r="LJ52" s="246"/>
      <c r="LK52" s="246"/>
      <c r="LL52" s="246"/>
      <c r="LM52" s="246"/>
      <c r="LN52" s="246"/>
      <c r="LO52" s="246"/>
      <c r="LP52" s="246"/>
      <c r="LQ52" s="246"/>
      <c r="LR52" s="246"/>
      <c r="LS52" s="246"/>
      <c r="LT52" s="246"/>
      <c r="LU52" s="246"/>
      <c r="LV52" s="246"/>
      <c r="LW52" s="246"/>
      <c r="LX52" s="246"/>
    </row>
    <row r="53" spans="1:336" x14ac:dyDescent="0.2">
      <c r="A53" s="233"/>
      <c r="B53" s="234" t="s">
        <v>198</v>
      </c>
      <c r="C53" s="113"/>
      <c r="D53" s="113"/>
      <c r="E53" s="113"/>
      <c r="F53" s="113"/>
      <c r="G53" s="113"/>
      <c r="H53" s="113"/>
      <c r="I53" s="113"/>
      <c r="J53" s="235"/>
      <c r="K53" s="235"/>
      <c r="L53" s="235"/>
      <c r="M53" s="235"/>
      <c r="N53" s="113"/>
      <c r="O53" s="113"/>
      <c r="P53" s="235"/>
      <c r="Q53" s="235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236"/>
      <c r="AC53" s="236"/>
      <c r="AD53" s="236"/>
      <c r="AE53" s="236"/>
      <c r="AF53" s="237">
        <f t="shared" si="142"/>
        <v>0</v>
      </c>
      <c r="AG53" s="237">
        <f t="shared" si="143"/>
        <v>0</v>
      </c>
      <c r="AH53" s="237">
        <f t="shared" si="143"/>
        <v>0</v>
      </c>
      <c r="AI53" s="93">
        <f t="shared" si="144"/>
        <v>0</v>
      </c>
      <c r="AJ53" s="94" t="str">
        <f t="shared" si="145"/>
        <v>-</v>
      </c>
      <c r="AK53" s="238">
        <f>AK54+AK55+AK56+AK57</f>
        <v>0</v>
      </c>
      <c r="AL53" s="238">
        <f>AL54+AL55+AL56+AL57</f>
        <v>0</v>
      </c>
      <c r="AM53" s="93">
        <f t="shared" si="146"/>
        <v>0</v>
      </c>
      <c r="AN53" s="94" t="str">
        <f t="shared" si="147"/>
        <v>-</v>
      </c>
      <c r="AO53" s="238">
        <f>AO54+AO55+AO56+AO57</f>
        <v>0</v>
      </c>
      <c r="AP53" s="238">
        <f>AP54+AP55+AP56+AP57</f>
        <v>0</v>
      </c>
      <c r="AQ53" s="93">
        <f t="shared" si="148"/>
        <v>0</v>
      </c>
      <c r="AR53" s="94" t="str">
        <f t="shared" si="149"/>
        <v>-</v>
      </c>
      <c r="AS53" s="237">
        <f t="shared" si="150"/>
        <v>0</v>
      </c>
      <c r="AT53" s="237">
        <f t="shared" si="150"/>
        <v>0</v>
      </c>
      <c r="AU53" s="93">
        <f t="shared" si="151"/>
        <v>0</v>
      </c>
      <c r="AV53" s="94" t="str">
        <f t="shared" si="152"/>
        <v>-</v>
      </c>
      <c r="AW53" s="238">
        <f>AW54+AW55+AW56+AW57</f>
        <v>0</v>
      </c>
      <c r="AX53" s="238">
        <f>AX54+AX55+AX56+AX57</f>
        <v>0</v>
      </c>
      <c r="AY53" s="93">
        <f t="shared" si="153"/>
        <v>0</v>
      </c>
      <c r="AZ53" s="94" t="str">
        <f t="shared" si="154"/>
        <v>-</v>
      </c>
      <c r="BA53" s="237">
        <f t="shared" si="155"/>
        <v>0</v>
      </c>
      <c r="BB53" s="237">
        <f t="shared" si="155"/>
        <v>0</v>
      </c>
      <c r="BC53" s="93">
        <f t="shared" si="156"/>
        <v>0</v>
      </c>
      <c r="BD53" s="94" t="str">
        <f t="shared" si="157"/>
        <v>-</v>
      </c>
      <c r="BE53" s="238">
        <f>BE54+BE55+BE56+BE57</f>
        <v>0</v>
      </c>
      <c r="BF53" s="238">
        <f>BF54+BF55+BF56+BF57</f>
        <v>0</v>
      </c>
      <c r="BG53" s="93">
        <f t="shared" si="158"/>
        <v>0</v>
      </c>
      <c r="BH53" s="94" t="str">
        <f t="shared" si="159"/>
        <v>-</v>
      </c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8">
        <f>BZ54+BZ55+BZ56+BZ57</f>
        <v>0</v>
      </c>
      <c r="CA53" s="238">
        <f>CA54+CA55+CA56+CA57</f>
        <v>0</v>
      </c>
      <c r="CB53" s="238">
        <f>CB54+CB55+CB56+CB57</f>
        <v>0</v>
      </c>
      <c r="CC53" s="238">
        <f>CC54+CC55+CC56+CC57</f>
        <v>0</v>
      </c>
      <c r="CD53" s="236"/>
      <c r="CE53" s="239"/>
      <c r="CF53" s="239"/>
      <c r="CG53" s="239"/>
      <c r="CH53" s="239"/>
      <c r="CI53" s="240"/>
      <c r="CJ53" s="240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39"/>
      <c r="EJ53" s="239"/>
      <c r="EK53" s="236"/>
      <c r="EL53" s="236"/>
      <c r="EM53" s="236"/>
      <c r="EN53" s="236"/>
      <c r="EO53" s="236"/>
      <c r="EP53" s="236"/>
      <c r="EQ53" s="236"/>
      <c r="ER53" s="236"/>
      <c r="ES53" s="236"/>
      <c r="ET53" s="236"/>
      <c r="EU53" s="236"/>
      <c r="EV53" s="236"/>
      <c r="EW53" s="236"/>
      <c r="EX53" s="236"/>
      <c r="EY53" s="236"/>
      <c r="EZ53" s="236"/>
      <c r="FA53" s="236"/>
      <c r="FB53" s="236"/>
      <c r="FC53" s="236"/>
      <c r="FD53" s="236"/>
      <c r="FE53" s="236"/>
      <c r="FF53" s="236"/>
      <c r="FG53" s="236"/>
      <c r="FH53" s="236"/>
      <c r="FI53" s="236"/>
      <c r="FJ53" s="236"/>
      <c r="FK53" s="236"/>
      <c r="FL53" s="236"/>
      <c r="FM53" s="236"/>
      <c r="FN53" s="236"/>
      <c r="FO53" s="236"/>
      <c r="FP53" s="236"/>
      <c r="FQ53" s="236"/>
      <c r="FR53" s="236"/>
      <c r="FS53" s="236"/>
      <c r="FT53" s="236"/>
      <c r="FU53" s="236"/>
      <c r="FV53" s="236"/>
      <c r="FW53" s="236"/>
      <c r="FX53" s="236"/>
      <c r="FY53" s="236"/>
      <c r="FZ53" s="236"/>
      <c r="GA53" s="236"/>
      <c r="GB53" s="236"/>
      <c r="GC53" s="236"/>
      <c r="GD53" s="236"/>
      <c r="GE53" s="236"/>
      <c r="GF53" s="236"/>
      <c r="GG53" s="236"/>
      <c r="GH53" s="236"/>
      <c r="GI53" s="236"/>
      <c r="GJ53" s="236"/>
      <c r="GK53" s="236"/>
      <c r="GL53" s="236"/>
      <c r="GM53" s="236"/>
      <c r="GN53" s="236"/>
      <c r="GO53" s="243"/>
      <c r="GP53" s="243"/>
      <c r="GQ53" s="244"/>
      <c r="GR53" s="244"/>
      <c r="GS53" s="245"/>
      <c r="GT53" s="245"/>
      <c r="GU53" s="245"/>
      <c r="GV53" s="245"/>
      <c r="GW53" s="245"/>
      <c r="GX53" s="245"/>
      <c r="GY53" s="245"/>
      <c r="GZ53" s="245"/>
      <c r="HA53" s="245"/>
      <c r="HB53" s="245"/>
      <c r="HC53" s="245"/>
      <c r="HD53" s="245"/>
      <c r="HE53" s="245"/>
      <c r="HF53" s="245"/>
      <c r="HG53" s="245"/>
      <c r="HH53" s="245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  <c r="IO53" s="246"/>
      <c r="IP53" s="246"/>
      <c r="IQ53" s="246"/>
      <c r="IR53" s="246"/>
      <c r="IS53" s="246"/>
      <c r="IT53" s="246"/>
      <c r="IU53" s="246"/>
      <c r="IV53" s="246"/>
      <c r="IW53" s="246"/>
      <c r="IX53" s="246"/>
      <c r="IY53" s="246"/>
      <c r="IZ53" s="246"/>
      <c r="JA53" s="246"/>
      <c r="JB53" s="246"/>
      <c r="JC53" s="246"/>
      <c r="JD53" s="246"/>
      <c r="JE53" s="246"/>
      <c r="JF53" s="246"/>
      <c r="JG53" s="246"/>
      <c r="JH53" s="246"/>
      <c r="JI53" s="246"/>
      <c r="JJ53" s="246"/>
      <c r="JK53" s="246"/>
      <c r="JL53" s="246"/>
      <c r="JM53" s="246"/>
      <c r="JN53" s="246"/>
      <c r="JO53" s="246"/>
      <c r="JP53" s="246"/>
      <c r="JQ53" s="246"/>
      <c r="JR53" s="246"/>
      <c r="JS53" s="246"/>
      <c r="JT53" s="246"/>
      <c r="JU53" s="246"/>
      <c r="JV53" s="246"/>
      <c r="JW53" s="246"/>
      <c r="JX53" s="246"/>
      <c r="JY53" s="246"/>
      <c r="JZ53" s="246"/>
      <c r="KA53" s="246"/>
      <c r="KB53" s="246"/>
      <c r="KC53" s="246"/>
      <c r="KD53" s="246"/>
      <c r="KE53" s="246"/>
      <c r="KF53" s="246"/>
      <c r="KG53" s="246"/>
      <c r="KH53" s="246"/>
      <c r="KI53" s="246"/>
      <c r="KJ53" s="246"/>
      <c r="KK53" s="246"/>
      <c r="KL53" s="246"/>
      <c r="KM53" s="246"/>
      <c r="KN53" s="246"/>
      <c r="KO53" s="246"/>
      <c r="KP53" s="246"/>
      <c r="KQ53" s="246"/>
      <c r="KR53" s="246"/>
      <c r="KS53" s="246"/>
      <c r="KT53" s="246"/>
      <c r="KU53" s="246"/>
      <c r="KV53" s="246"/>
      <c r="KW53" s="246"/>
      <c r="KX53" s="246"/>
      <c r="KY53" s="246"/>
      <c r="KZ53" s="246"/>
      <c r="LA53" s="246"/>
      <c r="LB53" s="246"/>
      <c r="LC53" s="246"/>
      <c r="LD53" s="246"/>
      <c r="LE53" s="246"/>
      <c r="LF53" s="246"/>
      <c r="LG53" s="246"/>
      <c r="LH53" s="246"/>
      <c r="LI53" s="246"/>
      <c r="LJ53" s="246"/>
      <c r="LK53" s="246"/>
      <c r="LL53" s="246"/>
      <c r="LM53" s="246"/>
      <c r="LN53" s="246"/>
      <c r="LO53" s="246"/>
      <c r="LP53" s="246"/>
      <c r="LQ53" s="246"/>
      <c r="LR53" s="246"/>
      <c r="LS53" s="246"/>
      <c r="LT53" s="246"/>
      <c r="LU53" s="246"/>
      <c r="LV53" s="246"/>
      <c r="LW53" s="246"/>
      <c r="LX53" s="246"/>
    </row>
    <row r="54" spans="1:336" x14ac:dyDescent="0.2">
      <c r="A54" s="233"/>
      <c r="B54" s="234" t="s">
        <v>199</v>
      </c>
      <c r="C54" s="113"/>
      <c r="D54" s="113"/>
      <c r="E54" s="113"/>
      <c r="F54" s="113"/>
      <c r="G54" s="113"/>
      <c r="H54" s="113"/>
      <c r="I54" s="113"/>
      <c r="J54" s="235"/>
      <c r="K54" s="235"/>
      <c r="L54" s="235"/>
      <c r="M54" s="235"/>
      <c r="N54" s="113"/>
      <c r="O54" s="113"/>
      <c r="P54" s="235"/>
      <c r="Q54" s="235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236"/>
      <c r="AC54" s="236"/>
      <c r="AD54" s="236"/>
      <c r="AE54" s="236"/>
      <c r="AF54" s="237">
        <f t="shared" si="142"/>
        <v>0</v>
      </c>
      <c r="AG54" s="237">
        <f t="shared" si="143"/>
        <v>0</v>
      </c>
      <c r="AH54" s="237">
        <f t="shared" si="143"/>
        <v>0</v>
      </c>
      <c r="AI54" s="93">
        <f t="shared" si="144"/>
        <v>0</v>
      </c>
      <c r="AJ54" s="94" t="str">
        <f t="shared" si="145"/>
        <v>-</v>
      </c>
      <c r="AK54" s="247"/>
      <c r="AL54" s="247"/>
      <c r="AM54" s="93">
        <f t="shared" si="146"/>
        <v>0</v>
      </c>
      <c r="AN54" s="94" t="str">
        <f t="shared" si="147"/>
        <v>-</v>
      </c>
      <c r="AO54" s="247"/>
      <c r="AP54" s="247"/>
      <c r="AQ54" s="93">
        <f t="shared" si="148"/>
        <v>0</v>
      </c>
      <c r="AR54" s="94" t="str">
        <f t="shared" si="149"/>
        <v>-</v>
      </c>
      <c r="AS54" s="237">
        <f t="shared" si="150"/>
        <v>0</v>
      </c>
      <c r="AT54" s="237">
        <f t="shared" si="150"/>
        <v>0</v>
      </c>
      <c r="AU54" s="93">
        <f t="shared" si="151"/>
        <v>0</v>
      </c>
      <c r="AV54" s="94" t="str">
        <f t="shared" si="152"/>
        <v>-</v>
      </c>
      <c r="AW54" s="247"/>
      <c r="AX54" s="247"/>
      <c r="AY54" s="93">
        <f t="shared" si="153"/>
        <v>0</v>
      </c>
      <c r="AZ54" s="94" t="str">
        <f t="shared" si="154"/>
        <v>-</v>
      </c>
      <c r="BA54" s="237">
        <f t="shared" si="155"/>
        <v>0</v>
      </c>
      <c r="BB54" s="237">
        <f t="shared" si="155"/>
        <v>0</v>
      </c>
      <c r="BC54" s="93">
        <f t="shared" si="156"/>
        <v>0</v>
      </c>
      <c r="BD54" s="94" t="str">
        <f t="shared" si="157"/>
        <v>-</v>
      </c>
      <c r="BE54" s="247"/>
      <c r="BF54" s="247"/>
      <c r="BG54" s="93">
        <f t="shared" si="158"/>
        <v>0</v>
      </c>
      <c r="BH54" s="94" t="str">
        <f t="shared" si="159"/>
        <v>-</v>
      </c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4"/>
      <c r="CA54" s="234"/>
      <c r="CB54" s="234"/>
      <c r="CC54" s="234"/>
      <c r="CD54" s="236"/>
      <c r="CE54" s="239"/>
      <c r="CF54" s="239"/>
      <c r="CG54" s="239"/>
      <c r="CH54" s="239"/>
      <c r="CI54" s="248" t="s">
        <v>200</v>
      </c>
      <c r="CJ54" s="248"/>
      <c r="CK54" s="249">
        <f>CK12+CK15+CK16+CK17+CK44</f>
        <v>477021.08871064847</v>
      </c>
      <c r="CL54" s="249">
        <f>CL12+CL15+CL16+CL17+CL44</f>
        <v>122676.51564151344</v>
      </c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9"/>
      <c r="DO54" s="249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9">
        <f>EE12+EE15+EE16+EE17+EE44</f>
        <v>96451.27802856722</v>
      </c>
      <c r="EF54" s="249">
        <f>EF12+EF15+EF16+EF17+EF44</f>
        <v>80651.214223914547</v>
      </c>
      <c r="EG54" s="249">
        <f>EG12+EG15+EG16+EG17+EG44</f>
        <v>90300.933342255041</v>
      </c>
      <c r="EH54" s="249">
        <f>EH12+EH15+EH16+EH17+EH44</f>
        <v>86941.14747439824</v>
      </c>
      <c r="EI54" s="239"/>
      <c r="EJ54" s="239"/>
      <c r="EK54" s="236"/>
      <c r="EL54" s="236"/>
      <c r="EM54" s="236"/>
      <c r="EN54" s="236"/>
      <c r="EO54" s="236"/>
      <c r="EP54" s="236"/>
      <c r="EQ54" s="236"/>
      <c r="ER54" s="236"/>
      <c r="ES54" s="236"/>
      <c r="ET54" s="236"/>
      <c r="EU54" s="236"/>
      <c r="EV54" s="236"/>
      <c r="EW54" s="236"/>
      <c r="EX54" s="236"/>
      <c r="EY54" s="236"/>
      <c r="EZ54" s="236"/>
      <c r="FA54" s="236"/>
      <c r="FB54" s="236"/>
      <c r="FC54" s="236"/>
      <c r="FD54" s="236"/>
      <c r="FE54" s="236"/>
      <c r="FF54" s="236"/>
      <c r="FG54" s="236"/>
      <c r="FH54" s="236"/>
      <c r="FI54" s="236"/>
      <c r="FJ54" s="236"/>
      <c r="FK54" s="236"/>
      <c r="FL54" s="236"/>
      <c r="FM54" s="236"/>
      <c r="FN54" s="236"/>
      <c r="FO54" s="236"/>
      <c r="FP54" s="236"/>
      <c r="FQ54" s="236"/>
      <c r="FR54" s="236"/>
      <c r="FS54" s="236"/>
      <c r="FT54" s="236"/>
      <c r="FU54" s="236"/>
      <c r="FV54" s="236"/>
      <c r="FW54" s="236"/>
      <c r="FX54" s="236"/>
      <c r="FY54" s="236"/>
      <c r="FZ54" s="236"/>
      <c r="GA54" s="236"/>
      <c r="GB54" s="236"/>
      <c r="GC54" s="236"/>
      <c r="GD54" s="236"/>
      <c r="GE54" s="236"/>
      <c r="GF54" s="236"/>
      <c r="GG54" s="236"/>
      <c r="GH54" s="236"/>
      <c r="GI54" s="236"/>
      <c r="GJ54" s="236"/>
      <c r="GK54" s="236"/>
      <c r="GL54" s="236"/>
      <c r="GM54" s="236"/>
      <c r="GN54" s="236"/>
      <c r="GO54" s="243"/>
      <c r="GP54" s="243"/>
      <c r="GQ54" s="244"/>
      <c r="GR54" s="244"/>
      <c r="GS54" s="245"/>
      <c r="GT54" s="245"/>
      <c r="GU54" s="245"/>
      <c r="GV54" s="245"/>
      <c r="GW54" s="245"/>
      <c r="GX54" s="245"/>
      <c r="GY54" s="245"/>
      <c r="GZ54" s="245"/>
      <c r="HA54" s="245"/>
      <c r="HB54" s="245"/>
      <c r="HC54" s="245"/>
      <c r="HD54" s="245"/>
      <c r="HE54" s="245"/>
      <c r="HF54" s="245"/>
      <c r="HG54" s="245"/>
      <c r="HH54" s="245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  <c r="IO54" s="246"/>
      <c r="IP54" s="246"/>
      <c r="IQ54" s="246"/>
      <c r="IR54" s="246"/>
      <c r="IS54" s="246"/>
      <c r="IT54" s="246"/>
      <c r="IU54" s="246"/>
      <c r="IV54" s="246"/>
      <c r="IW54" s="246"/>
      <c r="IX54" s="246"/>
      <c r="IY54" s="246"/>
      <c r="IZ54" s="246"/>
      <c r="JA54" s="246"/>
      <c r="JB54" s="246"/>
      <c r="JC54" s="246"/>
      <c r="JD54" s="246"/>
      <c r="JE54" s="246"/>
      <c r="JF54" s="246"/>
      <c r="JG54" s="246"/>
      <c r="JH54" s="246"/>
      <c r="JI54" s="246"/>
      <c r="JJ54" s="246"/>
      <c r="JK54" s="246"/>
      <c r="JL54" s="246"/>
      <c r="JM54" s="246"/>
      <c r="JN54" s="246"/>
      <c r="JO54" s="246"/>
      <c r="JP54" s="246"/>
      <c r="JQ54" s="246"/>
      <c r="JR54" s="246"/>
      <c r="JS54" s="246"/>
      <c r="JT54" s="246"/>
      <c r="JU54" s="246"/>
      <c r="JV54" s="246"/>
      <c r="JW54" s="246"/>
      <c r="JX54" s="246"/>
      <c r="JY54" s="246"/>
      <c r="JZ54" s="246"/>
      <c r="KA54" s="246"/>
      <c r="KB54" s="246"/>
      <c r="KC54" s="246"/>
      <c r="KD54" s="246"/>
      <c r="KE54" s="246"/>
      <c r="KF54" s="246"/>
      <c r="KG54" s="246"/>
      <c r="KH54" s="246"/>
      <c r="KI54" s="246"/>
      <c r="KJ54" s="246"/>
      <c r="KK54" s="246"/>
      <c r="KL54" s="246"/>
      <c r="KM54" s="246"/>
      <c r="KN54" s="246"/>
      <c r="KO54" s="246"/>
      <c r="KP54" s="246"/>
      <c r="KQ54" s="246"/>
      <c r="KR54" s="246"/>
      <c r="KS54" s="246"/>
      <c r="KT54" s="246"/>
      <c r="KU54" s="246"/>
      <c r="KV54" s="246"/>
      <c r="KW54" s="246"/>
      <c r="KX54" s="246"/>
      <c r="KY54" s="246"/>
      <c r="KZ54" s="246"/>
      <c r="LA54" s="246"/>
      <c r="LB54" s="246"/>
      <c r="LC54" s="246"/>
      <c r="LD54" s="246"/>
      <c r="LE54" s="246"/>
      <c r="LF54" s="246"/>
      <c r="LG54" s="246"/>
      <c r="LH54" s="246"/>
      <c r="LI54" s="246"/>
      <c r="LJ54" s="246"/>
      <c r="LK54" s="246"/>
      <c r="LL54" s="246"/>
      <c r="LM54" s="246"/>
      <c r="LN54" s="246"/>
      <c r="LO54" s="246"/>
      <c r="LP54" s="246"/>
      <c r="LQ54" s="246"/>
      <c r="LR54" s="246"/>
      <c r="LS54" s="246"/>
      <c r="LT54" s="246"/>
      <c r="LU54" s="246"/>
      <c r="LV54" s="246"/>
      <c r="LW54" s="246"/>
      <c r="LX54" s="246"/>
    </row>
    <row r="55" spans="1:336" x14ac:dyDescent="0.2">
      <c r="A55" s="233"/>
      <c r="B55" s="234" t="s">
        <v>201</v>
      </c>
      <c r="C55" s="113"/>
      <c r="D55" s="113"/>
      <c r="E55" s="113"/>
      <c r="F55" s="113"/>
      <c r="G55" s="113"/>
      <c r="H55" s="113"/>
      <c r="I55" s="113"/>
      <c r="J55" s="235"/>
      <c r="K55" s="235"/>
      <c r="L55" s="235"/>
      <c r="M55" s="235"/>
      <c r="N55" s="113"/>
      <c r="O55" s="113"/>
      <c r="P55" s="235"/>
      <c r="Q55" s="235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236"/>
      <c r="AC55" s="236"/>
      <c r="AD55" s="236"/>
      <c r="AE55" s="236"/>
      <c r="AF55" s="237">
        <f t="shared" si="142"/>
        <v>0</v>
      </c>
      <c r="AG55" s="237">
        <f t="shared" si="143"/>
        <v>0</v>
      </c>
      <c r="AH55" s="237">
        <f t="shared" si="143"/>
        <v>0</v>
      </c>
      <c r="AI55" s="93">
        <f t="shared" si="144"/>
        <v>0</v>
      </c>
      <c r="AJ55" s="94" t="str">
        <f t="shared" si="145"/>
        <v>-</v>
      </c>
      <c r="AK55" s="247"/>
      <c r="AL55" s="247"/>
      <c r="AM55" s="93">
        <f t="shared" si="146"/>
        <v>0</v>
      </c>
      <c r="AN55" s="94" t="str">
        <f t="shared" si="147"/>
        <v>-</v>
      </c>
      <c r="AO55" s="247"/>
      <c r="AP55" s="247"/>
      <c r="AQ55" s="93">
        <f t="shared" si="148"/>
        <v>0</v>
      </c>
      <c r="AR55" s="94" t="str">
        <f t="shared" si="149"/>
        <v>-</v>
      </c>
      <c r="AS55" s="237">
        <f t="shared" si="150"/>
        <v>0</v>
      </c>
      <c r="AT55" s="237">
        <f t="shared" si="150"/>
        <v>0</v>
      </c>
      <c r="AU55" s="93">
        <f t="shared" si="151"/>
        <v>0</v>
      </c>
      <c r="AV55" s="94" t="str">
        <f t="shared" si="152"/>
        <v>-</v>
      </c>
      <c r="AW55" s="247"/>
      <c r="AX55" s="247"/>
      <c r="AY55" s="93">
        <f t="shared" si="153"/>
        <v>0</v>
      </c>
      <c r="AZ55" s="94" t="str">
        <f t="shared" si="154"/>
        <v>-</v>
      </c>
      <c r="BA55" s="237">
        <f t="shared" si="155"/>
        <v>0</v>
      </c>
      <c r="BB55" s="237">
        <f t="shared" si="155"/>
        <v>0</v>
      </c>
      <c r="BC55" s="93">
        <f t="shared" si="156"/>
        <v>0</v>
      </c>
      <c r="BD55" s="94" t="str">
        <f t="shared" si="157"/>
        <v>-</v>
      </c>
      <c r="BE55" s="247"/>
      <c r="BF55" s="247"/>
      <c r="BG55" s="93">
        <f t="shared" si="158"/>
        <v>0</v>
      </c>
      <c r="BH55" s="94" t="str">
        <f t="shared" si="159"/>
        <v>-</v>
      </c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4"/>
      <c r="CA55" s="234"/>
      <c r="CB55" s="234"/>
      <c r="CC55" s="234"/>
      <c r="CD55" s="236"/>
      <c r="CE55" s="239"/>
      <c r="CF55" s="239"/>
      <c r="CG55" s="239"/>
      <c r="CH55" s="239"/>
      <c r="CI55" s="248" t="s">
        <v>202</v>
      </c>
      <c r="CJ55" s="248"/>
      <c r="CK55" s="249">
        <f>CK54*0.05</f>
        <v>23851.054435532424</v>
      </c>
      <c r="CL55" s="249">
        <f>CL54*0.05</f>
        <v>6133.8257820756726</v>
      </c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9"/>
      <c r="DO55" s="249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9">
        <f>EE54*0.05</f>
        <v>4822.5639014283615</v>
      </c>
      <c r="EF55" s="249">
        <f>EF54*0.05</f>
        <v>4032.5607111957274</v>
      </c>
      <c r="EG55" s="249">
        <f>EG54*0.05</f>
        <v>4515.0466671127524</v>
      </c>
      <c r="EH55" s="249">
        <f>EH54*0.05</f>
        <v>4347.057373719912</v>
      </c>
      <c r="EI55" s="239"/>
      <c r="EJ55" s="239"/>
      <c r="EK55" s="236"/>
      <c r="EL55" s="236"/>
      <c r="EM55" s="236"/>
      <c r="EN55" s="236"/>
      <c r="EO55" s="236"/>
      <c r="EP55" s="236"/>
      <c r="EQ55" s="236"/>
      <c r="ER55" s="236"/>
      <c r="ES55" s="236"/>
      <c r="ET55" s="236"/>
      <c r="EU55" s="236"/>
      <c r="EV55" s="236"/>
      <c r="EW55" s="236"/>
      <c r="EX55" s="236"/>
      <c r="EY55" s="236"/>
      <c r="EZ55" s="236"/>
      <c r="FA55" s="236"/>
      <c r="FB55" s="236"/>
      <c r="FC55" s="236"/>
      <c r="FD55" s="236"/>
      <c r="FE55" s="236"/>
      <c r="FF55" s="236"/>
      <c r="FG55" s="236"/>
      <c r="FH55" s="236"/>
      <c r="FI55" s="236"/>
      <c r="FJ55" s="236"/>
      <c r="FK55" s="236"/>
      <c r="FL55" s="236"/>
      <c r="FM55" s="236"/>
      <c r="FN55" s="236"/>
      <c r="FO55" s="236"/>
      <c r="FP55" s="236"/>
      <c r="FQ55" s="236"/>
      <c r="FR55" s="236"/>
      <c r="FS55" s="236"/>
      <c r="FT55" s="236"/>
      <c r="FU55" s="236"/>
      <c r="FV55" s="236"/>
      <c r="FW55" s="236"/>
      <c r="FX55" s="236"/>
      <c r="FY55" s="236"/>
      <c r="FZ55" s="236"/>
      <c r="GA55" s="236"/>
      <c r="GB55" s="236"/>
      <c r="GC55" s="236"/>
      <c r="GD55" s="236"/>
      <c r="GE55" s="236"/>
      <c r="GF55" s="236"/>
      <c r="GG55" s="236"/>
      <c r="GH55" s="236"/>
      <c r="GI55" s="236"/>
      <c r="GJ55" s="236"/>
      <c r="GK55" s="236"/>
      <c r="GL55" s="236"/>
      <c r="GM55" s="236"/>
      <c r="GN55" s="236"/>
      <c r="GO55" s="243"/>
      <c r="GP55" s="243"/>
      <c r="GQ55" s="244"/>
      <c r="GR55" s="244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  <c r="IO55" s="246"/>
      <c r="IP55" s="246"/>
      <c r="IQ55" s="246"/>
      <c r="IR55" s="246"/>
      <c r="IS55" s="246"/>
      <c r="IT55" s="246"/>
      <c r="IU55" s="246"/>
      <c r="IV55" s="246"/>
      <c r="IW55" s="246"/>
      <c r="IX55" s="246"/>
      <c r="IY55" s="246"/>
      <c r="IZ55" s="246"/>
      <c r="JA55" s="246"/>
      <c r="JB55" s="246"/>
      <c r="JC55" s="246"/>
      <c r="JD55" s="246"/>
      <c r="JE55" s="246"/>
      <c r="JF55" s="246"/>
      <c r="JG55" s="246"/>
      <c r="JH55" s="246"/>
      <c r="JI55" s="246"/>
      <c r="JJ55" s="246"/>
      <c r="JK55" s="246"/>
      <c r="JL55" s="246"/>
      <c r="JM55" s="246"/>
      <c r="JN55" s="246"/>
      <c r="JO55" s="246"/>
      <c r="JP55" s="246"/>
      <c r="JQ55" s="246"/>
      <c r="JR55" s="246"/>
      <c r="JS55" s="246"/>
      <c r="JT55" s="246"/>
      <c r="JU55" s="246"/>
      <c r="JV55" s="246"/>
      <c r="JW55" s="246"/>
      <c r="JX55" s="246"/>
      <c r="JY55" s="246"/>
      <c r="JZ55" s="246"/>
      <c r="KA55" s="246"/>
      <c r="KB55" s="246"/>
      <c r="KC55" s="246"/>
      <c r="KD55" s="246"/>
      <c r="KE55" s="246"/>
      <c r="KF55" s="246"/>
      <c r="KG55" s="246"/>
      <c r="KH55" s="246"/>
      <c r="KI55" s="246"/>
      <c r="KJ55" s="246"/>
      <c r="KK55" s="246"/>
      <c r="KL55" s="246"/>
      <c r="KM55" s="246"/>
      <c r="KN55" s="246"/>
      <c r="KO55" s="246"/>
      <c r="KP55" s="246"/>
      <c r="KQ55" s="246"/>
      <c r="KR55" s="246"/>
      <c r="KS55" s="246"/>
      <c r="KT55" s="246"/>
      <c r="KU55" s="246"/>
      <c r="KV55" s="246"/>
      <c r="KW55" s="246"/>
      <c r="KX55" s="246"/>
      <c r="KY55" s="246"/>
      <c r="KZ55" s="246"/>
      <c r="LA55" s="246"/>
      <c r="LB55" s="246"/>
      <c r="LC55" s="246"/>
      <c r="LD55" s="246"/>
      <c r="LE55" s="246"/>
      <c r="LF55" s="246"/>
      <c r="LG55" s="246"/>
      <c r="LH55" s="246"/>
      <c r="LI55" s="246"/>
      <c r="LJ55" s="246"/>
      <c r="LK55" s="246"/>
      <c r="LL55" s="246"/>
      <c r="LM55" s="246"/>
      <c r="LN55" s="246"/>
      <c r="LO55" s="246"/>
      <c r="LP55" s="246"/>
      <c r="LQ55" s="246"/>
      <c r="LR55" s="246"/>
      <c r="LS55" s="246"/>
      <c r="LT55" s="246"/>
      <c r="LU55" s="246"/>
      <c r="LV55" s="246"/>
      <c r="LW55" s="246"/>
      <c r="LX55" s="246"/>
    </row>
    <row r="56" spans="1:336" x14ac:dyDescent="0.2">
      <c r="A56" s="233"/>
      <c r="B56" s="234" t="s">
        <v>203</v>
      </c>
      <c r="C56" s="113"/>
      <c r="D56" s="113"/>
      <c r="E56" s="113"/>
      <c r="F56" s="113"/>
      <c r="G56" s="113"/>
      <c r="H56" s="113"/>
      <c r="I56" s="113"/>
      <c r="J56" s="235"/>
      <c r="K56" s="235"/>
      <c r="L56" s="235"/>
      <c r="M56" s="235"/>
      <c r="N56" s="113"/>
      <c r="O56" s="113"/>
      <c r="P56" s="235"/>
      <c r="Q56" s="235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236"/>
      <c r="AC56" s="236"/>
      <c r="AD56" s="236"/>
      <c r="AE56" s="236"/>
      <c r="AF56" s="237">
        <f t="shared" si="142"/>
        <v>0</v>
      </c>
      <c r="AG56" s="237">
        <f t="shared" si="143"/>
        <v>0</v>
      </c>
      <c r="AH56" s="237">
        <f t="shared" si="143"/>
        <v>0</v>
      </c>
      <c r="AI56" s="93">
        <f t="shared" si="144"/>
        <v>0</v>
      </c>
      <c r="AJ56" s="94" t="str">
        <f t="shared" si="145"/>
        <v>-</v>
      </c>
      <c r="AK56" s="247"/>
      <c r="AL56" s="247"/>
      <c r="AM56" s="93">
        <f t="shared" si="146"/>
        <v>0</v>
      </c>
      <c r="AN56" s="94" t="str">
        <f t="shared" si="147"/>
        <v>-</v>
      </c>
      <c r="AO56" s="247"/>
      <c r="AP56" s="247"/>
      <c r="AQ56" s="93">
        <f t="shared" si="148"/>
        <v>0</v>
      </c>
      <c r="AR56" s="94" t="str">
        <f t="shared" si="149"/>
        <v>-</v>
      </c>
      <c r="AS56" s="237">
        <f t="shared" si="150"/>
        <v>0</v>
      </c>
      <c r="AT56" s="237">
        <f t="shared" si="150"/>
        <v>0</v>
      </c>
      <c r="AU56" s="93">
        <f t="shared" si="151"/>
        <v>0</v>
      </c>
      <c r="AV56" s="94" t="str">
        <f t="shared" si="152"/>
        <v>-</v>
      </c>
      <c r="AW56" s="247"/>
      <c r="AX56" s="247"/>
      <c r="AY56" s="93">
        <f t="shared" si="153"/>
        <v>0</v>
      </c>
      <c r="AZ56" s="94" t="str">
        <f t="shared" si="154"/>
        <v>-</v>
      </c>
      <c r="BA56" s="237">
        <f t="shared" si="155"/>
        <v>0</v>
      </c>
      <c r="BB56" s="237">
        <f t="shared" si="155"/>
        <v>0</v>
      </c>
      <c r="BC56" s="93">
        <f t="shared" si="156"/>
        <v>0</v>
      </c>
      <c r="BD56" s="94" t="str">
        <f t="shared" si="157"/>
        <v>-</v>
      </c>
      <c r="BE56" s="247"/>
      <c r="BF56" s="247"/>
      <c r="BG56" s="93">
        <f t="shared" si="158"/>
        <v>0</v>
      </c>
      <c r="BH56" s="94" t="str">
        <f t="shared" si="159"/>
        <v>-</v>
      </c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6"/>
      <c r="BX56" s="236"/>
      <c r="BY56" s="236"/>
      <c r="BZ56" s="234"/>
      <c r="CA56" s="234"/>
      <c r="CB56" s="234"/>
      <c r="CC56" s="234"/>
      <c r="CD56" s="236"/>
      <c r="CE56" s="239"/>
      <c r="CF56" s="239"/>
      <c r="CG56" s="239"/>
      <c r="CH56" s="239"/>
      <c r="CI56" s="248" t="s">
        <v>204</v>
      </c>
      <c r="CJ56" s="248"/>
      <c r="CK56" s="249">
        <f>CK49-CK55</f>
        <v>0</v>
      </c>
      <c r="CL56" s="249">
        <f>CL49-CL55</f>
        <v>0</v>
      </c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9"/>
      <c r="DO56" s="249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9">
        <f>EE49-EE55</f>
        <v>0</v>
      </c>
      <c r="EF56" s="249">
        <f>EF49-EF55</f>
        <v>0</v>
      </c>
      <c r="EG56" s="249">
        <f>EG49-EG55</f>
        <v>0</v>
      </c>
      <c r="EH56" s="249">
        <f>EH49-EH55</f>
        <v>0</v>
      </c>
      <c r="EI56" s="239"/>
      <c r="EJ56" s="239"/>
      <c r="EK56" s="236"/>
      <c r="EL56" s="236"/>
      <c r="EM56" s="236"/>
      <c r="EN56" s="236"/>
      <c r="EO56" s="236"/>
      <c r="EP56" s="236"/>
      <c r="EQ56" s="236"/>
      <c r="ER56" s="236"/>
      <c r="ES56" s="236"/>
      <c r="ET56" s="236"/>
      <c r="EU56" s="236"/>
      <c r="EV56" s="236"/>
      <c r="EW56" s="236"/>
      <c r="EX56" s="236"/>
      <c r="EY56" s="236"/>
      <c r="EZ56" s="236"/>
      <c r="FA56" s="236"/>
      <c r="FB56" s="236"/>
      <c r="FC56" s="236"/>
      <c r="FD56" s="236"/>
      <c r="FE56" s="236"/>
      <c r="FF56" s="236"/>
      <c r="FG56" s="236"/>
      <c r="FH56" s="236"/>
      <c r="FI56" s="236"/>
      <c r="FJ56" s="236"/>
      <c r="FK56" s="236"/>
      <c r="FL56" s="236"/>
      <c r="FM56" s="236"/>
      <c r="FN56" s="236"/>
      <c r="FO56" s="236"/>
      <c r="FP56" s="236"/>
      <c r="FQ56" s="236"/>
      <c r="FR56" s="236"/>
      <c r="FS56" s="236"/>
      <c r="FT56" s="236"/>
      <c r="FU56" s="236"/>
      <c r="FV56" s="236"/>
      <c r="FW56" s="236"/>
      <c r="FX56" s="236"/>
      <c r="FY56" s="236"/>
      <c r="FZ56" s="236"/>
      <c r="GA56" s="236"/>
      <c r="GB56" s="236"/>
      <c r="GC56" s="236"/>
      <c r="GD56" s="236"/>
      <c r="GE56" s="236"/>
      <c r="GF56" s="236"/>
      <c r="GG56" s="236"/>
      <c r="GH56" s="236"/>
      <c r="GI56" s="236"/>
      <c r="GJ56" s="236"/>
      <c r="GK56" s="236"/>
      <c r="GL56" s="236"/>
      <c r="GM56" s="236"/>
      <c r="GN56" s="236"/>
      <c r="GO56" s="243"/>
      <c r="GP56" s="243"/>
      <c r="GQ56" s="244"/>
      <c r="GR56" s="244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50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  <c r="IO56" s="246"/>
      <c r="IP56" s="246"/>
      <c r="IQ56" s="246"/>
      <c r="IR56" s="246"/>
      <c r="IS56" s="246"/>
      <c r="IT56" s="246"/>
      <c r="IU56" s="246"/>
      <c r="IV56" s="246"/>
      <c r="IW56" s="246"/>
      <c r="IX56" s="246"/>
      <c r="IY56" s="246"/>
      <c r="IZ56" s="246"/>
      <c r="JA56" s="246"/>
      <c r="JB56" s="246"/>
      <c r="JC56" s="246"/>
      <c r="JD56" s="246"/>
      <c r="JE56" s="246"/>
      <c r="JF56" s="246"/>
      <c r="JG56" s="246"/>
      <c r="JH56" s="246"/>
      <c r="JI56" s="246"/>
      <c r="JJ56" s="246"/>
      <c r="JK56" s="246"/>
      <c r="JL56" s="246"/>
      <c r="JM56" s="246"/>
      <c r="JN56" s="246"/>
      <c r="JO56" s="246"/>
      <c r="JP56" s="246"/>
      <c r="JQ56" s="246"/>
      <c r="JR56" s="246"/>
      <c r="JS56" s="246"/>
      <c r="JT56" s="246"/>
      <c r="JU56" s="246"/>
      <c r="JV56" s="246"/>
      <c r="JW56" s="246"/>
      <c r="JX56" s="246"/>
      <c r="JY56" s="246"/>
      <c r="JZ56" s="246"/>
      <c r="KA56" s="246"/>
      <c r="KB56" s="246"/>
      <c r="KC56" s="246"/>
      <c r="KD56" s="246"/>
      <c r="KE56" s="246"/>
      <c r="KF56" s="246"/>
      <c r="KG56" s="246"/>
      <c r="KH56" s="246"/>
      <c r="KI56" s="246"/>
      <c r="KJ56" s="246"/>
      <c r="KK56" s="246"/>
      <c r="KL56" s="246"/>
      <c r="KM56" s="246"/>
      <c r="KN56" s="246"/>
      <c r="KO56" s="246"/>
      <c r="KP56" s="246"/>
      <c r="KQ56" s="246"/>
      <c r="KR56" s="246"/>
      <c r="KS56" s="246"/>
      <c r="KT56" s="246"/>
      <c r="KU56" s="246"/>
      <c r="KV56" s="246"/>
      <c r="KW56" s="246"/>
      <c r="KX56" s="246"/>
      <c r="KY56" s="246"/>
      <c r="KZ56" s="246"/>
      <c r="LA56" s="246"/>
      <c r="LB56" s="246"/>
      <c r="LC56" s="246"/>
      <c r="LD56" s="246"/>
      <c r="LE56" s="246"/>
      <c r="LF56" s="246"/>
      <c r="LG56" s="246"/>
      <c r="LH56" s="246"/>
      <c r="LI56" s="246"/>
      <c r="LJ56" s="246"/>
      <c r="LK56" s="246"/>
      <c r="LL56" s="246"/>
      <c r="LM56" s="246"/>
      <c r="LN56" s="246"/>
      <c r="LO56" s="246"/>
      <c r="LP56" s="246"/>
      <c r="LQ56" s="246"/>
      <c r="LR56" s="246"/>
      <c r="LS56" s="246"/>
      <c r="LT56" s="246"/>
      <c r="LU56" s="246"/>
      <c r="LV56" s="246"/>
      <c r="LW56" s="246"/>
      <c r="LX56" s="246"/>
    </row>
    <row r="57" spans="1:336" x14ac:dyDescent="0.2">
      <c r="A57" s="233"/>
      <c r="B57" s="234" t="s">
        <v>205</v>
      </c>
      <c r="C57" s="113"/>
      <c r="D57" s="113"/>
      <c r="E57" s="113"/>
      <c r="F57" s="113"/>
      <c r="G57" s="113"/>
      <c r="H57" s="113"/>
      <c r="I57" s="113"/>
      <c r="J57" s="235"/>
      <c r="K57" s="235"/>
      <c r="L57" s="235"/>
      <c r="M57" s="235"/>
      <c r="N57" s="113"/>
      <c r="O57" s="113"/>
      <c r="P57" s="235"/>
      <c r="Q57" s="235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236"/>
      <c r="AC57" s="236"/>
      <c r="AD57" s="236"/>
      <c r="AE57" s="236"/>
      <c r="AF57" s="237">
        <f t="shared" si="142"/>
        <v>0</v>
      </c>
      <c r="AG57" s="237">
        <f t="shared" si="143"/>
        <v>0</v>
      </c>
      <c r="AH57" s="237">
        <f t="shared" si="143"/>
        <v>0</v>
      </c>
      <c r="AI57" s="93">
        <f t="shared" si="144"/>
        <v>0</v>
      </c>
      <c r="AJ57" s="94" t="str">
        <f t="shared" si="145"/>
        <v>-</v>
      </c>
      <c r="AK57" s="247"/>
      <c r="AL57" s="247"/>
      <c r="AM57" s="93">
        <f t="shared" si="146"/>
        <v>0</v>
      </c>
      <c r="AN57" s="94" t="str">
        <f t="shared" si="147"/>
        <v>-</v>
      </c>
      <c r="AO57" s="247"/>
      <c r="AP57" s="247"/>
      <c r="AQ57" s="93">
        <f t="shared" si="148"/>
        <v>0</v>
      </c>
      <c r="AR57" s="94" t="str">
        <f t="shared" si="149"/>
        <v>-</v>
      </c>
      <c r="AS57" s="237">
        <f t="shared" si="150"/>
        <v>0</v>
      </c>
      <c r="AT57" s="237">
        <f t="shared" si="150"/>
        <v>0</v>
      </c>
      <c r="AU57" s="93">
        <f t="shared" si="151"/>
        <v>0</v>
      </c>
      <c r="AV57" s="94" t="str">
        <f t="shared" si="152"/>
        <v>-</v>
      </c>
      <c r="AW57" s="247"/>
      <c r="AX57" s="247"/>
      <c r="AY57" s="93">
        <f t="shared" si="153"/>
        <v>0</v>
      </c>
      <c r="AZ57" s="94" t="str">
        <f t="shared" si="154"/>
        <v>-</v>
      </c>
      <c r="BA57" s="237">
        <f t="shared" si="155"/>
        <v>0</v>
      </c>
      <c r="BB57" s="237">
        <f t="shared" si="155"/>
        <v>0</v>
      </c>
      <c r="BC57" s="93">
        <f t="shared" si="156"/>
        <v>0</v>
      </c>
      <c r="BD57" s="94" t="str">
        <f t="shared" si="157"/>
        <v>-</v>
      </c>
      <c r="BE57" s="247"/>
      <c r="BF57" s="247"/>
      <c r="BG57" s="93">
        <f t="shared" si="158"/>
        <v>0</v>
      </c>
      <c r="BH57" s="94" t="str">
        <f t="shared" si="159"/>
        <v>-</v>
      </c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4"/>
      <c r="CA57" s="234"/>
      <c r="CB57" s="234"/>
      <c r="CC57" s="234"/>
      <c r="CD57" s="236"/>
      <c r="CE57" s="239"/>
      <c r="CF57" s="239"/>
      <c r="CG57" s="239"/>
      <c r="CH57" s="239"/>
      <c r="CI57" s="240"/>
      <c r="CJ57" s="240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39"/>
      <c r="EJ57" s="239"/>
      <c r="EK57" s="236"/>
      <c r="EL57" s="236"/>
      <c r="EM57" s="236"/>
      <c r="EN57" s="236"/>
      <c r="EO57" s="236"/>
      <c r="EP57" s="236"/>
      <c r="EQ57" s="236"/>
      <c r="ER57" s="236"/>
      <c r="ES57" s="236"/>
      <c r="ET57" s="236"/>
      <c r="EU57" s="236"/>
      <c r="EV57" s="236"/>
      <c r="EW57" s="236"/>
      <c r="EX57" s="236"/>
      <c r="EY57" s="236"/>
      <c r="EZ57" s="236"/>
      <c r="FA57" s="236"/>
      <c r="FB57" s="236"/>
      <c r="FC57" s="236"/>
      <c r="FD57" s="236"/>
      <c r="FE57" s="236"/>
      <c r="FF57" s="236"/>
      <c r="FG57" s="236"/>
      <c r="FH57" s="236"/>
      <c r="FI57" s="236"/>
      <c r="FJ57" s="236"/>
      <c r="FK57" s="236"/>
      <c r="FL57" s="236"/>
      <c r="FM57" s="236"/>
      <c r="FN57" s="236"/>
      <c r="FO57" s="236"/>
      <c r="FP57" s="236"/>
      <c r="FQ57" s="236"/>
      <c r="FR57" s="236"/>
      <c r="FS57" s="236"/>
      <c r="FT57" s="236"/>
      <c r="FU57" s="236"/>
      <c r="FV57" s="236"/>
      <c r="FW57" s="236"/>
      <c r="FX57" s="236"/>
      <c r="FY57" s="236"/>
      <c r="FZ57" s="236"/>
      <c r="GA57" s="236"/>
      <c r="GB57" s="236"/>
      <c r="GC57" s="236"/>
      <c r="GD57" s="236"/>
      <c r="GE57" s="236"/>
      <c r="GF57" s="236"/>
      <c r="GG57" s="236"/>
      <c r="GH57" s="236"/>
      <c r="GI57" s="236"/>
      <c r="GJ57" s="236"/>
      <c r="GK57" s="236"/>
      <c r="GL57" s="236"/>
      <c r="GM57" s="236"/>
      <c r="GN57" s="236"/>
      <c r="GO57" s="243"/>
      <c r="GP57" s="243"/>
      <c r="GQ57" s="244"/>
      <c r="GR57" s="244"/>
      <c r="GS57" s="251"/>
      <c r="GT57" s="245"/>
      <c r="GU57" s="245"/>
      <c r="GV57" s="245"/>
      <c r="GW57" s="245"/>
      <c r="GX57" s="245"/>
      <c r="GY57" s="245"/>
      <c r="GZ57" s="245"/>
      <c r="HA57" s="245"/>
      <c r="HB57" s="245"/>
      <c r="HC57" s="245"/>
      <c r="HD57" s="245"/>
      <c r="HE57" s="245"/>
      <c r="HF57" s="245"/>
      <c r="HG57" s="245"/>
      <c r="HH57" s="250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  <c r="IO57" s="246"/>
      <c r="IP57" s="246"/>
      <c r="IQ57" s="246"/>
      <c r="IR57" s="246"/>
      <c r="IS57" s="246"/>
      <c r="IT57" s="246"/>
      <c r="IU57" s="246"/>
      <c r="IV57" s="246"/>
      <c r="IW57" s="246"/>
      <c r="IX57" s="246"/>
      <c r="IY57" s="246"/>
      <c r="IZ57" s="246"/>
      <c r="JA57" s="246"/>
      <c r="JB57" s="246"/>
      <c r="JC57" s="246"/>
      <c r="JD57" s="246"/>
      <c r="JE57" s="246"/>
      <c r="JF57" s="246"/>
      <c r="JG57" s="246"/>
      <c r="JH57" s="246"/>
      <c r="JI57" s="246"/>
      <c r="JJ57" s="246"/>
      <c r="JK57" s="246"/>
      <c r="JL57" s="246"/>
      <c r="JM57" s="246"/>
      <c r="JN57" s="246"/>
      <c r="JO57" s="246"/>
      <c r="JP57" s="246"/>
      <c r="JQ57" s="246"/>
      <c r="JR57" s="246"/>
      <c r="JS57" s="246"/>
      <c r="JT57" s="246"/>
      <c r="JU57" s="246"/>
      <c r="JV57" s="246"/>
      <c r="JW57" s="246"/>
      <c r="JX57" s="246"/>
      <c r="JY57" s="246"/>
      <c r="JZ57" s="246"/>
      <c r="KA57" s="246"/>
      <c r="KB57" s="246"/>
      <c r="KC57" s="246"/>
      <c r="KD57" s="246"/>
      <c r="KE57" s="246"/>
      <c r="KF57" s="246"/>
      <c r="KG57" s="246"/>
      <c r="KH57" s="246"/>
      <c r="KI57" s="246"/>
      <c r="KJ57" s="246"/>
      <c r="KK57" s="246"/>
      <c r="KL57" s="246"/>
      <c r="KM57" s="246"/>
      <c r="KN57" s="246"/>
      <c r="KO57" s="246"/>
      <c r="KP57" s="246"/>
      <c r="KQ57" s="246"/>
      <c r="KR57" s="246"/>
      <c r="KS57" s="246"/>
      <c r="KT57" s="246"/>
      <c r="KU57" s="246"/>
      <c r="KV57" s="246"/>
      <c r="KW57" s="246"/>
      <c r="KX57" s="246"/>
      <c r="KY57" s="246"/>
      <c r="KZ57" s="246"/>
      <c r="LA57" s="246"/>
      <c r="LB57" s="246"/>
      <c r="LC57" s="246"/>
      <c r="LD57" s="246"/>
      <c r="LE57" s="246"/>
      <c r="LF57" s="246"/>
      <c r="LG57" s="246"/>
      <c r="LH57" s="246"/>
      <c r="LI57" s="246"/>
      <c r="LJ57" s="246"/>
      <c r="LK57" s="246"/>
      <c r="LL57" s="246"/>
      <c r="LM57" s="246"/>
      <c r="LN57" s="246"/>
      <c r="LO57" s="246"/>
      <c r="LP57" s="246"/>
      <c r="LQ57" s="246"/>
      <c r="LR57" s="246"/>
      <c r="LS57" s="246"/>
      <c r="LT57" s="246"/>
      <c r="LU57" s="246"/>
      <c r="LV57" s="246"/>
      <c r="LW57" s="246"/>
      <c r="LX57" s="246"/>
    </row>
    <row r="58" spans="1:336" ht="19.5" customHeight="1" x14ac:dyDescent="0.2">
      <c r="A58" s="252"/>
      <c r="B58" s="253" t="s">
        <v>206</v>
      </c>
      <c r="C58" s="113"/>
      <c r="D58" s="113"/>
      <c r="E58" s="113"/>
      <c r="F58" s="113"/>
      <c r="G58" s="113"/>
      <c r="H58" s="113"/>
      <c r="I58" s="113"/>
      <c r="J58" s="235"/>
      <c r="K58" s="235"/>
      <c r="L58" s="235"/>
      <c r="M58" s="235"/>
      <c r="N58" s="113"/>
      <c r="O58" s="113"/>
      <c r="P58" s="235"/>
      <c r="Q58" s="235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236"/>
      <c r="AC58" s="236"/>
      <c r="AD58" s="254"/>
      <c r="AE58" s="22"/>
      <c r="AF58" s="254"/>
      <c r="AG58" s="254"/>
      <c r="AH58" s="22"/>
      <c r="AI58" s="22"/>
      <c r="AJ58" s="25"/>
      <c r="AK58" s="255"/>
      <c r="AL58" s="255"/>
      <c r="AM58" s="22"/>
      <c r="AN58" s="25"/>
      <c r="AO58" s="255"/>
      <c r="AP58" s="255"/>
      <c r="AQ58" s="22"/>
      <c r="AR58" s="25"/>
      <c r="AS58" s="22"/>
      <c r="AT58" s="22"/>
      <c r="AU58" s="22"/>
      <c r="AV58" s="25"/>
      <c r="AW58" s="255"/>
      <c r="AX58" s="255"/>
      <c r="AY58" s="22"/>
      <c r="AZ58" s="25"/>
      <c r="BA58" s="22"/>
      <c r="BB58" s="22"/>
      <c r="BC58" s="22"/>
      <c r="BD58" s="25"/>
      <c r="BE58" s="255"/>
      <c r="BF58" s="255"/>
      <c r="BG58" s="22"/>
      <c r="BH58" s="25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54"/>
      <c r="CA58" s="254"/>
      <c r="CB58" s="254"/>
      <c r="CC58" s="254"/>
      <c r="CD58" s="236"/>
      <c r="CE58" s="239"/>
      <c r="CF58" s="239"/>
      <c r="CG58" s="256"/>
      <c r="CH58" s="256"/>
      <c r="CI58" s="257"/>
      <c r="CJ58" s="256"/>
      <c r="CK58" s="256"/>
      <c r="CL58" s="256"/>
      <c r="CM58" s="256"/>
      <c r="CN58" s="256"/>
      <c r="CO58" s="256"/>
      <c r="CP58" s="239"/>
      <c r="CQ58" s="239"/>
      <c r="CR58" s="239"/>
      <c r="CS58" s="239"/>
      <c r="CT58" s="239"/>
      <c r="CU58" s="258"/>
      <c r="CV58" s="258"/>
      <c r="CW58" s="239"/>
      <c r="CX58" s="239"/>
      <c r="CY58" s="239"/>
      <c r="CZ58" s="239"/>
      <c r="DA58" s="239"/>
      <c r="DB58" s="239"/>
      <c r="DC58" s="239"/>
      <c r="DD58" s="239"/>
      <c r="DE58" s="239"/>
      <c r="DF58" s="239"/>
      <c r="DG58" s="239"/>
      <c r="DH58" s="239"/>
      <c r="DI58" s="239"/>
      <c r="DJ58" s="239"/>
      <c r="DK58" s="239"/>
      <c r="DL58" s="239"/>
      <c r="DM58" s="239"/>
      <c r="DN58" s="239"/>
      <c r="DO58" s="239"/>
      <c r="DP58" s="239"/>
      <c r="DQ58" s="239"/>
      <c r="DR58" s="239"/>
      <c r="DS58" s="239"/>
      <c r="DT58" s="239"/>
      <c r="DU58" s="239"/>
      <c r="DV58" s="239"/>
      <c r="DW58" s="239"/>
      <c r="DX58" s="239"/>
      <c r="DY58" s="239"/>
      <c r="DZ58" s="239"/>
      <c r="EA58" s="239"/>
      <c r="EB58" s="239"/>
      <c r="EC58" s="239"/>
      <c r="ED58" s="239"/>
      <c r="EE58" s="239"/>
      <c r="EF58" s="239"/>
      <c r="EG58" s="239"/>
      <c r="EH58" s="239"/>
      <c r="EI58" s="239"/>
      <c r="EJ58" s="239"/>
      <c r="EK58" s="236"/>
      <c r="EL58" s="236"/>
      <c r="EM58" s="236"/>
      <c r="EN58" s="236"/>
      <c r="EO58" s="236"/>
      <c r="EP58" s="236"/>
      <c r="EQ58" s="236"/>
      <c r="ER58" s="236"/>
      <c r="ES58" s="236"/>
      <c r="ET58" s="236"/>
      <c r="EU58" s="236"/>
      <c r="EV58" s="236"/>
      <c r="EW58" s="236"/>
      <c r="EX58" s="236"/>
      <c r="EY58" s="236"/>
      <c r="EZ58" s="236"/>
      <c r="FA58" s="236"/>
      <c r="FB58" s="236"/>
      <c r="FC58" s="236"/>
      <c r="FD58" s="236"/>
      <c r="FE58" s="236"/>
      <c r="FF58" s="236"/>
      <c r="FG58" s="236"/>
      <c r="FH58" s="236"/>
      <c r="FI58" s="236"/>
      <c r="FJ58" s="236"/>
      <c r="FK58" s="236"/>
      <c r="FL58" s="236"/>
      <c r="FM58" s="236"/>
      <c r="FN58" s="236"/>
      <c r="FO58" s="236"/>
      <c r="FP58" s="236"/>
      <c r="FQ58" s="236"/>
      <c r="FR58" s="236"/>
      <c r="FS58" s="236"/>
      <c r="FT58" s="236"/>
      <c r="FU58" s="236"/>
      <c r="FV58" s="236"/>
      <c r="FW58" s="236"/>
      <c r="FX58" s="236"/>
      <c r="FY58" s="236"/>
      <c r="FZ58" s="236"/>
      <c r="GA58" s="236"/>
      <c r="GB58" s="236"/>
      <c r="GC58" s="236"/>
      <c r="GD58" s="236"/>
      <c r="GE58" s="236"/>
      <c r="GF58" s="236"/>
      <c r="GG58" s="236"/>
      <c r="GH58" s="236"/>
      <c r="GI58" s="236"/>
      <c r="GJ58" s="236"/>
      <c r="GK58" s="236"/>
      <c r="GL58" s="236"/>
      <c r="GM58" s="236"/>
      <c r="GN58" s="236"/>
      <c r="GO58" s="236"/>
      <c r="GP58" s="259" t="str">
        <f>"Остаток на 01.01." &amp; [1]spisok!$P$1</f>
        <v>Остаток на 01.01.2022</v>
      </c>
      <c r="GQ58" s="259"/>
      <c r="GR58" s="253" t="str">
        <f>"Всего "&amp;[1]spisok!$P$1&amp;" - "&amp;[1]spisok!$P$1+4</f>
        <v>Всего 2022 - 2026</v>
      </c>
      <c r="GS58" s="253"/>
      <c r="GT58" s="260">
        <f>B3</f>
        <v>2022</v>
      </c>
      <c r="GU58" s="260"/>
      <c r="GV58" s="260"/>
      <c r="GW58" s="260"/>
      <c r="GX58" s="253" t="str">
        <f>"Остаток на 31.12." &amp; [1]spisok!$P$1</f>
        <v>Остаток на 31.12.2022</v>
      </c>
      <c r="GY58" s="253"/>
      <c r="GZ58" s="253">
        <f>GT58+1</f>
        <v>2023</v>
      </c>
      <c r="HA58" s="253"/>
      <c r="HB58" s="253">
        <f>GZ58+1</f>
        <v>2024</v>
      </c>
      <c r="HC58" s="253"/>
      <c r="HD58" s="253">
        <f>HB58+1</f>
        <v>2025</v>
      </c>
      <c r="HE58" s="253"/>
      <c r="HF58" s="253">
        <f>HD58+1</f>
        <v>2026</v>
      </c>
      <c r="HG58" s="253"/>
      <c r="HH58" s="260" t="str">
        <f>"Остаток на 31.12." &amp; [1]spisok!$P$1 +4</f>
        <v>Остаток на 31.12.2026</v>
      </c>
      <c r="HI58" s="56" t="s">
        <v>207</v>
      </c>
      <c r="HJ58" s="245"/>
      <c r="HK58" s="245"/>
      <c r="HL58" s="245"/>
      <c r="HM58" s="245"/>
      <c r="HN58" s="245"/>
      <c r="HO58" s="245"/>
      <c r="HP58" s="245"/>
      <c r="HQ58" s="245"/>
      <c r="HR58" s="245"/>
      <c r="HS58" s="245"/>
      <c r="HT58" s="245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  <c r="IO58" s="246"/>
      <c r="IP58" s="246"/>
      <c r="IQ58" s="246"/>
      <c r="IR58" s="246"/>
      <c r="IS58" s="246"/>
      <c r="IT58" s="246"/>
      <c r="IU58" s="246"/>
      <c r="IV58" s="246"/>
      <c r="IW58" s="246"/>
      <c r="IX58" s="246"/>
      <c r="IY58" s="245"/>
      <c r="IZ58" s="245"/>
      <c r="JA58" s="245"/>
      <c r="JB58" s="245"/>
      <c r="JC58" s="245"/>
      <c r="JD58" s="245"/>
      <c r="JE58" s="245"/>
      <c r="JF58" s="245"/>
      <c r="JG58" s="245"/>
      <c r="JH58" s="245"/>
      <c r="JI58" s="246"/>
      <c r="JJ58" s="246"/>
      <c r="JK58" s="246"/>
      <c r="JL58" s="246"/>
      <c r="JM58" s="246"/>
      <c r="JN58" s="246"/>
      <c r="JO58" s="246"/>
      <c r="JP58" s="246"/>
      <c r="JQ58" s="246"/>
      <c r="JR58" s="246"/>
      <c r="JS58" s="246"/>
      <c r="JT58" s="246"/>
      <c r="JU58" s="246"/>
      <c r="JV58" s="246"/>
      <c r="JW58" s="246"/>
      <c r="JX58" s="246"/>
      <c r="JY58" s="246"/>
      <c r="JZ58" s="246"/>
      <c r="KA58" s="246"/>
      <c r="KB58" s="246"/>
      <c r="KC58" s="246"/>
      <c r="KD58" s="246"/>
      <c r="KE58" s="246"/>
      <c r="KF58" s="246"/>
      <c r="KG58" s="246"/>
      <c r="KH58" s="246"/>
      <c r="KI58" s="246"/>
      <c r="KJ58" s="246"/>
      <c r="KK58" s="246"/>
      <c r="KL58" s="246"/>
      <c r="KM58" s="246"/>
      <c r="KN58" s="246"/>
      <c r="KO58" s="246"/>
      <c r="KP58" s="246"/>
      <c r="KQ58" s="246"/>
      <c r="KR58" s="246"/>
      <c r="KS58" s="246"/>
      <c r="KT58" s="246"/>
      <c r="KU58" s="246"/>
      <c r="KV58" s="246"/>
      <c r="KW58" s="246"/>
      <c r="KX58" s="246"/>
      <c r="KY58" s="246"/>
      <c r="KZ58" s="246"/>
      <c r="LA58" s="246"/>
      <c r="LB58" s="246"/>
      <c r="LC58" s="246"/>
      <c r="LD58" s="246"/>
      <c r="LE58" s="246"/>
      <c r="LF58" s="246"/>
      <c r="LG58" s="246"/>
      <c r="LH58" s="246"/>
      <c r="LI58" s="246"/>
      <c r="LJ58" s="246"/>
      <c r="LK58" s="246"/>
      <c r="LL58" s="246"/>
      <c r="LM58" s="246"/>
      <c r="LN58" s="246"/>
      <c r="LO58" s="246"/>
      <c r="LP58" s="246"/>
      <c r="LQ58" s="246"/>
      <c r="LR58" s="246"/>
      <c r="LS58" s="246"/>
      <c r="LT58" s="246"/>
      <c r="LU58" s="246"/>
      <c r="LV58" s="246"/>
      <c r="LW58" s="246"/>
      <c r="LX58" s="246"/>
    </row>
    <row r="59" spans="1:336" ht="21.75" customHeight="1" x14ac:dyDescent="0.2">
      <c r="A59" s="252"/>
      <c r="B59" s="253"/>
      <c r="C59" s="113"/>
      <c r="D59" s="113"/>
      <c r="E59" s="113"/>
      <c r="F59" s="113"/>
      <c r="G59" s="113"/>
      <c r="H59" s="113"/>
      <c r="I59" s="113"/>
      <c r="J59" s="235"/>
      <c r="K59" s="235"/>
      <c r="L59" s="235"/>
      <c r="M59" s="235"/>
      <c r="N59" s="113"/>
      <c r="O59" s="113"/>
      <c r="P59" s="235"/>
      <c r="Q59" s="235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236"/>
      <c r="AC59" s="236"/>
      <c r="AD59" s="254"/>
      <c r="AE59" s="22"/>
      <c r="AF59" s="254"/>
      <c r="AG59" s="254"/>
      <c r="AH59" s="22"/>
      <c r="AI59" s="22"/>
      <c r="AJ59" s="25"/>
      <c r="AK59" s="261"/>
      <c r="AL59" s="255"/>
      <c r="AM59" s="22"/>
      <c r="AN59" s="25"/>
      <c r="AO59" s="261"/>
      <c r="AP59" s="255"/>
      <c r="AQ59" s="22"/>
      <c r="AR59" s="25"/>
      <c r="AS59" s="22"/>
      <c r="AT59" s="22"/>
      <c r="AU59" s="22"/>
      <c r="AV59" s="25"/>
      <c r="AW59" s="255"/>
      <c r="AX59" s="255"/>
      <c r="AY59" s="22"/>
      <c r="AZ59" s="25"/>
      <c r="BA59" s="22"/>
      <c r="BB59" s="22"/>
      <c r="BC59" s="22"/>
      <c r="BD59" s="25"/>
      <c r="BE59" s="255"/>
      <c r="BF59" s="255"/>
      <c r="BG59" s="22"/>
      <c r="BH59" s="25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54"/>
      <c r="CA59" s="254"/>
      <c r="CB59" s="254"/>
      <c r="CC59" s="254"/>
      <c r="CD59" s="236"/>
      <c r="CE59" s="236"/>
      <c r="CF59" s="236"/>
      <c r="CG59" s="262"/>
      <c r="CH59" s="262"/>
      <c r="CI59" s="263"/>
      <c r="CJ59" s="262"/>
      <c r="CK59" s="262"/>
      <c r="CL59" s="262"/>
      <c r="CM59" s="262"/>
      <c r="CN59" s="262"/>
      <c r="CO59" s="262"/>
      <c r="CP59" s="236"/>
      <c r="CQ59" s="236"/>
      <c r="CR59" s="236"/>
      <c r="CS59" s="236"/>
      <c r="CT59" s="236"/>
      <c r="CU59" s="264"/>
      <c r="CV59" s="264"/>
      <c r="CW59" s="236"/>
      <c r="CX59" s="236"/>
      <c r="CY59" s="236"/>
      <c r="CZ59" s="236"/>
      <c r="DA59" s="236"/>
      <c r="DB59" s="236"/>
      <c r="DC59" s="236"/>
      <c r="DD59" s="236"/>
      <c r="DE59" s="236"/>
      <c r="DF59" s="236"/>
      <c r="DG59" s="236"/>
      <c r="DH59" s="236"/>
      <c r="DI59" s="236"/>
      <c r="DJ59" s="236"/>
      <c r="DK59" s="236"/>
      <c r="DL59" s="236"/>
      <c r="DM59" s="236"/>
      <c r="DN59" s="236"/>
      <c r="DO59" s="236"/>
      <c r="DP59" s="236"/>
      <c r="DQ59" s="236"/>
      <c r="DR59" s="236"/>
      <c r="DS59" s="236"/>
      <c r="DT59" s="236"/>
      <c r="DU59" s="236"/>
      <c r="DV59" s="236"/>
      <c r="DW59" s="236"/>
      <c r="DX59" s="236"/>
      <c r="DY59" s="236"/>
      <c r="DZ59" s="236"/>
      <c r="EA59" s="236"/>
      <c r="EB59" s="236"/>
      <c r="EC59" s="236"/>
      <c r="ED59" s="236"/>
      <c r="EE59" s="236"/>
      <c r="EF59" s="236"/>
      <c r="EG59" s="236"/>
      <c r="EH59" s="236"/>
      <c r="EI59" s="236"/>
      <c r="EJ59" s="236"/>
      <c r="EK59" s="236"/>
      <c r="EL59" s="236"/>
      <c r="EM59" s="236"/>
      <c r="EN59" s="236"/>
      <c r="EO59" s="236"/>
      <c r="EP59" s="236"/>
      <c r="EQ59" s="236"/>
      <c r="ER59" s="236"/>
      <c r="ES59" s="236"/>
      <c r="ET59" s="236"/>
      <c r="EU59" s="236"/>
      <c r="EV59" s="236"/>
      <c r="EW59" s="236"/>
      <c r="EX59" s="236"/>
      <c r="EY59" s="236"/>
      <c r="EZ59" s="236"/>
      <c r="FA59" s="236"/>
      <c r="FB59" s="236"/>
      <c r="FC59" s="236"/>
      <c r="FD59" s="236"/>
      <c r="FE59" s="236"/>
      <c r="FF59" s="236"/>
      <c r="FG59" s="236"/>
      <c r="FH59" s="236"/>
      <c r="FI59" s="236"/>
      <c r="FJ59" s="236"/>
      <c r="FK59" s="236"/>
      <c r="FL59" s="236"/>
      <c r="FM59" s="236"/>
      <c r="FN59" s="236"/>
      <c r="FO59" s="236"/>
      <c r="FP59" s="236"/>
      <c r="FQ59" s="236"/>
      <c r="FR59" s="236"/>
      <c r="FS59" s="236"/>
      <c r="FT59" s="236"/>
      <c r="FU59" s="236"/>
      <c r="FV59" s="236"/>
      <c r="FW59" s="236"/>
      <c r="FX59" s="236"/>
      <c r="FY59" s="236"/>
      <c r="FZ59" s="236"/>
      <c r="GA59" s="236"/>
      <c r="GB59" s="236"/>
      <c r="GC59" s="236"/>
      <c r="GD59" s="236"/>
      <c r="GE59" s="236"/>
      <c r="GF59" s="236"/>
      <c r="GG59" s="236"/>
      <c r="GH59" s="236"/>
      <c r="GI59" s="236"/>
      <c r="GJ59" s="236"/>
      <c r="GK59" s="236"/>
      <c r="GL59" s="236"/>
      <c r="GM59" s="236"/>
      <c r="GN59" s="236"/>
      <c r="GO59" s="236"/>
      <c r="GP59" s="259"/>
      <c r="GQ59" s="259"/>
      <c r="GR59" s="85" t="s">
        <v>208</v>
      </c>
      <c r="GS59" s="85" t="s">
        <v>209</v>
      </c>
      <c r="GT59" s="85" t="s">
        <v>208</v>
      </c>
      <c r="GU59" s="85" t="s">
        <v>208</v>
      </c>
      <c r="GV59" s="85" t="s">
        <v>209</v>
      </c>
      <c r="GW59" s="85" t="s">
        <v>209</v>
      </c>
      <c r="GX59" s="253"/>
      <c r="GY59" s="253"/>
      <c r="GZ59" s="85" t="s">
        <v>208</v>
      </c>
      <c r="HA59" s="85" t="s">
        <v>209</v>
      </c>
      <c r="HB59" s="85" t="s">
        <v>208</v>
      </c>
      <c r="HC59" s="85" t="s">
        <v>209</v>
      </c>
      <c r="HD59" s="85" t="s">
        <v>208</v>
      </c>
      <c r="HE59" s="85" t="s">
        <v>209</v>
      </c>
      <c r="HF59" s="85" t="s">
        <v>208</v>
      </c>
      <c r="HG59" s="85" t="s">
        <v>209</v>
      </c>
      <c r="HH59" s="260"/>
      <c r="HI59" s="56"/>
      <c r="HJ59" s="245"/>
      <c r="HK59" s="245"/>
      <c r="HL59" s="245"/>
      <c r="HM59" s="245"/>
      <c r="HN59" s="245"/>
      <c r="HO59" s="245"/>
      <c r="HP59" s="245"/>
      <c r="HQ59" s="245"/>
      <c r="HR59" s="245"/>
      <c r="HS59" s="245"/>
      <c r="HT59" s="245"/>
      <c r="HU59" s="246"/>
      <c r="HV59" s="246"/>
      <c r="HW59" s="246"/>
      <c r="HX59" s="246"/>
      <c r="HY59" s="246"/>
      <c r="HZ59" s="246"/>
      <c r="IA59" s="246"/>
      <c r="IB59" s="246"/>
      <c r="IC59" s="246"/>
      <c r="ID59" s="246"/>
      <c r="IE59" s="246"/>
      <c r="IF59" s="246"/>
      <c r="IG59" s="246"/>
      <c r="IH59" s="246"/>
      <c r="II59" s="246"/>
      <c r="IJ59" s="246"/>
      <c r="IK59" s="246"/>
      <c r="IL59" s="246"/>
      <c r="IM59" s="246"/>
      <c r="IN59" s="246"/>
      <c r="IO59" s="246"/>
      <c r="IP59" s="246"/>
      <c r="IQ59" s="246"/>
      <c r="IR59" s="246"/>
      <c r="IS59" s="246"/>
      <c r="IT59" s="246"/>
      <c r="IU59" s="246"/>
      <c r="IV59" s="246"/>
      <c r="IW59" s="246"/>
      <c r="IX59" s="246"/>
      <c r="IY59" s="245"/>
      <c r="IZ59" s="245"/>
      <c r="JA59" s="245"/>
      <c r="JB59" s="245"/>
      <c r="JC59" s="245"/>
      <c r="JD59" s="245"/>
      <c r="JE59" s="245"/>
      <c r="JF59" s="245"/>
      <c r="JG59" s="245"/>
      <c r="JH59" s="245"/>
      <c r="JI59" s="246"/>
      <c r="JJ59" s="246"/>
      <c r="JK59" s="246"/>
      <c r="JL59" s="246"/>
      <c r="JM59" s="246"/>
      <c r="JN59" s="246"/>
      <c r="JO59" s="246"/>
      <c r="JP59" s="246"/>
      <c r="JQ59" s="246"/>
      <c r="JR59" s="246"/>
      <c r="JS59" s="246"/>
      <c r="JT59" s="246"/>
      <c r="JU59" s="246"/>
      <c r="JV59" s="246"/>
      <c r="JW59" s="246"/>
      <c r="JX59" s="246"/>
      <c r="JY59" s="246"/>
      <c r="JZ59" s="246"/>
      <c r="KA59" s="246"/>
      <c r="KB59" s="246"/>
      <c r="KC59" s="246"/>
      <c r="KD59" s="246"/>
      <c r="KE59" s="246"/>
      <c r="KF59" s="246"/>
      <c r="KG59" s="246"/>
      <c r="KH59" s="246"/>
      <c r="KI59" s="246"/>
      <c r="KJ59" s="246"/>
      <c r="KK59" s="246"/>
      <c r="KL59" s="246"/>
      <c r="KM59" s="246"/>
      <c r="KN59" s="246"/>
      <c r="KO59" s="246"/>
      <c r="KP59" s="246"/>
      <c r="KQ59" s="246"/>
      <c r="KR59" s="246"/>
      <c r="KS59" s="246"/>
      <c r="KT59" s="246"/>
      <c r="KU59" s="246"/>
      <c r="KV59" s="246"/>
      <c r="KW59" s="246"/>
      <c r="KX59" s="246"/>
      <c r="KY59" s="246"/>
      <c r="KZ59" s="246"/>
      <c r="LA59" s="246"/>
      <c r="LB59" s="246"/>
      <c r="LC59" s="246"/>
      <c r="LD59" s="246"/>
      <c r="LE59" s="246"/>
      <c r="LF59" s="246"/>
      <c r="LG59" s="246"/>
      <c r="LH59" s="246"/>
      <c r="LI59" s="246"/>
      <c r="LJ59" s="246"/>
      <c r="LK59" s="246"/>
      <c r="LL59" s="246"/>
      <c r="LM59" s="246"/>
      <c r="LN59" s="246"/>
      <c r="LO59" s="246"/>
      <c r="LP59" s="246"/>
      <c r="LQ59" s="246"/>
      <c r="LR59" s="246"/>
      <c r="LS59" s="246"/>
      <c r="LT59" s="246"/>
      <c r="LU59" s="246"/>
      <c r="LV59" s="246"/>
      <c r="LW59" s="246"/>
      <c r="LX59" s="246"/>
    </row>
    <row r="60" spans="1:336" ht="15.75" x14ac:dyDescent="0.2">
      <c r="A60" s="252"/>
      <c r="B60" s="253"/>
      <c r="C60" s="113"/>
      <c r="D60" s="113"/>
      <c r="E60" s="113"/>
      <c r="F60" s="113"/>
      <c r="G60" s="113"/>
      <c r="H60" s="113"/>
      <c r="I60" s="113"/>
      <c r="J60" s="235"/>
      <c r="K60" s="235"/>
      <c r="L60" s="235"/>
      <c r="M60" s="235"/>
      <c r="N60" s="113"/>
      <c r="O60" s="113"/>
      <c r="P60" s="235"/>
      <c r="Q60" s="235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65"/>
      <c r="BJ60" s="265"/>
      <c r="BK60" s="265"/>
      <c r="BL60" s="265"/>
      <c r="BM60" s="265"/>
      <c r="BN60" s="265"/>
      <c r="BO60" s="265"/>
      <c r="BP60" s="265"/>
      <c r="BQ60" s="265"/>
      <c r="BR60" s="265"/>
      <c r="BS60" s="265"/>
      <c r="BT60" s="265"/>
      <c r="BU60" s="265"/>
      <c r="BV60" s="265"/>
      <c r="BW60" s="265"/>
      <c r="BX60" s="265"/>
      <c r="BY60" s="265"/>
      <c r="BZ60" s="265"/>
      <c r="CA60" s="265"/>
      <c r="CB60" s="265"/>
      <c r="CC60" s="265"/>
      <c r="CD60" s="265"/>
      <c r="CE60" s="265"/>
      <c r="CF60" s="265"/>
      <c r="CG60" s="236"/>
      <c r="CH60" s="236"/>
      <c r="CI60" s="236"/>
      <c r="CJ60" s="236"/>
      <c r="CK60" s="236"/>
      <c r="CL60" s="236"/>
      <c r="CM60" s="236"/>
      <c r="CN60" s="236"/>
      <c r="CO60" s="236"/>
      <c r="CP60" s="141"/>
      <c r="CQ60" s="141"/>
      <c r="CR60" s="141"/>
      <c r="CS60" s="22"/>
      <c r="CT60" s="22"/>
      <c r="CU60" s="255"/>
      <c r="CV60" s="255"/>
      <c r="CW60" s="236"/>
      <c r="CX60" s="236"/>
      <c r="CY60" s="236"/>
      <c r="CZ60" s="236"/>
      <c r="DA60" s="236"/>
      <c r="DB60" s="236"/>
      <c r="DC60" s="236"/>
      <c r="DD60" s="236"/>
      <c r="DE60" s="236"/>
      <c r="DF60" s="236"/>
      <c r="DG60" s="236"/>
      <c r="DH60" s="236"/>
      <c r="DI60" s="236"/>
      <c r="DJ60" s="236"/>
      <c r="DK60" s="236"/>
      <c r="DL60" s="236"/>
      <c r="DM60" s="236"/>
      <c r="DN60" s="236"/>
      <c r="DO60" s="236"/>
      <c r="DP60" s="265"/>
      <c r="DQ60" s="265"/>
      <c r="DR60" s="265"/>
      <c r="DS60" s="265"/>
      <c r="DT60" s="265"/>
      <c r="DU60" s="265"/>
      <c r="DV60" s="265"/>
      <c r="DW60" s="265"/>
      <c r="DX60" s="265"/>
      <c r="DY60" s="265"/>
      <c r="DZ60" s="265"/>
      <c r="EA60" s="265"/>
      <c r="EB60" s="265"/>
      <c r="EC60" s="265"/>
      <c r="ED60" s="265"/>
      <c r="EE60" s="265"/>
      <c r="EF60" s="265"/>
      <c r="EG60" s="265"/>
      <c r="EH60" s="265"/>
      <c r="EI60" s="265"/>
      <c r="EJ60" s="265"/>
      <c r="EK60" s="265"/>
      <c r="EL60" s="236"/>
      <c r="EM60" s="236"/>
      <c r="EN60" s="236"/>
      <c r="EO60" s="236"/>
      <c r="EP60" s="236"/>
      <c r="EQ60" s="236"/>
      <c r="ER60" s="236"/>
      <c r="ES60" s="236"/>
      <c r="ET60" s="236"/>
      <c r="EU60" s="141"/>
      <c r="EV60" s="141"/>
      <c r="EW60" s="141"/>
      <c r="EX60" s="236"/>
      <c r="EY60" s="236"/>
      <c r="EZ60" s="236"/>
      <c r="FA60" s="236"/>
      <c r="FB60" s="236"/>
      <c r="FC60" s="236"/>
      <c r="FD60" s="236"/>
      <c r="FE60" s="236"/>
      <c r="FF60" s="236"/>
      <c r="FG60" s="236"/>
      <c r="FH60" s="236"/>
      <c r="FI60" s="236"/>
      <c r="FJ60" s="236"/>
      <c r="FK60" s="236"/>
      <c r="FL60" s="236"/>
      <c r="FM60" s="236"/>
      <c r="FN60" s="236"/>
      <c r="FO60" s="236"/>
      <c r="FP60" s="236"/>
      <c r="FQ60" s="236"/>
      <c r="FR60" s="236"/>
      <c r="FS60" s="236"/>
      <c r="FT60" s="236"/>
      <c r="FU60" s="236"/>
      <c r="FV60" s="236"/>
      <c r="FW60" s="236"/>
      <c r="FX60" s="236"/>
      <c r="FY60" s="236"/>
      <c r="FZ60" s="236"/>
      <c r="GA60" s="236"/>
      <c r="GB60" s="236"/>
      <c r="GC60" s="236"/>
      <c r="GD60" s="236"/>
      <c r="GE60" s="236"/>
      <c r="GF60" s="236"/>
      <c r="GG60" s="236"/>
      <c r="GH60" s="236"/>
      <c r="GI60" s="236"/>
      <c r="GJ60" s="236"/>
      <c r="GK60" s="236"/>
      <c r="GL60" s="236"/>
      <c r="GM60" s="236"/>
      <c r="GN60" s="236"/>
      <c r="GO60" s="236"/>
      <c r="GP60" s="63" t="s">
        <v>210</v>
      </c>
      <c r="GQ60" s="63" t="s">
        <v>211</v>
      </c>
      <c r="GR60" s="63" t="s">
        <v>210</v>
      </c>
      <c r="GS60" s="63" t="s">
        <v>210</v>
      </c>
      <c r="GT60" s="63" t="s">
        <v>210</v>
      </c>
      <c r="GU60" s="63" t="s">
        <v>211</v>
      </c>
      <c r="GV60" s="59" t="s">
        <v>210</v>
      </c>
      <c r="GW60" s="63" t="s">
        <v>211</v>
      </c>
      <c r="GX60" s="63" t="s">
        <v>210</v>
      </c>
      <c r="GY60" s="63" t="s">
        <v>211</v>
      </c>
      <c r="GZ60" s="63" t="s">
        <v>210</v>
      </c>
      <c r="HA60" s="63" t="s">
        <v>210</v>
      </c>
      <c r="HB60" s="63" t="s">
        <v>210</v>
      </c>
      <c r="HC60" s="63" t="s">
        <v>210</v>
      </c>
      <c r="HD60" s="63" t="s">
        <v>210</v>
      </c>
      <c r="HE60" s="63" t="s">
        <v>210</v>
      </c>
      <c r="HF60" s="63" t="s">
        <v>210</v>
      </c>
      <c r="HG60" s="63" t="s">
        <v>210</v>
      </c>
      <c r="HH60" s="63" t="s">
        <v>210</v>
      </c>
      <c r="HI60" s="56"/>
      <c r="HJ60" s="245"/>
      <c r="HK60" s="245"/>
      <c r="HL60" s="245"/>
      <c r="HM60" s="245"/>
      <c r="HN60" s="245"/>
      <c r="HO60" s="245"/>
      <c r="HP60" s="245"/>
      <c r="HQ60" s="245"/>
      <c r="HR60" s="245"/>
      <c r="HS60" s="245"/>
      <c r="HT60" s="245"/>
      <c r="HU60" s="246"/>
      <c r="HV60" s="266"/>
      <c r="HW60" s="267"/>
      <c r="HX60" s="267"/>
      <c r="HY60" s="267"/>
      <c r="HZ60" s="267"/>
      <c r="IA60" s="267"/>
      <c r="IB60" s="267"/>
      <c r="IC60" s="267"/>
      <c r="ID60" s="267"/>
      <c r="IE60" s="267"/>
      <c r="IF60" s="267"/>
      <c r="IG60" s="267"/>
      <c r="IH60" s="267"/>
      <c r="II60" s="267"/>
      <c r="IJ60" s="267"/>
      <c r="IK60" s="267"/>
      <c r="IL60" s="267"/>
      <c r="IM60" s="267"/>
      <c r="IN60" s="267"/>
      <c r="IO60" s="267"/>
      <c r="IP60" s="267"/>
      <c r="IQ60" s="267"/>
      <c r="IR60" s="267"/>
      <c r="IS60" s="267"/>
      <c r="IT60" s="267"/>
      <c r="IU60" s="267"/>
      <c r="IV60" s="267"/>
      <c r="IW60" s="267"/>
      <c r="IX60" s="267"/>
      <c r="IY60" s="245"/>
      <c r="IZ60" s="245"/>
      <c r="JA60" s="245"/>
      <c r="JB60" s="245"/>
      <c r="JC60" s="245"/>
      <c r="JD60" s="245"/>
      <c r="JE60" s="245"/>
      <c r="JF60" s="245"/>
      <c r="JG60" s="245"/>
      <c r="JH60" s="245"/>
      <c r="JI60" s="246"/>
      <c r="JJ60" s="266"/>
      <c r="JK60" s="267"/>
      <c r="JL60" s="267"/>
      <c r="JM60" s="267"/>
      <c r="JN60" s="267"/>
      <c r="JO60" s="267"/>
      <c r="JP60" s="267"/>
      <c r="JQ60" s="267"/>
      <c r="JR60" s="267"/>
      <c r="JS60" s="267"/>
      <c r="JT60" s="267"/>
      <c r="JU60" s="267"/>
      <c r="JV60" s="267"/>
      <c r="JW60" s="267"/>
      <c r="JX60" s="267"/>
      <c r="JY60" s="267"/>
      <c r="JZ60" s="267"/>
      <c r="KA60" s="267"/>
      <c r="KB60" s="267"/>
      <c r="KC60" s="267"/>
      <c r="KD60" s="267"/>
      <c r="KE60" s="267"/>
      <c r="KF60" s="267"/>
      <c r="KG60" s="267"/>
      <c r="KH60" s="267"/>
      <c r="KI60" s="267"/>
      <c r="KJ60" s="267"/>
      <c r="KK60" s="267"/>
      <c r="KL60" s="267"/>
      <c r="KM60" s="48"/>
      <c r="KN60" s="48"/>
      <c r="KO60" s="48"/>
      <c r="KP60" s="48"/>
      <c r="KQ60" s="48"/>
      <c r="KR60" s="48"/>
      <c r="KS60" s="48"/>
      <c r="KT60" s="48"/>
      <c r="KU60" s="48"/>
      <c r="KV60" s="48"/>
      <c r="KW60" s="48"/>
      <c r="KX60" s="48"/>
      <c r="KY60" s="48"/>
      <c r="KZ60" s="48"/>
      <c r="LA60" s="48"/>
      <c r="LB60" s="48"/>
      <c r="LC60" s="48"/>
      <c r="LD60" s="48"/>
      <c r="LE60" s="48"/>
      <c r="LF60" s="48"/>
      <c r="LG60" s="48"/>
      <c r="LH60" s="48"/>
      <c r="LI60" s="48"/>
      <c r="LJ60" s="48"/>
      <c r="LK60" s="48"/>
      <c r="LL60" s="48"/>
      <c r="LM60" s="48"/>
      <c r="LN60" s="48"/>
      <c r="LO60" s="48"/>
      <c r="LP60" s="48"/>
      <c r="LQ60" s="48"/>
      <c r="LR60" s="48"/>
      <c r="LS60" s="48"/>
      <c r="LT60" s="48"/>
      <c r="LU60" s="48"/>
      <c r="LV60" s="48"/>
      <c r="LW60" s="48"/>
      <c r="LX60" s="48"/>
    </row>
    <row r="61" spans="1:336" ht="15.75" x14ac:dyDescent="0.2">
      <c r="A61" s="268">
        <v>1</v>
      </c>
      <c r="B61" s="269" t="s">
        <v>212</v>
      </c>
      <c r="C61" s="113"/>
      <c r="D61" s="113"/>
      <c r="E61" s="113"/>
      <c r="F61" s="113"/>
      <c r="G61" s="113"/>
      <c r="H61" s="113"/>
      <c r="I61" s="113"/>
      <c r="J61" s="235"/>
      <c r="K61" s="235"/>
      <c r="L61" s="235"/>
      <c r="M61" s="235"/>
      <c r="N61" s="113"/>
      <c r="O61" s="113"/>
      <c r="P61" s="235"/>
      <c r="Q61" s="235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65"/>
      <c r="BJ61" s="265"/>
      <c r="BK61" s="265"/>
      <c r="BL61" s="265"/>
      <c r="BM61" s="265"/>
      <c r="BN61" s="265"/>
      <c r="BO61" s="265"/>
      <c r="BP61" s="265"/>
      <c r="BQ61" s="265"/>
      <c r="BR61" s="265"/>
      <c r="BS61" s="265"/>
      <c r="BT61" s="265"/>
      <c r="BU61" s="265"/>
      <c r="BV61" s="265"/>
      <c r="BW61" s="265"/>
      <c r="BX61" s="265"/>
      <c r="BY61" s="265"/>
      <c r="BZ61" s="265"/>
      <c r="CA61" s="265"/>
      <c r="CB61" s="265"/>
      <c r="CC61" s="265"/>
      <c r="CD61" s="265"/>
      <c r="CE61" s="265"/>
      <c r="CF61" s="265"/>
      <c r="CG61" s="236"/>
      <c r="CH61" s="236"/>
      <c r="CI61" s="236"/>
      <c r="CJ61" s="236"/>
      <c r="CK61" s="236"/>
      <c r="CL61" s="236"/>
      <c r="CM61" s="236"/>
      <c r="CN61" s="236"/>
      <c r="CO61" s="236"/>
      <c r="CP61" s="141"/>
      <c r="CQ61" s="141"/>
      <c r="CR61" s="141"/>
      <c r="CS61" s="22"/>
      <c r="CT61" s="22"/>
      <c r="CU61" s="255"/>
      <c r="CV61" s="255"/>
      <c r="CW61" s="236"/>
      <c r="CX61" s="236"/>
      <c r="CY61" s="236"/>
      <c r="CZ61" s="236"/>
      <c r="DA61" s="236"/>
      <c r="DB61" s="236"/>
      <c r="DC61" s="236"/>
      <c r="DD61" s="236"/>
      <c r="DE61" s="236"/>
      <c r="DF61" s="236"/>
      <c r="DG61" s="236"/>
      <c r="DH61" s="236"/>
      <c r="DI61" s="236"/>
      <c r="DJ61" s="236"/>
      <c r="DK61" s="236"/>
      <c r="DL61" s="236"/>
      <c r="DM61" s="236"/>
      <c r="DN61" s="236"/>
      <c r="DO61" s="236"/>
      <c r="DP61" s="265"/>
      <c r="DQ61" s="265"/>
      <c r="DR61" s="265"/>
      <c r="DS61" s="265"/>
      <c r="DT61" s="265"/>
      <c r="DU61" s="265"/>
      <c r="DV61" s="265"/>
      <c r="DW61" s="265"/>
      <c r="DX61" s="265"/>
      <c r="DY61" s="265"/>
      <c r="DZ61" s="265"/>
      <c r="EA61" s="265"/>
      <c r="EB61" s="265"/>
      <c r="EC61" s="265"/>
      <c r="ED61" s="265"/>
      <c r="EE61" s="265"/>
      <c r="EF61" s="265"/>
      <c r="EG61" s="265"/>
      <c r="EH61" s="265"/>
      <c r="EI61" s="265"/>
      <c r="EJ61" s="265"/>
      <c r="EK61" s="265"/>
      <c r="EL61" s="236"/>
      <c r="EM61" s="236"/>
      <c r="EN61" s="236"/>
      <c r="EO61" s="236"/>
      <c r="EP61" s="236"/>
      <c r="EQ61" s="236"/>
      <c r="ER61" s="236"/>
      <c r="ES61" s="236"/>
      <c r="ET61" s="236"/>
      <c r="EU61" s="141"/>
      <c r="EV61" s="141"/>
      <c r="EW61" s="141"/>
      <c r="EX61" s="236"/>
      <c r="EY61" s="236"/>
      <c r="EZ61" s="236"/>
      <c r="FA61" s="236"/>
      <c r="FB61" s="236"/>
      <c r="FC61" s="236"/>
      <c r="FD61" s="236"/>
      <c r="FE61" s="236"/>
      <c r="FF61" s="236"/>
      <c r="FG61" s="236"/>
      <c r="FH61" s="236"/>
      <c r="FI61" s="236"/>
      <c r="FJ61" s="236"/>
      <c r="FK61" s="236"/>
      <c r="FL61" s="236"/>
      <c r="FM61" s="236"/>
      <c r="FN61" s="236"/>
      <c r="FO61" s="236"/>
      <c r="FP61" s="236"/>
      <c r="FQ61" s="236"/>
      <c r="FR61" s="236"/>
      <c r="FS61" s="236"/>
      <c r="FT61" s="236"/>
      <c r="FU61" s="236"/>
      <c r="FV61" s="236"/>
      <c r="FW61" s="236"/>
      <c r="FX61" s="236"/>
      <c r="FY61" s="236"/>
      <c r="FZ61" s="236"/>
      <c r="GA61" s="236"/>
      <c r="GB61" s="236"/>
      <c r="GC61" s="236"/>
      <c r="GD61" s="236"/>
      <c r="GE61" s="236"/>
      <c r="GF61" s="236"/>
      <c r="GG61" s="236"/>
      <c r="GH61" s="236"/>
      <c r="GI61" s="236"/>
      <c r="GJ61" s="236"/>
      <c r="GK61" s="236"/>
      <c r="GL61" s="236"/>
      <c r="GM61" s="236"/>
      <c r="GN61" s="236"/>
      <c r="GO61" s="236"/>
      <c r="GP61" s="63">
        <v>3</v>
      </c>
      <c r="GQ61" s="63">
        <f ca="1">IF(CELL("ширина",GP61)&lt;&gt;0,GP61+1,GP61)</f>
        <v>4</v>
      </c>
      <c r="GR61" s="63">
        <f t="shared" ref="GR61:HG61" ca="1" si="160">IF(CELL("ширина",GQ61)&lt;&gt;0,GQ61+1,GQ61)</f>
        <v>4</v>
      </c>
      <c r="GS61" s="63">
        <f t="shared" ca="1" si="160"/>
        <v>5</v>
      </c>
      <c r="GT61" s="63">
        <f t="shared" ca="1" si="160"/>
        <v>6</v>
      </c>
      <c r="GU61" s="63">
        <f t="shared" ca="1" si="160"/>
        <v>7</v>
      </c>
      <c r="GV61" s="63">
        <f t="shared" ca="1" si="160"/>
        <v>7</v>
      </c>
      <c r="GW61" s="63">
        <f t="shared" ca="1" si="160"/>
        <v>8</v>
      </c>
      <c r="GX61" s="63">
        <f t="shared" ca="1" si="160"/>
        <v>8</v>
      </c>
      <c r="GY61" s="63">
        <f t="shared" ca="1" si="160"/>
        <v>9</v>
      </c>
      <c r="GZ61" s="63">
        <f t="shared" ca="1" si="160"/>
        <v>9</v>
      </c>
      <c r="HA61" s="63">
        <f t="shared" ca="1" si="160"/>
        <v>10</v>
      </c>
      <c r="HB61" s="63">
        <f t="shared" ca="1" si="160"/>
        <v>11</v>
      </c>
      <c r="HC61" s="63">
        <f t="shared" ca="1" si="160"/>
        <v>12</v>
      </c>
      <c r="HD61" s="63">
        <f t="shared" ca="1" si="160"/>
        <v>13</v>
      </c>
      <c r="HE61" s="63">
        <f t="shared" ca="1" si="160"/>
        <v>14</v>
      </c>
      <c r="HF61" s="63">
        <f t="shared" ca="1" si="160"/>
        <v>15</v>
      </c>
      <c r="HG61" s="63">
        <f t="shared" ca="1" si="160"/>
        <v>16</v>
      </c>
      <c r="HH61" s="63">
        <f ca="1">IF(CELL("ширина",HG61)&lt;&gt;0,HG61+1,HG61)</f>
        <v>17</v>
      </c>
      <c r="HI61" s="63">
        <f ca="1">IF(CELL("ширина",HH61)&lt;&gt;0,HH61+1,HH61)</f>
        <v>18</v>
      </c>
      <c r="HJ61" s="245"/>
      <c r="HK61" s="245"/>
      <c r="HL61" s="245"/>
      <c r="HM61" s="245"/>
      <c r="HN61" s="245"/>
      <c r="HO61" s="245"/>
      <c r="HP61" s="245"/>
      <c r="HQ61" s="245"/>
      <c r="HR61" s="245"/>
      <c r="HS61" s="245"/>
      <c r="HT61" s="245"/>
      <c r="HU61" s="246"/>
      <c r="HV61" s="266"/>
      <c r="HW61" s="267"/>
      <c r="HX61" s="267"/>
      <c r="HY61" s="267"/>
      <c r="HZ61" s="267"/>
      <c r="IA61" s="267"/>
      <c r="IB61" s="267"/>
      <c r="IC61" s="267"/>
      <c r="ID61" s="267"/>
      <c r="IE61" s="267"/>
      <c r="IF61" s="267"/>
      <c r="IG61" s="267"/>
      <c r="IH61" s="267"/>
      <c r="II61" s="267"/>
      <c r="IJ61" s="267"/>
      <c r="IK61" s="267"/>
      <c r="IL61" s="267"/>
      <c r="IM61" s="267"/>
      <c r="IN61" s="267"/>
      <c r="IO61" s="267"/>
      <c r="IP61" s="267"/>
      <c r="IQ61" s="267"/>
      <c r="IR61" s="267"/>
      <c r="IS61" s="267"/>
      <c r="IT61" s="267"/>
      <c r="IU61" s="267"/>
      <c r="IV61" s="267"/>
      <c r="IW61" s="267"/>
      <c r="IX61" s="267"/>
      <c r="IY61" s="245"/>
      <c r="IZ61" s="245"/>
      <c r="JA61" s="245"/>
      <c r="JB61" s="245"/>
      <c r="JC61" s="245"/>
      <c r="JD61" s="245"/>
      <c r="JE61" s="245"/>
      <c r="JF61" s="245"/>
      <c r="JG61" s="245"/>
      <c r="JH61" s="245"/>
      <c r="JI61" s="246"/>
      <c r="JJ61" s="266"/>
      <c r="JK61" s="267"/>
      <c r="JL61" s="267"/>
      <c r="JM61" s="267"/>
      <c r="JN61" s="267"/>
      <c r="JO61" s="267"/>
      <c r="JP61" s="267"/>
      <c r="JQ61" s="267"/>
      <c r="JR61" s="267"/>
      <c r="JS61" s="267"/>
      <c r="JT61" s="267"/>
      <c r="JU61" s="267"/>
      <c r="JV61" s="267"/>
      <c r="JW61" s="267"/>
      <c r="JX61" s="267"/>
      <c r="JY61" s="267"/>
      <c r="JZ61" s="267"/>
      <c r="KA61" s="267"/>
      <c r="KB61" s="267"/>
      <c r="KC61" s="267"/>
      <c r="KD61" s="267"/>
      <c r="KE61" s="267"/>
      <c r="KF61" s="267"/>
      <c r="KG61" s="267"/>
      <c r="KH61" s="267"/>
      <c r="KI61" s="267"/>
      <c r="KJ61" s="267"/>
      <c r="KK61" s="267"/>
      <c r="KL61" s="267"/>
      <c r="KM61" s="48"/>
      <c r="KN61" s="48"/>
      <c r="KO61" s="48"/>
      <c r="KP61" s="48"/>
      <c r="KQ61" s="48"/>
      <c r="KR61" s="48"/>
      <c r="KS61" s="48"/>
      <c r="KT61" s="48"/>
      <c r="KU61" s="48"/>
      <c r="KV61" s="48"/>
      <c r="KW61" s="48"/>
      <c r="KX61" s="48"/>
      <c r="KY61" s="48"/>
      <c r="KZ61" s="48"/>
      <c r="LA61" s="48"/>
      <c r="LB61" s="48"/>
      <c r="LC61" s="48"/>
      <c r="LD61" s="48"/>
      <c r="LE61" s="48"/>
      <c r="LF61" s="48"/>
      <c r="LG61" s="48"/>
      <c r="LH61" s="48"/>
      <c r="LI61" s="48"/>
      <c r="LJ61" s="48"/>
      <c r="LK61" s="48"/>
      <c r="LL61" s="48"/>
      <c r="LM61" s="48"/>
      <c r="LN61" s="48"/>
      <c r="LO61" s="48"/>
      <c r="LP61" s="48"/>
      <c r="LQ61" s="48"/>
      <c r="LR61" s="48"/>
      <c r="LS61" s="48"/>
      <c r="LT61" s="48"/>
      <c r="LU61" s="48"/>
      <c r="LV61" s="48"/>
      <c r="LW61" s="48"/>
      <c r="LX61" s="48"/>
    </row>
    <row r="62" spans="1:336" s="281" customFormat="1" ht="15.75" x14ac:dyDescent="0.2">
      <c r="A62" s="270"/>
      <c r="B62" s="271" t="s">
        <v>213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3">
        <f>AF63+AF79</f>
        <v>637202.49239461904</v>
      </c>
      <c r="AG62" s="273">
        <f>AG63+AG79</f>
        <v>184789.5778544416</v>
      </c>
      <c r="AH62" s="273">
        <f>AH63+AH79</f>
        <v>0</v>
      </c>
      <c r="AI62" s="237">
        <f t="shared" ref="AI62:AI96" si="161">AH62-AG62</f>
        <v>-184789.5778544416</v>
      </c>
      <c r="AJ62" s="274">
        <f t="shared" ref="AJ62:AJ96" si="162">IF(AG62=0,"-",AH62/AG62)</f>
        <v>0</v>
      </c>
      <c r="AK62" s="273">
        <f>AK63+AK79</f>
        <v>38561.045768408294</v>
      </c>
      <c r="AL62" s="273">
        <f>AL63+AL79</f>
        <v>0</v>
      </c>
      <c r="AM62" s="237">
        <f>AL62-AK62</f>
        <v>-38561.045768408294</v>
      </c>
      <c r="AN62" s="274">
        <f>IF(AK62=0,"-",AL62/AK62)</f>
        <v>0</v>
      </c>
      <c r="AO62" s="273">
        <f>AO63+AO79</f>
        <v>34816.243046487245</v>
      </c>
      <c r="AP62" s="273">
        <f>AP63+AP79</f>
        <v>0</v>
      </c>
      <c r="AQ62" s="237">
        <f>AP62-AO62</f>
        <v>-34816.243046487245</v>
      </c>
      <c r="AR62" s="274">
        <f t="shared" ref="AR62:AR86" si="163">IF(AO62=0,"-",AP62/AO62)</f>
        <v>0</v>
      </c>
      <c r="AS62" s="273">
        <f>AS63+AS79</f>
        <v>73377.288814895539</v>
      </c>
      <c r="AT62" s="273">
        <f>AT63+AT79</f>
        <v>0</v>
      </c>
      <c r="AU62" s="237">
        <f>AT62-AS62</f>
        <v>-73377.288814895539</v>
      </c>
      <c r="AV62" s="274">
        <f t="shared" ref="AV62:AV86" si="164">IF(AS62=0,"-",AT62/AS62)</f>
        <v>0</v>
      </c>
      <c r="AW62" s="273">
        <f>AW63+AW79</f>
        <v>54549.849770467015</v>
      </c>
      <c r="AX62" s="273">
        <f>AX63+AX79</f>
        <v>0</v>
      </c>
      <c r="AY62" s="237">
        <f>AX62-AW62</f>
        <v>-54549.849770467015</v>
      </c>
      <c r="AZ62" s="274">
        <f t="shared" ref="AZ62:AZ86" si="165">IF(AW62=0,"-",AX62/AW62)</f>
        <v>0</v>
      </c>
      <c r="BA62" s="273">
        <f>BA63+BA79</f>
        <v>127927.13858536255</v>
      </c>
      <c r="BB62" s="273">
        <f>BB63+BB79</f>
        <v>0</v>
      </c>
      <c r="BC62" s="237">
        <f>BB62-BA62</f>
        <v>-127927.13858536255</v>
      </c>
      <c r="BD62" s="274">
        <f t="shared" ref="BD62:BD86" si="166">IF(BA62=0,"-",BB62/BA62)</f>
        <v>0</v>
      </c>
      <c r="BE62" s="273">
        <f>BE63+BE79</f>
        <v>56862.439269079056</v>
      </c>
      <c r="BF62" s="273">
        <f>BF63+BF79</f>
        <v>0</v>
      </c>
      <c r="BG62" s="237">
        <f t="shared" ref="BG62:BG86" si="167">BF62-BE62</f>
        <v>-56862.439269079056</v>
      </c>
      <c r="BH62" s="274">
        <f t="shared" ref="BH62:BH86" si="168">IF(BE62=0,"-",BF62/BE62)</f>
        <v>0</v>
      </c>
      <c r="BI62" s="217"/>
      <c r="BJ62" s="217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7">
        <f>BZ63+BZ79</f>
        <v>124043.096389062</v>
      </c>
      <c r="CA62" s="237">
        <f>CA63+CA79</f>
        <v>102945.94132213232</v>
      </c>
      <c r="CB62" s="237">
        <f>CB63+CB79</f>
        <v>115878.03101124134</v>
      </c>
      <c r="CC62" s="237">
        <f>CC63+CC79</f>
        <v>109545.84581774178</v>
      </c>
      <c r="CD62" s="76"/>
      <c r="CE62" s="76"/>
      <c r="CF62" s="76"/>
      <c r="CG62" s="236"/>
      <c r="CH62" s="236"/>
      <c r="CI62" s="264"/>
      <c r="CJ62" s="264"/>
      <c r="CK62" s="237">
        <f>CK63+CK79</f>
        <v>500872.1431461809</v>
      </c>
      <c r="CL62" s="237">
        <f>CL63+CL79</f>
        <v>128810.34142358913</v>
      </c>
      <c r="CM62" s="237">
        <f>CM63+CM79</f>
        <v>0</v>
      </c>
      <c r="CN62" s="237">
        <f t="shared" ref="CN62:CN96" si="169">CM62-CL62</f>
        <v>-128810.34142358913</v>
      </c>
      <c r="CO62" s="274">
        <f t="shared" ref="CO62:CO96" si="170">IF(CL62=0,"-",CM62/CL62)</f>
        <v>0</v>
      </c>
      <c r="CP62" s="237">
        <f>CP63+CP79</f>
        <v>10626.185518561366</v>
      </c>
      <c r="CQ62" s="237">
        <f>CQ63+CQ79</f>
        <v>0</v>
      </c>
      <c r="CR62" s="237">
        <f>CQ62-CP62</f>
        <v>-10626.185518561366</v>
      </c>
      <c r="CS62" s="274">
        <f>IF(CP62=0,"-",CQ62/CP62)</f>
        <v>0</v>
      </c>
      <c r="CT62" s="237">
        <f>CT63+CT79</f>
        <v>27860.412370165661</v>
      </c>
      <c r="CU62" s="237">
        <f>CU63+CU79</f>
        <v>0</v>
      </c>
      <c r="CV62" s="237">
        <f t="shared" ref="CV62:CV96" si="171">CU62-CT62</f>
        <v>-27860.412370165661</v>
      </c>
      <c r="CW62" s="274">
        <f t="shared" ref="CW62:CW96" si="172">IF(CT62=0,"-",CU62/CT62)</f>
        <v>0</v>
      </c>
      <c r="CX62" s="237">
        <f>CX63+CX79</f>
        <v>38486.597888727025</v>
      </c>
      <c r="CY62" s="237">
        <f>CY63+CY79</f>
        <v>0</v>
      </c>
      <c r="CZ62" s="237">
        <f t="shared" ref="CZ62:CZ96" si="173">CY62-CX62</f>
        <v>-38486.597888727025</v>
      </c>
      <c r="DA62" s="274">
        <f t="shared" ref="DA62:DA96" si="174">IF(CX62=0,"-",CY62/CX62)</f>
        <v>0</v>
      </c>
      <c r="DB62" s="237">
        <f>DB63+DB79</f>
        <v>42938.377477296221</v>
      </c>
      <c r="DC62" s="237">
        <f>DC63+DC79</f>
        <v>0</v>
      </c>
      <c r="DD62" s="237">
        <f t="shared" ref="DD62:DD96" si="175">DC62-DB62</f>
        <v>-42938.377477296221</v>
      </c>
      <c r="DE62" s="274">
        <f t="shared" ref="DE62:DE96" si="176">IF(DB62=0,"-",DC62/DB62)</f>
        <v>0</v>
      </c>
      <c r="DF62" s="237">
        <f>DF63+DF79</f>
        <v>81424.975366023253</v>
      </c>
      <c r="DG62" s="237">
        <f>DG63+DG79</f>
        <v>0</v>
      </c>
      <c r="DH62" s="237">
        <f t="shared" ref="DH62:DH96" si="177">DG62-DF62</f>
        <v>-81424.975366023253</v>
      </c>
      <c r="DI62" s="274">
        <f t="shared" ref="DI62:DI96" si="178">IF(DF62=0,"-",DG62/DF62)</f>
        <v>0</v>
      </c>
      <c r="DJ62" s="237">
        <f>DJ63+DJ79</f>
        <v>47385.366057565872</v>
      </c>
      <c r="DK62" s="237">
        <f>DK63+DK79</f>
        <v>0</v>
      </c>
      <c r="DL62" s="237">
        <f t="shared" ref="DL62:DL96" si="179">DK62-DJ62</f>
        <v>-47385.366057565872</v>
      </c>
      <c r="DM62" s="274">
        <f t="shared" ref="DM62:DM96" si="180">IF(DJ62=0,"-",DK62/DJ62)</f>
        <v>0</v>
      </c>
      <c r="DN62" s="217"/>
      <c r="DO62" s="217"/>
      <c r="DP62" s="236"/>
      <c r="DQ62" s="236"/>
      <c r="DR62" s="236"/>
      <c r="DS62" s="236"/>
      <c r="DT62" s="236"/>
      <c r="DU62" s="236"/>
      <c r="DV62" s="236"/>
      <c r="DW62" s="236"/>
      <c r="DX62" s="236"/>
      <c r="DY62" s="236"/>
      <c r="DZ62" s="236"/>
      <c r="EA62" s="236"/>
      <c r="EB62" s="236"/>
      <c r="EC62" s="236"/>
      <c r="ED62" s="236"/>
      <c r="EE62" s="237">
        <f>EE63+EE83</f>
        <v>101273.84192999557</v>
      </c>
      <c r="EF62" s="237">
        <f>EF63+EF83</f>
        <v>84683.774935110268</v>
      </c>
      <c r="EG62" s="237">
        <f>EG63+EG83</f>
        <v>94815.980009367791</v>
      </c>
      <c r="EH62" s="237">
        <f>EH63+EH83</f>
        <v>91288.204848118141</v>
      </c>
      <c r="EI62" s="76"/>
      <c r="EJ62" s="76"/>
      <c r="EK62" s="76"/>
      <c r="EL62" s="236"/>
      <c r="EM62" s="236"/>
      <c r="EN62" s="236"/>
      <c r="EO62" s="236"/>
      <c r="EP62" s="236"/>
      <c r="EQ62" s="236"/>
      <c r="ER62" s="236"/>
      <c r="ES62" s="236"/>
      <c r="ET62" s="236"/>
      <c r="EU62" s="236"/>
      <c r="EV62" s="236"/>
      <c r="EW62" s="236"/>
      <c r="EX62" s="236"/>
      <c r="EY62" s="236"/>
      <c r="EZ62" s="236"/>
      <c r="FA62" s="236"/>
      <c r="FB62" s="236"/>
      <c r="FC62" s="236"/>
      <c r="FD62" s="236"/>
      <c r="FE62" s="236"/>
      <c r="FF62" s="236"/>
      <c r="FG62" s="236"/>
      <c r="FH62" s="236"/>
      <c r="FI62" s="236"/>
      <c r="FJ62" s="236"/>
      <c r="FK62" s="236"/>
      <c r="FL62" s="236"/>
      <c r="FM62" s="236"/>
      <c r="FN62" s="236"/>
      <c r="FO62" s="236"/>
      <c r="FP62" s="236"/>
      <c r="FQ62" s="236"/>
      <c r="FR62" s="236"/>
      <c r="FS62" s="236"/>
      <c r="FT62" s="236"/>
      <c r="FU62" s="236"/>
      <c r="FV62" s="236"/>
      <c r="FW62" s="236"/>
      <c r="FX62" s="236"/>
      <c r="FY62" s="236"/>
      <c r="FZ62" s="236"/>
      <c r="GA62" s="236"/>
      <c r="GB62" s="236"/>
      <c r="GC62" s="236"/>
      <c r="GD62" s="236"/>
      <c r="GE62" s="236"/>
      <c r="GF62" s="236"/>
      <c r="GG62" s="236"/>
      <c r="GH62" s="236"/>
      <c r="GI62" s="236"/>
      <c r="GJ62" s="236"/>
      <c r="GK62" s="236"/>
      <c r="GL62" s="236"/>
      <c r="GM62" s="236"/>
      <c r="GN62" s="236"/>
      <c r="GO62" s="266"/>
      <c r="GP62" s="273">
        <f t="shared" ref="GP62:GW62" si="181">GP63+GP79</f>
        <v>685600.41486913362</v>
      </c>
      <c r="GQ62" s="273">
        <f t="shared" si="181"/>
        <v>0</v>
      </c>
      <c r="GR62" s="273">
        <f t="shared" si="181"/>
        <v>2662487.6429599151</v>
      </c>
      <c r="GS62" s="273">
        <f t="shared" si="181"/>
        <v>500872.1431461809</v>
      </c>
      <c r="GT62" s="273">
        <f t="shared" si="181"/>
        <v>639511.67756065668</v>
      </c>
      <c r="GU62" s="273">
        <f t="shared" si="181"/>
        <v>0</v>
      </c>
      <c r="GV62" s="273">
        <f t="shared" si="181"/>
        <v>128810.34142358913</v>
      </c>
      <c r="GW62" s="273">
        <f t="shared" si="181"/>
        <v>0</v>
      </c>
      <c r="GX62" s="275">
        <f>GP62+GT62-GV62</f>
        <v>1196301.7510062011</v>
      </c>
      <c r="GY62" s="275">
        <f>GQ62+GU62-GW62</f>
        <v>0</v>
      </c>
      <c r="GZ62" s="273">
        <f t="shared" ref="GZ62:HG62" si="182">GZ63+GZ79</f>
        <v>790172.76109006768</v>
      </c>
      <c r="HA62" s="273">
        <f t="shared" si="182"/>
        <v>101273.84192999557</v>
      </c>
      <c r="HB62" s="273">
        <f t="shared" si="182"/>
        <v>296014.26775603875</v>
      </c>
      <c r="HC62" s="273">
        <f t="shared" si="182"/>
        <v>84683.774935110268</v>
      </c>
      <c r="HD62" s="273">
        <f t="shared" si="182"/>
        <v>493420.14819447376</v>
      </c>
      <c r="HE62" s="273">
        <f t="shared" si="182"/>
        <v>94815.980009367791</v>
      </c>
      <c r="HF62" s="273">
        <f t="shared" si="182"/>
        <v>443368.78835867858</v>
      </c>
      <c r="HG62" s="273">
        <f t="shared" si="182"/>
        <v>91288.204848118141</v>
      </c>
      <c r="HH62" s="273">
        <f>GP62+GR62-GS62</f>
        <v>2847215.9146828675</v>
      </c>
      <c r="HI62" s="276"/>
      <c r="HJ62" s="245"/>
      <c r="HK62" s="277"/>
      <c r="HL62" s="277"/>
      <c r="HM62" s="277"/>
      <c r="HN62" s="277"/>
      <c r="HO62" s="277"/>
      <c r="HP62" s="277"/>
      <c r="HQ62" s="277"/>
      <c r="HR62" s="277"/>
      <c r="HS62" s="277"/>
      <c r="HT62" s="277"/>
      <c r="HU62" s="278"/>
      <c r="HV62" s="277"/>
      <c r="HW62" s="277"/>
      <c r="HX62" s="277"/>
      <c r="HY62" s="277"/>
      <c r="HZ62" s="277"/>
      <c r="IA62" s="277"/>
      <c r="IB62" s="277"/>
      <c r="IC62" s="277"/>
      <c r="ID62" s="277"/>
      <c r="IE62" s="279"/>
      <c r="IF62" s="277"/>
      <c r="IG62" s="277"/>
      <c r="IH62" s="277"/>
      <c r="II62" s="277"/>
      <c r="IJ62" s="277"/>
      <c r="IK62" s="277"/>
      <c r="IL62" s="277"/>
      <c r="IM62" s="279"/>
      <c r="IN62" s="277"/>
      <c r="IO62" s="277"/>
      <c r="IP62" s="277"/>
      <c r="IQ62" s="277"/>
      <c r="IR62" s="277"/>
      <c r="IS62" s="277"/>
      <c r="IT62" s="277"/>
      <c r="IU62" s="279"/>
      <c r="IV62" s="277"/>
      <c r="IW62" s="277"/>
      <c r="IX62" s="277"/>
      <c r="IY62" s="277"/>
      <c r="IZ62" s="277"/>
      <c r="JA62" s="277"/>
      <c r="JB62" s="277"/>
      <c r="JC62" s="277"/>
      <c r="JD62" s="277"/>
      <c r="JE62" s="277"/>
      <c r="JF62" s="277"/>
      <c r="JG62" s="277"/>
      <c r="JH62" s="277"/>
      <c r="JI62" s="278"/>
      <c r="JJ62" s="277"/>
      <c r="JK62" s="277"/>
      <c r="JL62" s="277"/>
      <c r="JM62" s="277"/>
      <c r="JN62" s="277"/>
      <c r="JO62" s="277"/>
      <c r="JP62" s="277"/>
      <c r="JQ62" s="277"/>
      <c r="JR62" s="277"/>
      <c r="JS62" s="279"/>
      <c r="JT62" s="277"/>
      <c r="JU62" s="277"/>
      <c r="JV62" s="277"/>
      <c r="JW62" s="277"/>
      <c r="JX62" s="277"/>
      <c r="JY62" s="277"/>
      <c r="JZ62" s="277"/>
      <c r="KA62" s="279"/>
      <c r="KB62" s="277"/>
      <c r="KC62" s="277"/>
      <c r="KD62" s="277"/>
      <c r="KE62" s="277"/>
      <c r="KF62" s="277"/>
      <c r="KG62" s="277"/>
      <c r="KH62" s="277"/>
      <c r="KI62" s="279"/>
      <c r="KJ62" s="277"/>
      <c r="KK62" s="277"/>
      <c r="KL62" s="277"/>
      <c r="KM62" s="280"/>
      <c r="KN62" s="280"/>
      <c r="KO62" s="280"/>
      <c r="KP62" s="280"/>
      <c r="KQ62" s="280"/>
      <c r="KR62" s="280"/>
      <c r="KS62" s="280"/>
      <c r="KT62" s="280"/>
      <c r="KU62" s="280"/>
      <c r="KV62" s="280"/>
      <c r="KW62" s="280"/>
      <c r="KX62" s="280"/>
      <c r="KY62" s="280"/>
      <c r="KZ62" s="280"/>
      <c r="LA62" s="280"/>
      <c r="LB62" s="280"/>
      <c r="LC62" s="280"/>
      <c r="LD62" s="280"/>
      <c r="LE62" s="280"/>
      <c r="LF62" s="280"/>
      <c r="LG62" s="280"/>
      <c r="LH62" s="280"/>
      <c r="LI62" s="280"/>
      <c r="LJ62" s="280"/>
      <c r="LK62" s="280"/>
      <c r="LL62" s="280"/>
      <c r="LM62" s="280"/>
      <c r="LN62" s="280"/>
      <c r="LO62" s="280"/>
      <c r="LP62" s="280"/>
      <c r="LQ62" s="280"/>
      <c r="LR62" s="280"/>
      <c r="LS62" s="280"/>
      <c r="LT62" s="280"/>
      <c r="LU62" s="280"/>
      <c r="LV62" s="280"/>
      <c r="LW62" s="280"/>
      <c r="LX62" s="280"/>
    </row>
    <row r="63" spans="1:336" s="281" customFormat="1" ht="15.75" x14ac:dyDescent="0.2">
      <c r="A63" s="270"/>
      <c r="B63" s="282" t="s">
        <v>214</v>
      </c>
      <c r="C63" s="272"/>
      <c r="D63" s="272"/>
      <c r="E63" s="272"/>
      <c r="F63" s="283"/>
      <c r="G63" s="283"/>
      <c r="H63" s="283"/>
      <c r="I63" s="283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37">
        <f>AF64+AF68+AF72+AF73+AF76+AF82</f>
        <v>637202.49239461904</v>
      </c>
      <c r="AG63" s="237">
        <f>AG64+AG68+AG72+AG73+AG76+AG82</f>
        <v>184789.5778544416</v>
      </c>
      <c r="AH63" s="237">
        <f>AH64+AH68+AH72+AH73+AH76+AH82</f>
        <v>0</v>
      </c>
      <c r="AI63" s="237">
        <f t="shared" si="161"/>
        <v>-184789.5778544416</v>
      </c>
      <c r="AJ63" s="274">
        <f t="shared" si="162"/>
        <v>0</v>
      </c>
      <c r="AK63" s="237">
        <f>AK64+AK68+AK72+AK73+AK76+AK82</f>
        <v>38561.045768408294</v>
      </c>
      <c r="AL63" s="237">
        <f>AL64+AL68+AL72+AL73+AL76+AL82</f>
        <v>0</v>
      </c>
      <c r="AM63" s="237">
        <f>AL63-AK63</f>
        <v>-38561.045768408294</v>
      </c>
      <c r="AN63" s="284">
        <f>IF(AK63=0,"-",AL63/AK63)</f>
        <v>0</v>
      </c>
      <c r="AO63" s="237">
        <f>AO64+AO68+AO72+AO73+AO76+AO82</f>
        <v>34816.243046487245</v>
      </c>
      <c r="AP63" s="237">
        <f>AP64+AP68+AP72+AP73+AP76+AP82</f>
        <v>0</v>
      </c>
      <c r="AQ63" s="237">
        <f>AP63-AO63</f>
        <v>-34816.243046487245</v>
      </c>
      <c r="AR63" s="284">
        <f t="shared" si="163"/>
        <v>0</v>
      </c>
      <c r="AS63" s="237">
        <f>AS64+AS68+AS72+AS73+AS76+AS82</f>
        <v>73377.288814895539</v>
      </c>
      <c r="AT63" s="237">
        <f>AT64+AT68+AT72+AT73+AT76+AT82</f>
        <v>0</v>
      </c>
      <c r="AU63" s="237">
        <f>AT63-AS63</f>
        <v>-73377.288814895539</v>
      </c>
      <c r="AV63" s="274">
        <f t="shared" si="164"/>
        <v>0</v>
      </c>
      <c r="AW63" s="237">
        <f>AW64+AW68+AW72+AW73+AW76+AW82</f>
        <v>54549.849770467015</v>
      </c>
      <c r="AX63" s="237">
        <f>AX64+AX68+AX72+AX73+AX76+AX82</f>
        <v>0</v>
      </c>
      <c r="AY63" s="237">
        <f>AX63-AW63</f>
        <v>-54549.849770467015</v>
      </c>
      <c r="AZ63" s="284">
        <f t="shared" si="165"/>
        <v>0</v>
      </c>
      <c r="BA63" s="237">
        <f>BA64+BA68+BA72+BA73+BA76+BA82</f>
        <v>127927.13858536255</v>
      </c>
      <c r="BB63" s="237">
        <f>BB64+BB68+BB72+BB73+BB76+BB82</f>
        <v>0</v>
      </c>
      <c r="BC63" s="237">
        <f>BB63-BA63</f>
        <v>-127927.13858536255</v>
      </c>
      <c r="BD63" s="274">
        <f t="shared" si="166"/>
        <v>0</v>
      </c>
      <c r="BE63" s="237">
        <f>BE64+BE68+BE72+BE73+BE76+BE82</f>
        <v>56862.439269079056</v>
      </c>
      <c r="BF63" s="237">
        <f>BF64+BF68+BF72+BF73+BF76+BF82</f>
        <v>0</v>
      </c>
      <c r="BG63" s="237">
        <f t="shared" si="167"/>
        <v>-56862.439269079056</v>
      </c>
      <c r="BH63" s="274">
        <f t="shared" si="168"/>
        <v>0</v>
      </c>
      <c r="BI63" s="217"/>
      <c r="BJ63" s="217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7">
        <f>BZ64+BZ68+BZ72+BZ73+BZ76+BZ82</f>
        <v>124043.096389062</v>
      </c>
      <c r="CA63" s="237">
        <f>CA64+CA68+CA72+CA73+CA76+CA82</f>
        <v>102945.94132213232</v>
      </c>
      <c r="CB63" s="237">
        <f>CB64+CB68+CB72+CB73+CB76+CB82</f>
        <v>115878.03101124134</v>
      </c>
      <c r="CC63" s="237">
        <f>CC64+CC68+CC72+CC73+CC76+CC82</f>
        <v>109545.84581774178</v>
      </c>
      <c r="CD63" s="76"/>
      <c r="CE63" s="76"/>
      <c r="CF63" s="76"/>
      <c r="CG63" s="236"/>
      <c r="CH63" s="236"/>
      <c r="CI63" s="264"/>
      <c r="CJ63" s="264"/>
      <c r="CK63" s="237">
        <f>CK64+CK68+CK72+CK73+CK76+CK82</f>
        <v>500872.1431461809</v>
      </c>
      <c r="CL63" s="237">
        <f>CL64+CL68+CL72+CL73+CL76+CL82</f>
        <v>128810.34142358913</v>
      </c>
      <c r="CM63" s="237">
        <f>CM64+CM68+CM72+CM73+CM76+CM82</f>
        <v>0</v>
      </c>
      <c r="CN63" s="237">
        <f t="shared" si="169"/>
        <v>-128810.34142358913</v>
      </c>
      <c r="CO63" s="274">
        <f t="shared" si="170"/>
        <v>0</v>
      </c>
      <c r="CP63" s="237">
        <f>CP64+CP68+CP72+CP73+CP76+CP82</f>
        <v>10626.185518561366</v>
      </c>
      <c r="CQ63" s="237">
        <f>CQ64+CQ68+CQ72+CQ73+CQ76+CQ82</f>
        <v>0</v>
      </c>
      <c r="CR63" s="237">
        <f>CQ63-CP63</f>
        <v>-10626.185518561366</v>
      </c>
      <c r="CS63" s="274">
        <f>IF(CP63=0,"-",CQ63/CP63)</f>
        <v>0</v>
      </c>
      <c r="CT63" s="237">
        <f>CT64+CT68+CT72+CT73+CT76+CT82</f>
        <v>27860.412370165661</v>
      </c>
      <c r="CU63" s="237">
        <f>CU64+CU68+CU72+CU73+CU76+CU82</f>
        <v>0</v>
      </c>
      <c r="CV63" s="237">
        <f t="shared" si="171"/>
        <v>-27860.412370165661</v>
      </c>
      <c r="CW63" s="274">
        <f t="shared" si="172"/>
        <v>0</v>
      </c>
      <c r="CX63" s="237">
        <f>CX64+CX68+CX72+CX73+CX76+CX82</f>
        <v>38486.597888727025</v>
      </c>
      <c r="CY63" s="237">
        <f>CY64+CY68+CY72+CY73+CY76+CY82</f>
        <v>0</v>
      </c>
      <c r="CZ63" s="237">
        <f t="shared" si="173"/>
        <v>-38486.597888727025</v>
      </c>
      <c r="DA63" s="274">
        <f t="shared" si="174"/>
        <v>0</v>
      </c>
      <c r="DB63" s="237">
        <f>DB64+DB68+DB72+DB73+DB76+DB82</f>
        <v>42938.377477296221</v>
      </c>
      <c r="DC63" s="237">
        <f>DC64+DC68+DC72+DC73+DC76+DC82</f>
        <v>0</v>
      </c>
      <c r="DD63" s="237">
        <f t="shared" si="175"/>
        <v>-42938.377477296221</v>
      </c>
      <c r="DE63" s="274">
        <f t="shared" si="176"/>
        <v>0</v>
      </c>
      <c r="DF63" s="237">
        <f>DF64+DF68+DF72+DF73+DF76+DF82</f>
        <v>81424.975366023253</v>
      </c>
      <c r="DG63" s="237">
        <f>DG64+DG68+DG72+DG73+DG76+DG82</f>
        <v>0</v>
      </c>
      <c r="DH63" s="237">
        <f t="shared" si="177"/>
        <v>-81424.975366023253</v>
      </c>
      <c r="DI63" s="274">
        <f t="shared" si="178"/>
        <v>0</v>
      </c>
      <c r="DJ63" s="237">
        <f>DJ64+DJ68+DJ72+DJ73+DJ76+DJ82</f>
        <v>47385.366057565872</v>
      </c>
      <c r="DK63" s="237">
        <f>DK64+DK68+DK72+DK73+DK76+DK82</f>
        <v>0</v>
      </c>
      <c r="DL63" s="237">
        <f t="shared" si="179"/>
        <v>-47385.366057565872</v>
      </c>
      <c r="DM63" s="274">
        <f t="shared" si="180"/>
        <v>0</v>
      </c>
      <c r="DN63" s="217"/>
      <c r="DO63" s="217"/>
      <c r="DP63" s="236"/>
      <c r="DQ63" s="236"/>
      <c r="DR63" s="236"/>
      <c r="DS63" s="236"/>
      <c r="DT63" s="236"/>
      <c r="DU63" s="236"/>
      <c r="DV63" s="236"/>
      <c r="DW63" s="236"/>
      <c r="DX63" s="236"/>
      <c r="DY63" s="236"/>
      <c r="DZ63" s="236"/>
      <c r="EA63" s="236"/>
      <c r="EB63" s="236"/>
      <c r="EC63" s="236"/>
      <c r="ED63" s="236"/>
      <c r="EE63" s="237">
        <f>EE64+EE68+EE72+EE73+EE76+EE82</f>
        <v>101273.84192999557</v>
      </c>
      <c r="EF63" s="237">
        <f>EF64+EF68+EF72+EF73+EF76+EF82</f>
        <v>84683.774935110268</v>
      </c>
      <c r="EG63" s="237">
        <f>EG64+EG68+EG72+EG73+EG76+EG82</f>
        <v>94815.980009367791</v>
      </c>
      <c r="EH63" s="237">
        <f>EH64+EH68+EH72+EH73+EH76+EH82</f>
        <v>91288.204848118141</v>
      </c>
      <c r="EI63" s="76"/>
      <c r="EJ63" s="76"/>
      <c r="EK63" s="76"/>
      <c r="EL63" s="236"/>
      <c r="EM63" s="236"/>
      <c r="EN63" s="236"/>
      <c r="EO63" s="236"/>
      <c r="EP63" s="236"/>
      <c r="EQ63" s="236"/>
      <c r="ER63" s="236"/>
      <c r="ES63" s="236"/>
      <c r="ET63" s="236"/>
      <c r="EU63" s="236"/>
      <c r="EV63" s="236"/>
      <c r="EW63" s="236"/>
      <c r="EX63" s="236"/>
      <c r="EY63" s="236"/>
      <c r="EZ63" s="236"/>
      <c r="FA63" s="236"/>
      <c r="FB63" s="236"/>
      <c r="FC63" s="236"/>
      <c r="FD63" s="236"/>
      <c r="FE63" s="236"/>
      <c r="FF63" s="236"/>
      <c r="FG63" s="236"/>
      <c r="FH63" s="236"/>
      <c r="FI63" s="236"/>
      <c r="FJ63" s="236"/>
      <c r="FK63" s="236"/>
      <c r="FL63" s="236"/>
      <c r="FM63" s="236"/>
      <c r="FN63" s="236"/>
      <c r="FO63" s="236"/>
      <c r="FP63" s="236"/>
      <c r="FQ63" s="236"/>
      <c r="FR63" s="236"/>
      <c r="FS63" s="236"/>
      <c r="FT63" s="236"/>
      <c r="FU63" s="236"/>
      <c r="FV63" s="236"/>
      <c r="FW63" s="236"/>
      <c r="FX63" s="236"/>
      <c r="FY63" s="236"/>
      <c r="FZ63" s="236"/>
      <c r="GA63" s="236"/>
      <c r="GB63" s="236"/>
      <c r="GC63" s="236"/>
      <c r="GD63" s="236"/>
      <c r="GE63" s="236"/>
      <c r="GF63" s="236"/>
      <c r="GG63" s="236"/>
      <c r="GH63" s="236"/>
      <c r="GI63" s="236"/>
      <c r="GJ63" s="236"/>
      <c r="GK63" s="236"/>
      <c r="GL63" s="236"/>
      <c r="GM63" s="236"/>
      <c r="GN63" s="236"/>
      <c r="GO63" s="266"/>
      <c r="GP63" s="237">
        <f t="shared" ref="GP63:GW63" si="183">GP64+GP68+GP72+GP73+GP76+GP78</f>
        <v>685600.41486913362</v>
      </c>
      <c r="GQ63" s="237">
        <f t="shared" si="183"/>
        <v>0</v>
      </c>
      <c r="GR63" s="237">
        <f t="shared" si="183"/>
        <v>2662487.6429599151</v>
      </c>
      <c r="GS63" s="237">
        <f t="shared" si="183"/>
        <v>500872.1431461809</v>
      </c>
      <c r="GT63" s="237">
        <f t="shared" si="183"/>
        <v>639511.67756065668</v>
      </c>
      <c r="GU63" s="237">
        <f t="shared" si="183"/>
        <v>0</v>
      </c>
      <c r="GV63" s="237">
        <f t="shared" si="183"/>
        <v>128810.34142358913</v>
      </c>
      <c r="GW63" s="237">
        <f t="shared" si="183"/>
        <v>0</v>
      </c>
      <c r="GX63" s="275">
        <f t="shared" ref="GX63:GY85" si="184">GP63+GT63-GV63</f>
        <v>1196301.7510062011</v>
      </c>
      <c r="GY63" s="275">
        <f t="shared" si="184"/>
        <v>0</v>
      </c>
      <c r="GZ63" s="237">
        <f t="shared" ref="GZ63:HG63" si="185">GZ64+GZ68+GZ72+GZ73+GZ76+GZ78</f>
        <v>790172.76109006768</v>
      </c>
      <c r="HA63" s="237">
        <f t="shared" si="185"/>
        <v>101273.84192999557</v>
      </c>
      <c r="HB63" s="237">
        <f t="shared" si="185"/>
        <v>296014.26775603875</v>
      </c>
      <c r="HC63" s="237">
        <f t="shared" si="185"/>
        <v>84683.774935110268</v>
      </c>
      <c r="HD63" s="237">
        <f t="shared" si="185"/>
        <v>493420.14819447376</v>
      </c>
      <c r="HE63" s="237">
        <f t="shared" si="185"/>
        <v>94815.980009367791</v>
      </c>
      <c r="HF63" s="237">
        <f t="shared" si="185"/>
        <v>443368.78835867858</v>
      </c>
      <c r="HG63" s="237">
        <f t="shared" si="185"/>
        <v>91288.204848118141</v>
      </c>
      <c r="HH63" s="237">
        <f t="shared" ref="HH63:HH96" si="186">GP63+GR63-GS63</f>
        <v>2847215.9146828675</v>
      </c>
      <c r="HI63" s="285"/>
      <c r="HJ63" s="245"/>
      <c r="HK63" s="277"/>
      <c r="HL63" s="277"/>
      <c r="HM63" s="277"/>
      <c r="HN63" s="277"/>
      <c r="HO63" s="277"/>
      <c r="HP63" s="277"/>
      <c r="HQ63" s="277"/>
      <c r="HR63" s="277"/>
      <c r="HS63" s="277"/>
      <c r="HT63" s="277"/>
      <c r="HU63" s="278"/>
      <c r="HV63" s="286"/>
      <c r="HW63" s="286"/>
      <c r="HX63" s="286"/>
      <c r="HY63" s="286"/>
      <c r="HZ63" s="286"/>
      <c r="IA63" s="286"/>
      <c r="IB63" s="286"/>
      <c r="IC63" s="286"/>
      <c r="ID63" s="286"/>
      <c r="IE63" s="286"/>
      <c r="IF63" s="286"/>
      <c r="IG63" s="286"/>
      <c r="IH63" s="286"/>
      <c r="II63" s="286"/>
      <c r="IJ63" s="286"/>
      <c r="IK63" s="286"/>
      <c r="IL63" s="286"/>
      <c r="IM63" s="286"/>
      <c r="IN63" s="286"/>
      <c r="IO63" s="286"/>
      <c r="IP63" s="286"/>
      <c r="IQ63" s="286"/>
      <c r="IR63" s="286"/>
      <c r="IS63" s="286"/>
      <c r="IT63" s="286"/>
      <c r="IU63" s="286"/>
      <c r="IV63" s="286"/>
      <c r="IW63" s="286"/>
      <c r="IX63" s="286"/>
      <c r="IY63" s="277"/>
      <c r="IZ63" s="277"/>
      <c r="JA63" s="277"/>
      <c r="JB63" s="277"/>
      <c r="JC63" s="277"/>
      <c r="JD63" s="277"/>
      <c r="JE63" s="277"/>
      <c r="JF63" s="277"/>
      <c r="JG63" s="277"/>
      <c r="JH63" s="277"/>
      <c r="JI63" s="278"/>
      <c r="JJ63" s="286"/>
      <c r="JK63" s="286"/>
      <c r="JL63" s="286"/>
      <c r="JM63" s="286"/>
      <c r="JN63" s="286"/>
      <c r="JO63" s="286"/>
      <c r="JP63" s="286"/>
      <c r="JQ63" s="286"/>
      <c r="JR63" s="286"/>
      <c r="JS63" s="286"/>
      <c r="JT63" s="286"/>
      <c r="JU63" s="286"/>
      <c r="JV63" s="286"/>
      <c r="JW63" s="286"/>
      <c r="JX63" s="286"/>
      <c r="JY63" s="286"/>
      <c r="JZ63" s="286"/>
      <c r="KA63" s="286"/>
      <c r="KB63" s="286"/>
      <c r="KC63" s="286"/>
      <c r="KD63" s="286"/>
      <c r="KE63" s="286"/>
      <c r="KF63" s="286"/>
      <c r="KG63" s="286"/>
      <c r="KH63" s="286"/>
      <c r="KI63" s="286"/>
      <c r="KJ63" s="286"/>
      <c r="KK63" s="286"/>
      <c r="KL63" s="286"/>
      <c r="KM63" s="280"/>
      <c r="KN63" s="280"/>
      <c r="KO63" s="280"/>
      <c r="KP63" s="280"/>
      <c r="KQ63" s="280"/>
      <c r="KR63" s="280"/>
      <c r="KS63" s="280"/>
      <c r="KT63" s="280"/>
      <c r="KU63" s="280"/>
      <c r="KV63" s="280"/>
      <c r="KW63" s="280"/>
      <c r="KX63" s="280"/>
      <c r="KY63" s="280"/>
      <c r="KZ63" s="280"/>
      <c r="LA63" s="280"/>
      <c r="LB63" s="280"/>
      <c r="LC63" s="280"/>
      <c r="LD63" s="280"/>
      <c r="LE63" s="280"/>
      <c r="LF63" s="280"/>
      <c r="LG63" s="280"/>
      <c r="LH63" s="280"/>
      <c r="LI63" s="280"/>
      <c r="LJ63" s="280"/>
      <c r="LK63" s="280"/>
      <c r="LL63" s="280"/>
      <c r="LM63" s="280"/>
      <c r="LN63" s="280"/>
      <c r="LO63" s="280"/>
      <c r="LP63" s="280"/>
      <c r="LQ63" s="280"/>
      <c r="LR63" s="280"/>
      <c r="LS63" s="280"/>
      <c r="LT63" s="280"/>
      <c r="LU63" s="280"/>
      <c r="LV63" s="280"/>
      <c r="LW63" s="280"/>
      <c r="LX63" s="280"/>
    </row>
    <row r="64" spans="1:336" ht="15.75" x14ac:dyDescent="0.2">
      <c r="A64" s="270"/>
      <c r="B64" s="287" t="s">
        <v>215</v>
      </c>
      <c r="C64" s="272"/>
      <c r="D64" s="272"/>
      <c r="E64" s="272"/>
      <c r="F64" s="283"/>
      <c r="G64" s="283"/>
      <c r="H64" s="283"/>
      <c r="I64" s="283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93">
        <f t="shared" ref="AF64:AF75" si="187">AG64+BZ64+CA64+CB64+CC64</f>
        <v>153127.5424749009</v>
      </c>
      <c r="AG64" s="93">
        <f t="shared" ref="AG64:AH85" si="188">AK64+AO64+AW64+BE64</f>
        <v>62877.454052317007</v>
      </c>
      <c r="AH64" s="93">
        <f t="shared" si="188"/>
        <v>0</v>
      </c>
      <c r="AI64" s="93">
        <f t="shared" si="161"/>
        <v>-62877.454052317007</v>
      </c>
      <c r="AJ64" s="288">
        <f t="shared" si="162"/>
        <v>0</v>
      </c>
      <c r="AK64" s="93">
        <f>AK65+AK67</f>
        <v>2930.1171461346489</v>
      </c>
      <c r="AL64" s="93">
        <f>AL65+AL67</f>
        <v>0</v>
      </c>
      <c r="AM64" s="93">
        <f t="shared" ref="AM64:AM86" si="189">AL64-AK64</f>
        <v>-2930.1171461346489</v>
      </c>
      <c r="AN64" s="288">
        <f t="shared" ref="AN64:AN86" si="190">IF(AK64=0,"-",AL64/AK64)</f>
        <v>0</v>
      </c>
      <c r="AO64" s="93">
        <f>AO65+AO67</f>
        <v>7799.8338809045326</v>
      </c>
      <c r="AP64" s="93">
        <f>AP65+AP67</f>
        <v>0</v>
      </c>
      <c r="AQ64" s="93">
        <f t="shared" ref="AQ64:AQ86" si="191">AP64-AO64</f>
        <v>-7799.8338809045326</v>
      </c>
      <c r="AR64" s="288">
        <f t="shared" si="163"/>
        <v>0</v>
      </c>
      <c r="AS64" s="93">
        <f t="shared" ref="AS64:AT85" si="192">AK64+AO64</f>
        <v>10729.951027039182</v>
      </c>
      <c r="AT64" s="93">
        <f t="shared" si="192"/>
        <v>0</v>
      </c>
      <c r="AU64" s="93">
        <f t="shared" ref="AU64:AU86" si="193">AT64-AS64</f>
        <v>-10729.951027039182</v>
      </c>
      <c r="AV64" s="288">
        <f t="shared" si="164"/>
        <v>0</v>
      </c>
      <c r="AW64" s="93">
        <f>AW65+AW67</f>
        <v>25248.208236369348</v>
      </c>
      <c r="AX64" s="93">
        <f>AX65+AX67</f>
        <v>0</v>
      </c>
      <c r="AY64" s="93">
        <f t="shared" ref="AY64:AY86" si="194">AX64-AW64</f>
        <v>-25248.208236369348</v>
      </c>
      <c r="AZ64" s="288">
        <f t="shared" si="165"/>
        <v>0</v>
      </c>
      <c r="BA64" s="93">
        <f t="shared" ref="BA64:BB85" si="195">AS64+AW64</f>
        <v>35978.159263408532</v>
      </c>
      <c r="BB64" s="93">
        <f t="shared" si="195"/>
        <v>0</v>
      </c>
      <c r="BC64" s="93">
        <f t="shared" ref="BC64:BC86" si="196">BB64-BA64</f>
        <v>-35978.159263408532</v>
      </c>
      <c r="BD64" s="288">
        <f t="shared" si="166"/>
        <v>0</v>
      </c>
      <c r="BE64" s="93">
        <f>BE65+BE67</f>
        <v>26899.294788908475</v>
      </c>
      <c r="BF64" s="93">
        <f>BF65+BF67</f>
        <v>0</v>
      </c>
      <c r="BG64" s="93">
        <f t="shared" si="167"/>
        <v>-26899.294788908475</v>
      </c>
      <c r="BH64" s="288">
        <f t="shared" si="168"/>
        <v>0</v>
      </c>
      <c r="BI64" s="289"/>
      <c r="BJ64" s="289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93">
        <f>BZ65+BZ67</f>
        <v>37035.793470555487</v>
      </c>
      <c r="CA64" s="93">
        <f>CA65+CA67</f>
        <v>20890.57321119573</v>
      </c>
      <c r="CB64" s="93">
        <f>CB65+CB67</f>
        <v>19172.246367112752</v>
      </c>
      <c r="CC64" s="93">
        <f>CC65+CC67</f>
        <v>13151.475373719912</v>
      </c>
      <c r="CD64" s="141"/>
      <c r="CE64" s="141"/>
      <c r="CF64" s="141"/>
      <c r="CG64" s="22"/>
      <c r="CH64" s="22"/>
      <c r="CI64" s="255"/>
      <c r="CJ64" s="255"/>
      <c r="CK64" s="93">
        <f>CK65+CK67</f>
        <v>143485.22925569891</v>
      </c>
      <c r="CL64" s="93">
        <f>CL65+CL67</f>
        <v>59947.336906182354</v>
      </c>
      <c r="CM64" s="93">
        <f>CM65+CM67</f>
        <v>0</v>
      </c>
      <c r="CN64" s="93">
        <f t="shared" si="169"/>
        <v>-59947.336906182354</v>
      </c>
      <c r="CO64" s="288">
        <f t="shared" si="170"/>
        <v>0</v>
      </c>
      <c r="CP64" s="93">
        <f>CP65+CP67</f>
        <v>2362.7449999999999</v>
      </c>
      <c r="CQ64" s="93">
        <f>CQ65+CQ67</f>
        <v>0</v>
      </c>
      <c r="CR64" s="93">
        <f>CQ64-CP64</f>
        <v>-2362.7449999999999</v>
      </c>
      <c r="CS64" s="288">
        <f>IF(CP64=0,"-",CQ64/CP64)</f>
        <v>0</v>
      </c>
      <c r="CT64" s="93">
        <f>CT65+CT67</f>
        <v>7956.9195456641537</v>
      </c>
      <c r="CU64" s="93">
        <f>CU65+CU67</f>
        <v>0</v>
      </c>
      <c r="CV64" s="93">
        <f t="shared" si="171"/>
        <v>-7956.9195456641537</v>
      </c>
      <c r="CW64" s="288">
        <f t="shared" si="172"/>
        <v>0</v>
      </c>
      <c r="CX64" s="93">
        <f>CX65+CX67</f>
        <v>10319.664545664153</v>
      </c>
      <c r="CY64" s="93">
        <f>CY65+CY67</f>
        <v>0</v>
      </c>
      <c r="CZ64" s="93">
        <f t="shared" si="173"/>
        <v>-10319.664545664153</v>
      </c>
      <c r="DA64" s="288">
        <f t="shared" si="174"/>
        <v>0</v>
      </c>
      <c r="DB64" s="93">
        <f>DB65+DB67</f>
        <v>22728.377571609726</v>
      </c>
      <c r="DC64" s="93">
        <f>DC65+DC67</f>
        <v>0</v>
      </c>
      <c r="DD64" s="93">
        <f t="shared" si="175"/>
        <v>-22728.377571609726</v>
      </c>
      <c r="DE64" s="288">
        <f t="shared" si="176"/>
        <v>0</v>
      </c>
      <c r="DF64" s="93">
        <f>DF65+DF67</f>
        <v>33048.042117273879</v>
      </c>
      <c r="DG64" s="93">
        <f>DG65+DG67</f>
        <v>0</v>
      </c>
      <c r="DH64" s="93">
        <f t="shared" si="177"/>
        <v>-33048.042117273879</v>
      </c>
      <c r="DI64" s="288">
        <f t="shared" si="178"/>
        <v>0</v>
      </c>
      <c r="DJ64" s="93">
        <f>DJ65+DJ67</f>
        <v>26899.294788908475</v>
      </c>
      <c r="DK64" s="93">
        <f>DK65+DK67</f>
        <v>0</v>
      </c>
      <c r="DL64" s="93">
        <f t="shared" si="179"/>
        <v>-26899.294788908475</v>
      </c>
      <c r="DM64" s="288">
        <f t="shared" si="180"/>
        <v>0</v>
      </c>
      <c r="DN64" s="289"/>
      <c r="DO64" s="289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93">
        <f>EE65+EE67</f>
        <v>34521.307397488163</v>
      </c>
      <c r="EF64" s="93">
        <f>EF65+EF67</f>
        <v>18791.71821119573</v>
      </c>
      <c r="EG64" s="93">
        <f>EG65+EG67</f>
        <v>17073.391367112752</v>
      </c>
      <c r="EH64" s="93">
        <f>EH65+EH67</f>
        <v>13151.475373719912</v>
      </c>
      <c r="EI64" s="141"/>
      <c r="EJ64" s="141"/>
      <c r="EK64" s="141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90"/>
      <c r="GP64" s="93">
        <f t="shared" ref="GP64:GW64" si="197">GP65+GP67</f>
        <v>5426.4148691336086</v>
      </c>
      <c r="GQ64" s="93">
        <f t="shared" si="197"/>
        <v>0</v>
      </c>
      <c r="GR64" s="93">
        <f t="shared" si="197"/>
        <v>383280.77021299227</v>
      </c>
      <c r="GS64" s="93">
        <f t="shared" si="197"/>
        <v>143485.22925569891</v>
      </c>
      <c r="GT64" s="93">
        <f>GT65+GT67</f>
        <v>79679.256846094358</v>
      </c>
      <c r="GU64" s="93">
        <f t="shared" si="197"/>
        <v>0</v>
      </c>
      <c r="GV64" s="93">
        <f t="shared" si="197"/>
        <v>59947.336906182354</v>
      </c>
      <c r="GW64" s="93">
        <f t="shared" si="197"/>
        <v>0</v>
      </c>
      <c r="GX64" s="92">
        <f t="shared" si="184"/>
        <v>25158.33480904562</v>
      </c>
      <c r="GY64" s="92">
        <f t="shared" si="184"/>
        <v>0</v>
      </c>
      <c r="GZ64" s="93">
        <f t="shared" ref="GZ64:HG64" si="198">GZ65+GZ67</f>
        <v>82696.204682376279</v>
      </c>
      <c r="HA64" s="93">
        <f t="shared" si="198"/>
        <v>34521.307397488163</v>
      </c>
      <c r="HB64" s="93">
        <f t="shared" si="198"/>
        <v>80242.497048036079</v>
      </c>
      <c r="HC64" s="93">
        <f t="shared" si="198"/>
        <v>18791.71821119573</v>
      </c>
      <c r="HD64" s="93">
        <f t="shared" si="198"/>
        <v>68252.694836861032</v>
      </c>
      <c r="HE64" s="93">
        <f t="shared" si="198"/>
        <v>17073.391367112752</v>
      </c>
      <c r="HF64" s="93">
        <f t="shared" si="198"/>
        <v>72410.116799624535</v>
      </c>
      <c r="HG64" s="93">
        <f t="shared" si="198"/>
        <v>13151.475373719912</v>
      </c>
      <c r="HH64" s="92">
        <f t="shared" si="186"/>
        <v>245221.95582642697</v>
      </c>
      <c r="HI64" s="90"/>
      <c r="HJ64" s="245"/>
      <c r="HK64" s="245"/>
      <c r="HL64" s="245"/>
      <c r="HM64" s="245"/>
      <c r="HN64" s="245"/>
      <c r="HO64" s="245"/>
      <c r="HP64" s="245"/>
      <c r="HQ64" s="245"/>
      <c r="HR64" s="245"/>
      <c r="HS64" s="245"/>
      <c r="HT64" s="245"/>
      <c r="HU64" s="246"/>
      <c r="HV64" s="286"/>
      <c r="HW64" s="286"/>
      <c r="HX64" s="286"/>
      <c r="HY64" s="286"/>
      <c r="HZ64" s="286"/>
      <c r="IA64" s="286"/>
      <c r="IB64" s="286"/>
      <c r="IC64" s="286"/>
      <c r="ID64" s="286"/>
      <c r="IE64" s="286"/>
      <c r="IF64" s="286"/>
      <c r="IG64" s="286"/>
      <c r="IH64" s="286"/>
      <c r="II64" s="286"/>
      <c r="IJ64" s="286"/>
      <c r="IK64" s="286"/>
      <c r="IL64" s="286"/>
      <c r="IM64" s="286"/>
      <c r="IN64" s="286"/>
      <c r="IO64" s="286"/>
      <c r="IP64" s="286"/>
      <c r="IQ64" s="286"/>
      <c r="IR64" s="286"/>
      <c r="IS64" s="286"/>
      <c r="IT64" s="286"/>
      <c r="IU64" s="286"/>
      <c r="IV64" s="286"/>
      <c r="IW64" s="286"/>
      <c r="IX64" s="286"/>
      <c r="IY64" s="245"/>
      <c r="IZ64" s="245"/>
      <c r="JA64" s="245"/>
      <c r="JB64" s="245"/>
      <c r="JC64" s="245"/>
      <c r="JD64" s="245"/>
      <c r="JE64" s="245"/>
      <c r="JF64" s="245"/>
      <c r="JG64" s="245"/>
      <c r="JH64" s="245"/>
      <c r="JI64" s="246"/>
      <c r="JJ64" s="286"/>
      <c r="JK64" s="286"/>
      <c r="JL64" s="286"/>
      <c r="JM64" s="286"/>
      <c r="JN64" s="286"/>
      <c r="JO64" s="286"/>
      <c r="JP64" s="286"/>
      <c r="JQ64" s="286"/>
      <c r="JR64" s="286"/>
      <c r="JS64" s="286"/>
      <c r="JT64" s="286"/>
      <c r="JU64" s="286"/>
      <c r="JV64" s="286"/>
      <c r="JW64" s="286"/>
      <c r="JX64" s="286"/>
      <c r="JY64" s="286"/>
      <c r="JZ64" s="286"/>
      <c r="KA64" s="286"/>
      <c r="KB64" s="286"/>
      <c r="KC64" s="286"/>
      <c r="KD64" s="286"/>
      <c r="KE64" s="286"/>
      <c r="KF64" s="286"/>
      <c r="KG64" s="286"/>
      <c r="KH64" s="286"/>
      <c r="KI64" s="286"/>
      <c r="KJ64" s="286"/>
      <c r="KK64" s="286"/>
      <c r="KL64" s="286"/>
      <c r="KM64" s="291"/>
      <c r="KN64" s="291"/>
      <c r="KO64" s="291"/>
      <c r="KP64" s="291"/>
      <c r="KQ64" s="291"/>
      <c r="KR64" s="291"/>
      <c r="KS64" s="291"/>
      <c r="KT64" s="291"/>
      <c r="KU64" s="291"/>
      <c r="KV64" s="291"/>
      <c r="KW64" s="291"/>
      <c r="KX64" s="291"/>
      <c r="KY64" s="291"/>
      <c r="KZ64" s="291"/>
      <c r="LA64" s="291"/>
      <c r="LB64" s="291"/>
      <c r="LC64" s="291"/>
      <c r="LD64" s="291"/>
      <c r="LE64" s="291"/>
      <c r="LF64" s="291"/>
      <c r="LG64" s="291"/>
      <c r="LH64" s="291"/>
      <c r="LI64" s="291"/>
      <c r="LJ64" s="291"/>
      <c r="LK64" s="291"/>
      <c r="LL64" s="291"/>
      <c r="LM64" s="291"/>
      <c r="LN64" s="291"/>
      <c r="LO64" s="291"/>
      <c r="LP64" s="291"/>
      <c r="LQ64" s="291"/>
      <c r="LR64" s="291"/>
      <c r="LS64" s="291"/>
      <c r="LT64" s="291"/>
      <c r="LU64" s="291"/>
      <c r="LV64" s="291"/>
      <c r="LW64" s="291"/>
      <c r="LX64" s="291"/>
    </row>
    <row r="65" spans="1:336" ht="15.75" x14ac:dyDescent="0.2">
      <c r="A65" s="292" t="s">
        <v>116</v>
      </c>
      <c r="B65" s="293" t="s">
        <v>216</v>
      </c>
      <c r="C65" s="294"/>
      <c r="D65" s="294"/>
      <c r="E65" s="294"/>
      <c r="F65" s="12"/>
      <c r="G65" s="12"/>
      <c r="H65" s="12"/>
      <c r="I65" s="12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93">
        <f t="shared" si="187"/>
        <v>147701.12760576728</v>
      </c>
      <c r="AG65" s="93">
        <f>AK65+AO65+AW65+BE65</f>
        <v>57451.039183183399</v>
      </c>
      <c r="AH65" s="93">
        <f>AL65+AP65+AX65+BF65</f>
        <v>0</v>
      </c>
      <c r="AI65" s="93">
        <f t="shared" si="161"/>
        <v>-57451.039183183399</v>
      </c>
      <c r="AJ65" s="288">
        <f t="shared" si="162"/>
        <v>0</v>
      </c>
      <c r="AK65" s="295">
        <f>AK19+AK20</f>
        <v>2930.1171461346489</v>
      </c>
      <c r="AL65" s="295"/>
      <c r="AM65" s="93">
        <f t="shared" si="189"/>
        <v>-2930.1171461346489</v>
      </c>
      <c r="AN65" s="288">
        <f t="shared" si="190"/>
        <v>0</v>
      </c>
      <c r="AO65" s="295">
        <f>AO104</f>
        <v>2373.4190117709263</v>
      </c>
      <c r="AP65" s="295"/>
      <c r="AQ65" s="93">
        <f t="shared" si="191"/>
        <v>-2373.4190117709263</v>
      </c>
      <c r="AR65" s="288">
        <f t="shared" si="163"/>
        <v>0</v>
      </c>
      <c r="AS65" s="93">
        <f>AK65+AO65</f>
        <v>5303.5361579055752</v>
      </c>
      <c r="AT65" s="93">
        <f>AL65+AP65</f>
        <v>0</v>
      </c>
      <c r="AU65" s="93">
        <f t="shared" si="193"/>
        <v>-5303.5361579055752</v>
      </c>
      <c r="AV65" s="288">
        <f t="shared" si="164"/>
        <v>0</v>
      </c>
      <c r="AW65" s="295">
        <f>DB29+DB23+CT28</f>
        <v>25248.208236369348</v>
      </c>
      <c r="AX65" s="295"/>
      <c r="AY65" s="93">
        <f t="shared" si="194"/>
        <v>-25248.208236369348</v>
      </c>
      <c r="AZ65" s="288">
        <f t="shared" si="165"/>
        <v>0</v>
      </c>
      <c r="BA65" s="93">
        <f t="shared" si="195"/>
        <v>30551.744394274923</v>
      </c>
      <c r="BB65" s="93">
        <f t="shared" si="195"/>
        <v>0</v>
      </c>
      <c r="BC65" s="93">
        <f t="shared" si="196"/>
        <v>-30551.744394274923</v>
      </c>
      <c r="BD65" s="288">
        <f t="shared" si="166"/>
        <v>0</v>
      </c>
      <c r="BE65" s="295">
        <f>DJ65</f>
        <v>26899.294788908475</v>
      </c>
      <c r="BF65" s="295"/>
      <c r="BG65" s="93">
        <f t="shared" si="167"/>
        <v>-26899.294788908475</v>
      </c>
      <c r="BH65" s="94">
        <f t="shared" si="168"/>
        <v>0</v>
      </c>
      <c r="BI65" s="289"/>
      <c r="BJ65" s="289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95">
        <f>EE65+BZ19+BZ20</f>
        <v>37035.793470555487</v>
      </c>
      <c r="CA65" s="295">
        <f>EF65+CA20</f>
        <v>20890.57321119573</v>
      </c>
      <c r="CB65" s="295">
        <f>EG65+CB20</f>
        <v>19172.246367112752</v>
      </c>
      <c r="CC65" s="295">
        <f>EH65</f>
        <v>13151.475373719912</v>
      </c>
      <c r="CD65" s="141"/>
      <c r="CE65" s="141"/>
      <c r="CF65" s="141"/>
      <c r="CG65" s="22"/>
      <c r="CH65" s="22"/>
      <c r="CI65" s="255"/>
      <c r="CJ65" s="255"/>
      <c r="CK65" s="93">
        <f t="shared" ref="CK65:CK75" si="199">CL65+EE65+EF65+EG65+EH65</f>
        <v>138058.8143865653</v>
      </c>
      <c r="CL65" s="93">
        <f t="shared" ref="CL65:CM77" si="200">CP65+CT65+DB65+DJ65</f>
        <v>54520.922037048746</v>
      </c>
      <c r="CM65" s="93">
        <f t="shared" si="200"/>
        <v>0</v>
      </c>
      <c r="CN65" s="93">
        <f t="shared" si="169"/>
        <v>-54520.922037048746</v>
      </c>
      <c r="CO65" s="288">
        <f t="shared" si="170"/>
        <v>0</v>
      </c>
      <c r="CP65" s="93">
        <f>SUMIF($CI$11:$CI$50,$A65,CP$11:CP$50)+SUMIF($CI$103:$CI$107,$A65,CP$103:CP$107)</f>
        <v>0</v>
      </c>
      <c r="CQ65" s="93">
        <f>SUMIF($CJ$11:$CJ$50,$A65,CQ$11:CQ$50)+SUMIF($CJ$103:$CJ$107,$A65,CQ$103:CQ$107)</f>
        <v>0</v>
      </c>
      <c r="CR65" s="93">
        <f>CQ65-CP65</f>
        <v>0</v>
      </c>
      <c r="CS65" s="94" t="str">
        <f>IF(CP65=0,"-",CQ65/CP65)</f>
        <v>-</v>
      </c>
      <c r="CT65" s="93">
        <f>SUMIF($CI$11:$CI$50,$A65,CT$11:CT$50)+SUMIF($CI$103:$CI$107,$A65,CT$103:CT$107)</f>
        <v>4893.2496765305459</v>
      </c>
      <c r="CU65" s="93">
        <f>SUMIF($CJ$11:$CJ$50,$A65,CU$11:CU$50)+SUMIF($CJ$103:$CJ$107,$A65,CU$103:CU$107)</f>
        <v>0</v>
      </c>
      <c r="CV65" s="93">
        <f t="shared" si="171"/>
        <v>-4893.2496765305459</v>
      </c>
      <c r="CW65" s="94">
        <f t="shared" si="172"/>
        <v>0</v>
      </c>
      <c r="CX65" s="93">
        <f t="shared" ref="CX65:CY77" si="201">CP65+CT65</f>
        <v>4893.2496765305459</v>
      </c>
      <c r="CY65" s="93">
        <f t="shared" si="201"/>
        <v>0</v>
      </c>
      <c r="CZ65" s="93">
        <f t="shared" si="173"/>
        <v>-4893.2496765305459</v>
      </c>
      <c r="DA65" s="94">
        <f t="shared" si="174"/>
        <v>0</v>
      </c>
      <c r="DB65" s="93">
        <f>SUMIF($CI$11:$CI$50,$A65,DB$11:DB$50)+SUMIF($CI$103:$CI$107,$A65,DB$103:DB$107)</f>
        <v>22728.377571609726</v>
      </c>
      <c r="DC65" s="93">
        <f>SUMIF($CJ$11:$CJ$50,$A65,DC$11:DC$50)+SUMIF($CJ$103:$CJ$107,$A65,DC$103:DC$107)</f>
        <v>0</v>
      </c>
      <c r="DD65" s="93">
        <f t="shared" si="175"/>
        <v>-22728.377571609726</v>
      </c>
      <c r="DE65" s="94">
        <f t="shared" si="176"/>
        <v>0</v>
      </c>
      <c r="DF65" s="93">
        <f t="shared" ref="DF65:DG77" si="202">CX65+DB65</f>
        <v>27621.62724814027</v>
      </c>
      <c r="DG65" s="93">
        <f t="shared" si="202"/>
        <v>0</v>
      </c>
      <c r="DH65" s="93">
        <f t="shared" si="177"/>
        <v>-27621.62724814027</v>
      </c>
      <c r="DI65" s="94">
        <f t="shared" si="178"/>
        <v>0</v>
      </c>
      <c r="DJ65" s="93">
        <f>SUMIF($CI$11:$CI$50,$A65,DJ$11:DJ$50)+SUMIF($CI$103:$CI$107,$A65,DJ$103:DJ$107)</f>
        <v>26899.294788908475</v>
      </c>
      <c r="DK65" s="93">
        <f>SUMIF($CJ$11:$CJ$50,$A65,DK$11:DK$50)+SUMIF($CJ$103:$CJ$107,$A65,DK$103:DK$107)</f>
        <v>0</v>
      </c>
      <c r="DL65" s="93">
        <f t="shared" si="179"/>
        <v>-26899.294788908475</v>
      </c>
      <c r="DM65" s="94">
        <f t="shared" si="180"/>
        <v>0</v>
      </c>
      <c r="DN65" s="289"/>
      <c r="DO65" s="289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93">
        <f>SUMIF($CI$11:$CI$49,$A65,EE$11:EE$49)+SUMIF($CI$103:$CI$107,$A65,EE$103:EE$107)</f>
        <v>34521.307397488163</v>
      </c>
      <c r="EF65" s="93">
        <f>SUMIF($CI$11:$CI$49,$A65,EF$11:EF$49)+SUMIF($CI$103:$CI$107,$A65,EF$103:EF$107)</f>
        <v>18791.71821119573</v>
      </c>
      <c r="EG65" s="93">
        <f>SUMIF($CI$11:$CI$49,$A65,EG$11:EG$49)+SUMIF($CI$103:$CI$107,$A65,EG$103:EG$107)</f>
        <v>17073.391367112752</v>
      </c>
      <c r="EH65" s="93">
        <f>SUMIF($CI$11:$CI$49,$A65,EH$11:EH$49)+SUMIF($CI$103:$CI$107,$A65,EH$103:EH$107)</f>
        <v>13151.475373719912</v>
      </c>
      <c r="EI65" s="141"/>
      <c r="EJ65" s="141"/>
      <c r="EK65" s="141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93">
        <v>0</v>
      </c>
      <c r="GQ65" s="93"/>
      <c r="GR65" s="93">
        <f t="shared" ref="GR65:GR73" si="203">GT65+GZ65+HB65+HD65+HF65</f>
        <v>383280.77021299227</v>
      </c>
      <c r="GS65" s="93">
        <f t="shared" ref="GS65:GS73" si="204">GV65+HA65+HC65+HE65+HG65</f>
        <v>138058.8143865653</v>
      </c>
      <c r="GT65" s="93">
        <v>79679.256846094358</v>
      </c>
      <c r="GU65" s="93"/>
      <c r="GV65" s="93">
        <f t="shared" ref="GV65:GW75" si="205">CL65</f>
        <v>54520.922037048746</v>
      </c>
      <c r="GW65" s="93">
        <f t="shared" si="205"/>
        <v>0</v>
      </c>
      <c r="GX65" s="92">
        <f t="shared" si="184"/>
        <v>25158.334809045613</v>
      </c>
      <c r="GY65" s="92">
        <f t="shared" si="184"/>
        <v>0</v>
      </c>
      <c r="GZ65" s="93">
        <v>82696.204682376279</v>
      </c>
      <c r="HA65" s="93">
        <f t="shared" ref="HA65:HA75" si="206">EE65</f>
        <v>34521.307397488163</v>
      </c>
      <c r="HB65" s="93">
        <v>80242.497048036079</v>
      </c>
      <c r="HC65" s="93">
        <f t="shared" ref="HC65:HC75" si="207">EF65</f>
        <v>18791.71821119573</v>
      </c>
      <c r="HD65" s="93">
        <v>68252.694836861032</v>
      </c>
      <c r="HE65" s="93">
        <f t="shared" ref="HE65:HE75" si="208">EG65</f>
        <v>17073.391367112752</v>
      </c>
      <c r="HF65" s="93">
        <v>72410.116799624535</v>
      </c>
      <c r="HG65" s="93">
        <f t="shared" ref="HG65:HG75" si="209">EH65</f>
        <v>13151.475373719912</v>
      </c>
      <c r="HH65" s="92">
        <f t="shared" si="186"/>
        <v>245221.95582642697</v>
      </c>
      <c r="HI65" s="247"/>
      <c r="HJ65" s="245"/>
      <c r="HK65" s="245"/>
      <c r="HL65" s="245"/>
      <c r="HM65" s="245"/>
      <c r="HN65" s="245"/>
      <c r="HO65" s="245"/>
      <c r="HP65" s="245"/>
      <c r="HQ65" s="245"/>
      <c r="HR65" s="245"/>
      <c r="HS65" s="245"/>
      <c r="HT65" s="245"/>
      <c r="HU65" s="246"/>
      <c r="HV65" s="267"/>
      <c r="HW65" s="267"/>
      <c r="HX65" s="267"/>
      <c r="HY65" s="267"/>
      <c r="HZ65" s="267"/>
      <c r="IA65" s="267"/>
      <c r="IB65" s="267"/>
      <c r="IC65" s="267"/>
      <c r="ID65" s="267"/>
      <c r="IE65" s="267"/>
      <c r="IF65" s="267"/>
      <c r="IG65" s="267"/>
      <c r="IH65" s="267"/>
      <c r="II65" s="267"/>
      <c r="IJ65" s="267"/>
      <c r="IK65" s="267"/>
      <c r="IL65" s="267"/>
      <c r="IM65" s="267"/>
      <c r="IN65" s="267"/>
      <c r="IO65" s="267"/>
      <c r="IP65" s="267"/>
      <c r="IQ65" s="267"/>
      <c r="IR65" s="267"/>
      <c r="IS65" s="267"/>
      <c r="IT65" s="267"/>
      <c r="IU65" s="267"/>
      <c r="IV65" s="267"/>
      <c r="IW65" s="267"/>
      <c r="IX65" s="267"/>
      <c r="IY65" s="245"/>
      <c r="IZ65" s="245"/>
      <c r="JA65" s="245"/>
      <c r="JB65" s="245"/>
      <c r="JC65" s="245"/>
      <c r="JD65" s="245"/>
      <c r="JE65" s="245"/>
      <c r="JF65" s="245"/>
      <c r="JG65" s="245"/>
      <c r="JH65" s="245"/>
      <c r="JI65" s="246"/>
      <c r="JJ65" s="267"/>
      <c r="JK65" s="267"/>
      <c r="JL65" s="267"/>
      <c r="JM65" s="267"/>
      <c r="JN65" s="267"/>
      <c r="JO65" s="267"/>
      <c r="JP65" s="267"/>
      <c r="JQ65" s="267"/>
      <c r="JR65" s="267"/>
      <c r="JS65" s="267"/>
      <c r="JT65" s="267"/>
      <c r="JU65" s="267"/>
      <c r="JV65" s="267"/>
      <c r="JW65" s="267"/>
      <c r="JX65" s="267"/>
      <c r="JY65" s="267"/>
      <c r="JZ65" s="267"/>
      <c r="KA65" s="267"/>
      <c r="KB65" s="267"/>
      <c r="KC65" s="267"/>
      <c r="KD65" s="267"/>
      <c r="KE65" s="267"/>
      <c r="KF65" s="267"/>
      <c r="KG65" s="267"/>
      <c r="KH65" s="267"/>
      <c r="KI65" s="267"/>
      <c r="KJ65" s="267"/>
      <c r="KK65" s="267"/>
      <c r="KL65" s="267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</row>
    <row r="66" spans="1:336" s="54" customFormat="1" ht="17.25" customHeight="1" x14ac:dyDescent="0.2">
      <c r="A66" s="63"/>
      <c r="B66" s="287" t="s">
        <v>217</v>
      </c>
      <c r="C66" s="296"/>
      <c r="D66" s="296"/>
      <c r="E66" s="296"/>
      <c r="F66" s="297"/>
      <c r="G66" s="297"/>
      <c r="H66" s="297"/>
      <c r="I66" s="297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93">
        <f t="shared" si="187"/>
        <v>74036.829312378482</v>
      </c>
      <c r="AG66" s="93">
        <f>AK66+AO66+AW66+BE66</f>
        <v>22449.301940000005</v>
      </c>
      <c r="AH66" s="93">
        <f>AL66+AP66+AX66+BF66</f>
        <v>0</v>
      </c>
      <c r="AI66" s="93">
        <f>AH66-AG66</f>
        <v>-22449.301940000005</v>
      </c>
      <c r="AJ66" s="288">
        <f>IF(AG66=0,"-",AH66/AG66)</f>
        <v>0</v>
      </c>
      <c r="AK66" s="295">
        <f>CP66</f>
        <v>2362.7449999999999</v>
      </c>
      <c r="AL66" s="295"/>
      <c r="AM66" s="93">
        <f>AL66-AK66</f>
        <v>-2362.7449999999999</v>
      </c>
      <c r="AN66" s="288">
        <f>IF(AK66=0,"-",AL66/AK66)</f>
        <v>0</v>
      </c>
      <c r="AO66" s="295">
        <f>CT66</f>
        <v>4534.8352361302095</v>
      </c>
      <c r="AP66" s="295"/>
      <c r="AQ66" s="93">
        <f>AP66-AO66</f>
        <v>-4534.8352361302095</v>
      </c>
      <c r="AR66" s="288">
        <f>IF(AO66=0,"-",AP66/AO66)</f>
        <v>0</v>
      </c>
      <c r="AS66" s="93">
        <f>AK66+AO66</f>
        <v>6897.5802361302094</v>
      </c>
      <c r="AT66" s="93">
        <f>AL66+AP66</f>
        <v>0</v>
      </c>
      <c r="AU66" s="93">
        <f>AT66-AS66</f>
        <v>-6897.5802361302094</v>
      </c>
      <c r="AV66" s="288">
        <f>IF(AS66=0,"-",AT66/AS66)</f>
        <v>0</v>
      </c>
      <c r="AW66" s="295">
        <f>DB66</f>
        <v>11598.76760926005</v>
      </c>
      <c r="AX66" s="295"/>
      <c r="AY66" s="93">
        <f>AX66-AW66</f>
        <v>-11598.76760926005</v>
      </c>
      <c r="AZ66" s="288">
        <f>IF(AW66=0,"-",AX66/AW66)</f>
        <v>0</v>
      </c>
      <c r="BA66" s="93">
        <f>AS66+AW66</f>
        <v>18496.347845390261</v>
      </c>
      <c r="BB66" s="93">
        <f>AT66+AX66</f>
        <v>0</v>
      </c>
      <c r="BC66" s="93">
        <f>BB66-BA66</f>
        <v>-18496.347845390261</v>
      </c>
      <c r="BD66" s="288">
        <f>IF(BA66=0,"-",BB66/BA66)</f>
        <v>0</v>
      </c>
      <c r="BE66" s="295">
        <f>DJ66</f>
        <v>3952.9540946097422</v>
      </c>
      <c r="BF66" s="295"/>
      <c r="BG66" s="93">
        <f>BF66-BE66</f>
        <v>-3952.9540946097422</v>
      </c>
      <c r="BH66" s="288">
        <f>IF(BE66=0,"-",BF66/BE66)</f>
        <v>0</v>
      </c>
      <c r="BI66" s="289"/>
      <c r="BJ66" s="289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95">
        <v>21226.214413991202</v>
      </c>
      <c r="CA66" s="295">
        <v>6475.617214672161</v>
      </c>
      <c r="CB66" s="295">
        <v>12757.490064450925</v>
      </c>
      <c r="CC66" s="295">
        <v>11128.205679264191</v>
      </c>
      <c r="CD66" s="141"/>
      <c r="CE66" s="141"/>
      <c r="CF66" s="141"/>
      <c r="CG66" s="22"/>
      <c r="CH66" s="22"/>
      <c r="CI66" s="255"/>
      <c r="CJ66" s="255"/>
      <c r="CK66" s="93">
        <f t="shared" si="199"/>
        <v>74036.829312378482</v>
      </c>
      <c r="CL66" s="93">
        <f t="shared" si="200"/>
        <v>22449.301940000005</v>
      </c>
      <c r="CM66" s="93">
        <f>CQ66+CU66+DC66+DK66</f>
        <v>0</v>
      </c>
      <c r="CN66" s="93">
        <f>CM66-CL66</f>
        <v>-22449.301940000005</v>
      </c>
      <c r="CO66" s="288">
        <f>IF(CL66=0,"-",CM66/CL66)</f>
        <v>0</v>
      </c>
      <c r="CP66" s="93">
        <v>2362.7449999999999</v>
      </c>
      <c r="CQ66" s="93"/>
      <c r="CR66" s="93">
        <f>CQ66-CP66</f>
        <v>-2362.7449999999999</v>
      </c>
      <c r="CS66" s="288">
        <f>IF(CP66=0,"-",CQ66/CP66)</f>
        <v>0</v>
      </c>
      <c r="CT66" s="93">
        <v>4534.8352361302095</v>
      </c>
      <c r="CU66" s="93"/>
      <c r="CV66" s="93">
        <f>CU66-CT66</f>
        <v>-4534.8352361302095</v>
      </c>
      <c r="CW66" s="288">
        <f>IF(CT66=0,"-",CU66/CT66)</f>
        <v>0</v>
      </c>
      <c r="CX66" s="93">
        <f t="shared" si="201"/>
        <v>6897.5802361302094</v>
      </c>
      <c r="CY66" s="93">
        <f>CQ66+CU66</f>
        <v>0</v>
      </c>
      <c r="CZ66" s="93">
        <f>CY66-CX66</f>
        <v>-6897.5802361302094</v>
      </c>
      <c r="DA66" s="288">
        <f>IF(CX66=0,"-",CY66/CX66)</f>
        <v>0</v>
      </c>
      <c r="DB66" s="93">
        <v>11598.76760926005</v>
      </c>
      <c r="DC66" s="93"/>
      <c r="DD66" s="93">
        <f>DC66-DB66</f>
        <v>-11598.76760926005</v>
      </c>
      <c r="DE66" s="288">
        <f>IF(DB66=0,"-",DC66/DB66)</f>
        <v>0</v>
      </c>
      <c r="DF66" s="93">
        <f t="shared" si="202"/>
        <v>18496.347845390261</v>
      </c>
      <c r="DG66" s="93">
        <f>CY66+DC66</f>
        <v>0</v>
      </c>
      <c r="DH66" s="93">
        <f>DG66-DF66</f>
        <v>-18496.347845390261</v>
      </c>
      <c r="DI66" s="288">
        <f>IF(DF66=0,"-",DG66/DF66)</f>
        <v>0</v>
      </c>
      <c r="DJ66" s="93">
        <v>3952.9540946097422</v>
      </c>
      <c r="DK66" s="93"/>
      <c r="DL66" s="93">
        <f>DK66-DJ66</f>
        <v>-3952.9540946097422</v>
      </c>
      <c r="DM66" s="288">
        <f>IF(DJ66=0,"-",DK66/DJ66)</f>
        <v>0</v>
      </c>
      <c r="DN66" s="289"/>
      <c r="DO66" s="289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93">
        <v>21226.214413991202</v>
      </c>
      <c r="EF66" s="93">
        <v>6475.617214672161</v>
      </c>
      <c r="EG66" s="93">
        <v>12757.490064450925</v>
      </c>
      <c r="EH66" s="93">
        <v>11128.205679264191</v>
      </c>
      <c r="EI66" s="141"/>
      <c r="EJ66" s="141"/>
      <c r="EK66" s="141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93">
        <v>0</v>
      </c>
      <c r="GQ66" s="93"/>
      <c r="GR66" s="93">
        <f>GT66+GZ66+HB66+HD66+HF66</f>
        <v>119862.29014921181</v>
      </c>
      <c r="GS66" s="93">
        <f>GV66+HA66+HC66+HE66+HG66</f>
        <v>74036.829312378482</v>
      </c>
      <c r="GT66" s="93">
        <v>22449.301940000001</v>
      </c>
      <c r="GU66" s="93"/>
      <c r="GV66" s="93">
        <f>CL66</f>
        <v>22449.301940000005</v>
      </c>
      <c r="GW66" s="93">
        <f>CM66</f>
        <v>0</v>
      </c>
      <c r="GX66" s="92">
        <f>GP66+GT66-GV66</f>
        <v>0</v>
      </c>
      <c r="GY66" s="92">
        <f>GQ66+GU66-GW66</f>
        <v>0</v>
      </c>
      <c r="GZ66" s="93">
        <v>38487.493669991192</v>
      </c>
      <c r="HA66" s="93">
        <f t="shared" si="206"/>
        <v>21226.214413991202</v>
      </c>
      <c r="HB66" s="93">
        <v>21183.511320505495</v>
      </c>
      <c r="HC66" s="93">
        <f t="shared" si="207"/>
        <v>6475.617214672161</v>
      </c>
      <c r="HD66" s="93">
        <v>21757.915576950923</v>
      </c>
      <c r="HE66" s="93">
        <f t="shared" si="208"/>
        <v>12757.490064450925</v>
      </c>
      <c r="HF66" s="93">
        <v>15984.067641764192</v>
      </c>
      <c r="HG66" s="93">
        <f t="shared" si="209"/>
        <v>11128.205679264191</v>
      </c>
      <c r="HH66" s="92">
        <f>GP66+GR66-GS66</f>
        <v>45825.460836833328</v>
      </c>
      <c r="HI66" s="298" t="s">
        <v>218</v>
      </c>
      <c r="HJ66" s="245"/>
      <c r="HK66" s="245"/>
      <c r="HL66" s="245"/>
      <c r="HM66" s="245"/>
      <c r="HN66" s="245"/>
      <c r="HO66" s="245"/>
      <c r="HP66" s="245"/>
      <c r="HQ66" s="245"/>
      <c r="HR66" s="245"/>
      <c r="HS66" s="245"/>
      <c r="HT66" s="245"/>
      <c r="HU66" s="246"/>
      <c r="HV66" s="267"/>
      <c r="HW66" s="267"/>
      <c r="HX66" s="267"/>
      <c r="HY66" s="267"/>
      <c r="HZ66" s="267"/>
      <c r="IA66" s="267"/>
      <c r="IB66" s="267"/>
      <c r="IC66" s="267"/>
      <c r="ID66" s="267"/>
      <c r="IE66" s="267"/>
      <c r="IF66" s="267"/>
      <c r="IG66" s="267"/>
      <c r="IH66" s="267"/>
      <c r="II66" s="267"/>
      <c r="IJ66" s="267"/>
      <c r="IK66" s="267"/>
      <c r="IL66" s="267"/>
      <c r="IM66" s="267"/>
      <c r="IN66" s="267"/>
      <c r="IO66" s="267"/>
      <c r="IP66" s="267"/>
      <c r="IQ66" s="267"/>
      <c r="IR66" s="267"/>
      <c r="IS66" s="267"/>
      <c r="IT66" s="267"/>
      <c r="IU66" s="267"/>
      <c r="IV66" s="267"/>
      <c r="IW66" s="267"/>
      <c r="IX66" s="267"/>
      <c r="IY66" s="245"/>
      <c r="IZ66" s="245"/>
      <c r="JA66" s="245"/>
      <c r="JB66" s="245"/>
      <c r="JC66" s="245"/>
      <c r="JD66" s="245"/>
      <c r="JE66" s="245"/>
      <c r="JF66" s="245"/>
      <c r="JG66" s="245"/>
      <c r="JH66" s="245"/>
      <c r="JI66" s="246"/>
      <c r="JJ66" s="267"/>
      <c r="JK66" s="267"/>
      <c r="JL66" s="267"/>
      <c r="JM66" s="267"/>
      <c r="JN66" s="267"/>
      <c r="JO66" s="267"/>
      <c r="JP66" s="267"/>
      <c r="JQ66" s="267"/>
      <c r="JR66" s="267"/>
      <c r="JS66" s="267"/>
      <c r="JT66" s="267"/>
      <c r="JU66" s="267"/>
      <c r="JV66" s="267"/>
      <c r="JW66" s="267"/>
      <c r="JX66" s="267"/>
      <c r="JY66" s="267"/>
      <c r="JZ66" s="267"/>
      <c r="KA66" s="267"/>
      <c r="KB66" s="267"/>
      <c r="KC66" s="267"/>
      <c r="KD66" s="267"/>
      <c r="KE66" s="267"/>
      <c r="KF66" s="267"/>
      <c r="KG66" s="267"/>
      <c r="KH66" s="267"/>
      <c r="KI66" s="267"/>
      <c r="KJ66" s="267"/>
      <c r="KK66" s="267"/>
      <c r="KL66" s="267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</row>
    <row r="67" spans="1:336" ht="15.75" x14ac:dyDescent="0.2">
      <c r="A67" s="292" t="s">
        <v>173</v>
      </c>
      <c r="B67" s="293" t="s">
        <v>219</v>
      </c>
      <c r="C67" s="294"/>
      <c r="D67" s="294"/>
      <c r="E67" s="294"/>
      <c r="F67" s="12"/>
      <c r="G67" s="12"/>
      <c r="H67" s="12"/>
      <c r="I67" s="12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9"/>
      <c r="AC67" s="296"/>
      <c r="AD67" s="296"/>
      <c r="AE67" s="294"/>
      <c r="AF67" s="93">
        <f t="shared" si="187"/>
        <v>5426.4148691336068</v>
      </c>
      <c r="AG67" s="93">
        <f t="shared" si="188"/>
        <v>5426.4148691336068</v>
      </c>
      <c r="AH67" s="93">
        <f t="shared" si="188"/>
        <v>0</v>
      </c>
      <c r="AI67" s="93">
        <f t="shared" si="161"/>
        <v>-5426.4148691336068</v>
      </c>
      <c r="AJ67" s="288">
        <f t="shared" si="162"/>
        <v>0</v>
      </c>
      <c r="AK67" s="295">
        <v>0</v>
      </c>
      <c r="AL67" s="295"/>
      <c r="AM67" s="93">
        <f t="shared" si="189"/>
        <v>0</v>
      </c>
      <c r="AN67" s="288" t="str">
        <f t="shared" si="190"/>
        <v>-</v>
      </c>
      <c r="AO67" s="295">
        <f>CP67+AO105</f>
        <v>5426.4148691336068</v>
      </c>
      <c r="AP67" s="295"/>
      <c r="AQ67" s="93">
        <f t="shared" si="191"/>
        <v>-5426.4148691336068</v>
      </c>
      <c r="AR67" s="288">
        <f t="shared" si="163"/>
        <v>0</v>
      </c>
      <c r="AS67" s="93">
        <f t="shared" si="192"/>
        <v>5426.4148691336068</v>
      </c>
      <c r="AT67" s="93">
        <f t="shared" si="192"/>
        <v>0</v>
      </c>
      <c r="AU67" s="93">
        <f t="shared" si="193"/>
        <v>-5426.4148691336068</v>
      </c>
      <c r="AV67" s="288">
        <f t="shared" si="164"/>
        <v>0</v>
      </c>
      <c r="AW67" s="295">
        <v>0</v>
      </c>
      <c r="AX67" s="295"/>
      <c r="AY67" s="93">
        <f t="shared" si="194"/>
        <v>0</v>
      </c>
      <c r="AZ67" s="288" t="str">
        <f t="shared" si="165"/>
        <v>-</v>
      </c>
      <c r="BA67" s="93">
        <f t="shared" si="195"/>
        <v>5426.4148691336068</v>
      </c>
      <c r="BB67" s="93">
        <f t="shared" si="195"/>
        <v>0</v>
      </c>
      <c r="BC67" s="93">
        <f t="shared" si="196"/>
        <v>-5426.4148691336068</v>
      </c>
      <c r="BD67" s="288">
        <f t="shared" si="166"/>
        <v>0</v>
      </c>
      <c r="BE67" s="295">
        <v>0</v>
      </c>
      <c r="BF67" s="295"/>
      <c r="BG67" s="93">
        <f t="shared" si="167"/>
        <v>0</v>
      </c>
      <c r="BH67" s="288" t="str">
        <f t="shared" si="168"/>
        <v>-</v>
      </c>
      <c r="BI67" s="289"/>
      <c r="BJ67" s="289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95">
        <v>0</v>
      </c>
      <c r="CA67" s="295">
        <v>0</v>
      </c>
      <c r="CB67" s="295">
        <v>0</v>
      </c>
      <c r="CC67" s="295">
        <v>0</v>
      </c>
      <c r="CD67" s="141"/>
      <c r="CE67" s="141"/>
      <c r="CF67" s="141"/>
      <c r="CG67" s="22"/>
      <c r="CH67" s="22"/>
      <c r="CI67" s="255"/>
      <c r="CJ67" s="255"/>
      <c r="CK67" s="93">
        <f t="shared" si="199"/>
        <v>5426.4148691336068</v>
      </c>
      <c r="CL67" s="93">
        <f t="shared" si="200"/>
        <v>5426.4148691336068</v>
      </c>
      <c r="CM67" s="93">
        <f t="shared" si="200"/>
        <v>0</v>
      </c>
      <c r="CN67" s="93">
        <f t="shared" si="169"/>
        <v>-5426.4148691336068</v>
      </c>
      <c r="CO67" s="288">
        <f t="shared" si="170"/>
        <v>0</v>
      </c>
      <c r="CP67" s="93">
        <f>SUMIF($CI$11:$CI$50,$A67,CP$11:CP$50)+SUMIF($CI$95:$CI$101,$A67,CP$95:CP$101)</f>
        <v>2362.7449999999999</v>
      </c>
      <c r="CQ67" s="93">
        <f>SUMIF($CJ$11:$CJ$50,$A67,CQ$11:CQ$50)+SUMIF($CJ$95:$CJ$101,$A67,CQ$95:CQ$101)</f>
        <v>0</v>
      </c>
      <c r="CR67" s="93">
        <f t="shared" ref="CR67:CR96" si="210">CQ67-CP67</f>
        <v>-2362.7449999999999</v>
      </c>
      <c r="CS67" s="288">
        <f t="shared" ref="CS67:CS96" si="211">IF(CP67=0,"-",CQ67/CP67)</f>
        <v>0</v>
      </c>
      <c r="CT67" s="93">
        <f>SUMIF($CI$11:$CI$50,$A67,CT$11:CT$50)+SUMIF($CI$103:$CI$109,$A67,CT$103:CT$109)</f>
        <v>3063.6698691336073</v>
      </c>
      <c r="CU67" s="93">
        <f>SUMIF($CJ$11:$CJ$50,$A67,CU$11:CU$50)+SUMIF($CJ$95:$CJ$101,$A67,CU$95:CU$101)</f>
        <v>0</v>
      </c>
      <c r="CV67" s="93">
        <f t="shared" si="171"/>
        <v>-3063.6698691336073</v>
      </c>
      <c r="CW67" s="288">
        <f t="shared" si="172"/>
        <v>0</v>
      </c>
      <c r="CX67" s="93">
        <f t="shared" si="201"/>
        <v>5426.4148691336068</v>
      </c>
      <c r="CY67" s="93">
        <f t="shared" si="201"/>
        <v>0</v>
      </c>
      <c r="CZ67" s="93">
        <f t="shared" si="173"/>
        <v>-5426.4148691336068</v>
      </c>
      <c r="DA67" s="288">
        <f t="shared" si="174"/>
        <v>0</v>
      </c>
      <c r="DB67" s="93">
        <f>SUMIF($CI$11:$CI$50,$A67,DB$11:DB$50)+SUMIF($CI$103:$CI$107,$A67,DB$103:DB$107)</f>
        <v>0</v>
      </c>
      <c r="DC67" s="93">
        <f>SUMIF($CJ$11:$CJ$50,$A67,DC$11:DC$50)+SUMIF($CJ$95:$CJ$101,$A67,DC$95:DC$101)</f>
        <v>0</v>
      </c>
      <c r="DD67" s="93">
        <f t="shared" si="175"/>
        <v>0</v>
      </c>
      <c r="DE67" s="288" t="str">
        <f t="shared" si="176"/>
        <v>-</v>
      </c>
      <c r="DF67" s="93">
        <f t="shared" si="202"/>
        <v>5426.4148691336068</v>
      </c>
      <c r="DG67" s="93">
        <f t="shared" si="202"/>
        <v>0</v>
      </c>
      <c r="DH67" s="93">
        <f t="shared" si="177"/>
        <v>-5426.4148691336068</v>
      </c>
      <c r="DI67" s="288">
        <f t="shared" si="178"/>
        <v>0</v>
      </c>
      <c r="DJ67" s="93">
        <f>SUMIF($CI$11:$CI$50,$A67,DJ$11:DJ$50)+SUMIF($CI$95:$CI$101,$A67,DJ$95:DJ$101)</f>
        <v>0</v>
      </c>
      <c r="DK67" s="93">
        <f>SUMIF($CJ$11:$CJ$50,$A67,DK$11:DK$50)+SUMIF($CJ$95:$CJ$101,$A67,DK$95:DK$101)</f>
        <v>0</v>
      </c>
      <c r="DL67" s="93">
        <f t="shared" si="179"/>
        <v>0</v>
      </c>
      <c r="DM67" s="288" t="str">
        <f t="shared" si="180"/>
        <v>-</v>
      </c>
      <c r="DN67" s="289"/>
      <c r="DO67" s="289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93">
        <f>SUMIF($CI$11:$CI$62,$A67,EE$11:EE$62)+SUMIF($CI$108:$CI$119,$A67,EE$108:EE$119)</f>
        <v>0</v>
      </c>
      <c r="EF67" s="93">
        <f>SUMIF($CI$11:$CI$62,$A67,EF$11:EF$62)+SUMIF($CI$108:$CI$119,$A67,EF$108:EF$119)</f>
        <v>0</v>
      </c>
      <c r="EG67" s="93">
        <f>SUMIF($CI$11:$CI$62,$A67,EG$11:EG$62)+SUMIF($CI$108:$CI$119,$A67,EG$108:EG$119)</f>
        <v>0</v>
      </c>
      <c r="EH67" s="93">
        <f>SUMIF($CI$11:$CI$62,$A67,EH$11:EH$62)+SUMIF($CI$108:$CI$119,$A67,EH$108:EH$119)</f>
        <v>0</v>
      </c>
      <c r="EI67" s="141"/>
      <c r="EJ67" s="141"/>
      <c r="EK67" s="141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93">
        <v>5426.4148691336086</v>
      </c>
      <c r="GQ67" s="93"/>
      <c r="GR67" s="93">
        <f t="shared" si="203"/>
        <v>0</v>
      </c>
      <c r="GS67" s="93">
        <f t="shared" si="204"/>
        <v>5426.4148691336068</v>
      </c>
      <c r="GT67" s="93">
        <v>0</v>
      </c>
      <c r="GU67" s="93"/>
      <c r="GV67" s="93">
        <f t="shared" si="205"/>
        <v>5426.4148691336068</v>
      </c>
      <c r="GW67" s="93">
        <f t="shared" si="205"/>
        <v>0</v>
      </c>
      <c r="GX67" s="92">
        <f t="shared" si="184"/>
        <v>0</v>
      </c>
      <c r="GY67" s="92">
        <f t="shared" si="184"/>
        <v>0</v>
      </c>
      <c r="GZ67" s="93">
        <v>0</v>
      </c>
      <c r="HA67" s="93">
        <f t="shared" si="206"/>
        <v>0</v>
      </c>
      <c r="HB67" s="93">
        <v>0</v>
      </c>
      <c r="HC67" s="93">
        <f t="shared" si="207"/>
        <v>0</v>
      </c>
      <c r="HD67" s="93">
        <v>0</v>
      </c>
      <c r="HE67" s="93">
        <f t="shared" si="208"/>
        <v>0</v>
      </c>
      <c r="HF67" s="93">
        <v>0</v>
      </c>
      <c r="HG67" s="93">
        <f t="shared" si="209"/>
        <v>0</v>
      </c>
      <c r="HH67" s="92">
        <f t="shared" si="186"/>
        <v>0</v>
      </c>
      <c r="HI67" s="247"/>
      <c r="HJ67" s="245"/>
      <c r="HK67" s="245"/>
      <c r="HL67" s="245"/>
      <c r="HM67" s="245"/>
      <c r="HN67" s="245"/>
      <c r="HO67" s="245"/>
      <c r="HP67" s="245"/>
      <c r="HQ67" s="245"/>
      <c r="HR67" s="245"/>
      <c r="HS67" s="245"/>
      <c r="HT67" s="245"/>
      <c r="HU67" s="246"/>
      <c r="HV67" s="267"/>
      <c r="HW67" s="267"/>
      <c r="HX67" s="267"/>
      <c r="HY67" s="267"/>
      <c r="HZ67" s="267"/>
      <c r="IA67" s="267"/>
      <c r="IB67" s="267"/>
      <c r="IC67" s="267"/>
      <c r="ID67" s="267"/>
      <c r="IE67" s="267"/>
      <c r="IF67" s="267"/>
      <c r="IG67" s="267"/>
      <c r="IH67" s="267"/>
      <c r="II67" s="267"/>
      <c r="IJ67" s="267"/>
      <c r="IK67" s="267"/>
      <c r="IL67" s="267"/>
      <c r="IM67" s="267"/>
      <c r="IN67" s="267"/>
      <c r="IO67" s="267"/>
      <c r="IP67" s="267"/>
      <c r="IQ67" s="267"/>
      <c r="IR67" s="267"/>
      <c r="IS67" s="267"/>
      <c r="IT67" s="267"/>
      <c r="IU67" s="267"/>
      <c r="IV67" s="267"/>
      <c r="IW67" s="267"/>
      <c r="IX67" s="267"/>
      <c r="IY67" s="245"/>
      <c r="IZ67" s="245"/>
      <c r="JA67" s="245"/>
      <c r="JB67" s="245"/>
      <c r="JC67" s="245"/>
      <c r="JD67" s="245"/>
      <c r="JE67" s="245"/>
      <c r="JF67" s="245"/>
      <c r="JG67" s="245"/>
      <c r="JH67" s="245"/>
      <c r="JI67" s="246"/>
      <c r="JJ67" s="267"/>
      <c r="JK67" s="267"/>
      <c r="JL67" s="267"/>
      <c r="JM67" s="267"/>
      <c r="JN67" s="267"/>
      <c r="JO67" s="267"/>
      <c r="JP67" s="267"/>
      <c r="JQ67" s="267"/>
      <c r="JR67" s="267"/>
      <c r="JS67" s="267"/>
      <c r="JT67" s="267"/>
      <c r="JU67" s="267"/>
      <c r="JV67" s="267"/>
      <c r="JW67" s="267"/>
      <c r="JX67" s="267"/>
      <c r="JY67" s="267"/>
      <c r="JZ67" s="267"/>
      <c r="KA67" s="267"/>
      <c r="KB67" s="267"/>
      <c r="KC67" s="267"/>
      <c r="KD67" s="267"/>
      <c r="KE67" s="267"/>
      <c r="KF67" s="267"/>
      <c r="KG67" s="267"/>
      <c r="KH67" s="267"/>
      <c r="KI67" s="267"/>
      <c r="KJ67" s="267"/>
      <c r="KK67" s="267"/>
      <c r="KL67" s="267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</row>
    <row r="68" spans="1:336" ht="15.75" x14ac:dyDescent="0.2">
      <c r="A68" s="292" t="s">
        <v>220</v>
      </c>
      <c r="B68" s="287" t="s">
        <v>221</v>
      </c>
      <c r="C68" s="294"/>
      <c r="D68" s="294"/>
      <c r="E68" s="294"/>
      <c r="F68" s="12"/>
      <c r="G68" s="12"/>
      <c r="H68" s="12"/>
      <c r="I68" s="12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9"/>
      <c r="AC68" s="296"/>
      <c r="AD68" s="296"/>
      <c r="AE68" s="294"/>
      <c r="AF68" s="93">
        <f t="shared" si="187"/>
        <v>355682.91389048198</v>
      </c>
      <c r="AG68" s="93">
        <f t="shared" si="188"/>
        <v>67159.004517406764</v>
      </c>
      <c r="AH68" s="93">
        <f t="shared" si="188"/>
        <v>0</v>
      </c>
      <c r="AI68" s="93">
        <f t="shared" si="161"/>
        <v>-67159.004517406764</v>
      </c>
      <c r="AJ68" s="288">
        <f t="shared" si="162"/>
        <v>0</v>
      </c>
      <c r="AK68" s="93">
        <f>SUM(AK69:AK71)</f>
        <v>6559.4405185613659</v>
      </c>
      <c r="AL68" s="93">
        <f>SUM(AL69:AL71)</f>
        <v>0</v>
      </c>
      <c r="AM68" s="93">
        <f t="shared" si="189"/>
        <v>-6559.4405185613659</v>
      </c>
      <c r="AN68" s="288">
        <f t="shared" si="190"/>
        <v>0</v>
      </c>
      <c r="AO68" s="93">
        <f>SUM(AO69:AO71)</f>
        <v>19903.492824501507</v>
      </c>
      <c r="AP68" s="93">
        <f>SUM(AP69:AP71)</f>
        <v>0</v>
      </c>
      <c r="AQ68" s="93">
        <f t="shared" si="191"/>
        <v>-19903.492824501507</v>
      </c>
      <c r="AR68" s="288">
        <f t="shared" si="163"/>
        <v>0</v>
      </c>
      <c r="AS68" s="93">
        <f t="shared" si="192"/>
        <v>26462.933343062872</v>
      </c>
      <c r="AT68" s="93">
        <f t="shared" si="192"/>
        <v>0</v>
      </c>
      <c r="AU68" s="93">
        <f t="shared" si="193"/>
        <v>-26462.933343062872</v>
      </c>
      <c r="AV68" s="288">
        <f t="shared" si="164"/>
        <v>0</v>
      </c>
      <c r="AW68" s="93">
        <f>SUM(AW69:AW71)</f>
        <v>20209.999905686498</v>
      </c>
      <c r="AX68" s="93">
        <f>SUM(AX69:AX71)</f>
        <v>0</v>
      </c>
      <c r="AY68" s="93">
        <f t="shared" si="194"/>
        <v>-20209.999905686498</v>
      </c>
      <c r="AZ68" s="288">
        <f t="shared" si="165"/>
        <v>0</v>
      </c>
      <c r="BA68" s="93">
        <f t="shared" si="195"/>
        <v>46672.933248749367</v>
      </c>
      <c r="BB68" s="93">
        <f t="shared" si="195"/>
        <v>0</v>
      </c>
      <c r="BC68" s="93">
        <f t="shared" si="196"/>
        <v>-46672.933248749367</v>
      </c>
      <c r="BD68" s="288">
        <f t="shared" si="166"/>
        <v>0</v>
      </c>
      <c r="BE68" s="93">
        <f>SUM(BE69:BE71)</f>
        <v>20486.071268657401</v>
      </c>
      <c r="BF68" s="93">
        <f>SUM(BF69:BF71)</f>
        <v>0</v>
      </c>
      <c r="BG68" s="93">
        <f t="shared" si="167"/>
        <v>-20486.071268657401</v>
      </c>
      <c r="BH68" s="288">
        <f t="shared" si="168"/>
        <v>0</v>
      </c>
      <c r="BI68" s="289"/>
      <c r="BJ68" s="289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93">
        <f>SUM(BZ69:BZ71)</f>
        <v>66752.534532507416</v>
      </c>
      <c r="CA68" s="93">
        <f>SUM(CA69:CA71)</f>
        <v>65892.056723914546</v>
      </c>
      <c r="CB68" s="93">
        <f>SUM(CB69:CB71)</f>
        <v>77742.588642255039</v>
      </c>
      <c r="CC68" s="93">
        <f>SUM(CC69:CC71)</f>
        <v>78136.729474398235</v>
      </c>
      <c r="CD68" s="141"/>
      <c r="CE68" s="141"/>
      <c r="CF68" s="141"/>
      <c r="CG68" s="22"/>
      <c r="CH68" s="22"/>
      <c r="CI68" s="255"/>
      <c r="CJ68" s="255"/>
      <c r="CK68" s="93">
        <f t="shared" si="199"/>
        <v>355682.91389048198</v>
      </c>
      <c r="CL68" s="93">
        <f t="shared" si="200"/>
        <v>67159.004517406764</v>
      </c>
      <c r="CM68" s="93">
        <f t="shared" si="200"/>
        <v>0</v>
      </c>
      <c r="CN68" s="93">
        <f t="shared" si="169"/>
        <v>-67159.004517406764</v>
      </c>
      <c r="CO68" s="288">
        <f t="shared" si="170"/>
        <v>0</v>
      </c>
      <c r="CP68" s="93">
        <f>SUM(CP69:CP71)</f>
        <v>6559.4405185613659</v>
      </c>
      <c r="CQ68" s="93">
        <f>SUM(CQ69:CQ71)</f>
        <v>0</v>
      </c>
      <c r="CR68" s="93">
        <f t="shared" si="210"/>
        <v>-6559.4405185613659</v>
      </c>
      <c r="CS68" s="288">
        <f t="shared" si="211"/>
        <v>0</v>
      </c>
      <c r="CT68" s="93">
        <f>SUM(CT69:CT71)</f>
        <v>19903.492824501507</v>
      </c>
      <c r="CU68" s="93">
        <f>SUM(CU69:CU71)</f>
        <v>0</v>
      </c>
      <c r="CV68" s="93">
        <f t="shared" si="171"/>
        <v>-19903.492824501507</v>
      </c>
      <c r="CW68" s="288">
        <f t="shared" si="172"/>
        <v>0</v>
      </c>
      <c r="CX68" s="93">
        <f t="shared" si="201"/>
        <v>26462.933343062872</v>
      </c>
      <c r="CY68" s="93">
        <f t="shared" si="201"/>
        <v>0</v>
      </c>
      <c r="CZ68" s="93">
        <f t="shared" si="173"/>
        <v>-26462.933343062872</v>
      </c>
      <c r="DA68" s="288">
        <f t="shared" si="174"/>
        <v>0</v>
      </c>
      <c r="DB68" s="93">
        <f>SUM(DB69:DB71)</f>
        <v>20209.999905686498</v>
      </c>
      <c r="DC68" s="93">
        <f>SUM(DC69:DC71)</f>
        <v>0</v>
      </c>
      <c r="DD68" s="93">
        <f t="shared" si="175"/>
        <v>-20209.999905686498</v>
      </c>
      <c r="DE68" s="288">
        <f t="shared" si="176"/>
        <v>0</v>
      </c>
      <c r="DF68" s="93">
        <f t="shared" si="202"/>
        <v>46672.933248749367</v>
      </c>
      <c r="DG68" s="93">
        <f t="shared" si="202"/>
        <v>0</v>
      </c>
      <c r="DH68" s="93">
        <f t="shared" si="177"/>
        <v>-46672.933248749367</v>
      </c>
      <c r="DI68" s="288">
        <f t="shared" si="178"/>
        <v>0</v>
      </c>
      <c r="DJ68" s="93">
        <f>SUM(DJ69:DJ71)</f>
        <v>20486.071268657401</v>
      </c>
      <c r="DK68" s="93">
        <f>SUM(DK69:DK71)</f>
        <v>0</v>
      </c>
      <c r="DL68" s="93">
        <f t="shared" si="179"/>
        <v>-20486.071268657401</v>
      </c>
      <c r="DM68" s="288">
        <f t="shared" si="180"/>
        <v>0</v>
      </c>
      <c r="DN68" s="289"/>
      <c r="DO68" s="289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93">
        <f>SUM(EE69:EE71)</f>
        <v>66752.534532507416</v>
      </c>
      <c r="EF68" s="93">
        <f>SUM(EF69:EF71)</f>
        <v>65892.056723914546</v>
      </c>
      <c r="EG68" s="93">
        <f>SUM(EG69:EG71)</f>
        <v>77742.588642255039</v>
      </c>
      <c r="EH68" s="93">
        <f>SUM(EH69:EH71)</f>
        <v>78136.729474398235</v>
      </c>
      <c r="EI68" s="141"/>
      <c r="EJ68" s="141"/>
      <c r="EK68" s="141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93">
        <f>SUM(GP69:GP71)</f>
        <v>0</v>
      </c>
      <c r="GQ68" s="93">
        <f>SUM(GQ69:GQ71)</f>
        <v>0</v>
      </c>
      <c r="GR68" s="93">
        <f t="shared" si="203"/>
        <v>2279206.872746923</v>
      </c>
      <c r="GS68" s="93">
        <f t="shared" si="204"/>
        <v>355682.91389048198</v>
      </c>
      <c r="GT68" s="93">
        <f>SUM(GT69:GT71)</f>
        <v>559832.42071456229</v>
      </c>
      <c r="GU68" s="93">
        <f>SUM(GU69:GU71)</f>
        <v>0</v>
      </c>
      <c r="GV68" s="93">
        <f t="shared" si="205"/>
        <v>67159.004517406764</v>
      </c>
      <c r="GW68" s="93">
        <f t="shared" si="205"/>
        <v>0</v>
      </c>
      <c r="GX68" s="92">
        <f t="shared" si="184"/>
        <v>492673.41619715554</v>
      </c>
      <c r="GY68" s="92">
        <f t="shared" si="184"/>
        <v>0</v>
      </c>
      <c r="GZ68" s="93">
        <f>SUM(GZ69:GZ71)</f>
        <v>707476.55640769145</v>
      </c>
      <c r="HA68" s="93">
        <f t="shared" si="206"/>
        <v>66752.534532507416</v>
      </c>
      <c r="HB68" s="93">
        <f>SUM(HB69:HB71)</f>
        <v>215771.77070800267</v>
      </c>
      <c r="HC68" s="93">
        <f t="shared" si="207"/>
        <v>65892.056723914546</v>
      </c>
      <c r="HD68" s="93">
        <f>SUM(HD69:HD71)</f>
        <v>425167.45335761271</v>
      </c>
      <c r="HE68" s="93">
        <f t="shared" si="208"/>
        <v>77742.588642255039</v>
      </c>
      <c r="HF68" s="93">
        <f>SUM(HF69:HF71)</f>
        <v>370958.67155905406</v>
      </c>
      <c r="HG68" s="93">
        <f t="shared" si="209"/>
        <v>78136.729474398235</v>
      </c>
      <c r="HH68" s="92">
        <f t="shared" si="186"/>
        <v>1923523.9588564411</v>
      </c>
      <c r="HI68" s="90"/>
      <c r="HJ68" s="245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</row>
    <row r="69" spans="1:336" ht="15.75" x14ac:dyDescent="0.2">
      <c r="A69" s="292" t="s">
        <v>103</v>
      </c>
      <c r="B69" s="293" t="s">
        <v>222</v>
      </c>
      <c r="C69" s="294"/>
      <c r="D69" s="294"/>
      <c r="E69" s="294"/>
      <c r="F69" s="12"/>
      <c r="G69" s="12"/>
      <c r="H69" s="12"/>
      <c r="I69" s="12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300"/>
      <c r="AC69" s="296"/>
      <c r="AD69" s="296"/>
      <c r="AE69" s="294"/>
      <c r="AF69" s="93">
        <f t="shared" si="187"/>
        <v>355682.91389048198</v>
      </c>
      <c r="AG69" s="93">
        <f t="shared" si="188"/>
        <v>67159.004517406764</v>
      </c>
      <c r="AH69" s="93">
        <f t="shared" si="188"/>
        <v>0</v>
      </c>
      <c r="AI69" s="93">
        <f>AH69-AG69</f>
        <v>-67159.004517406764</v>
      </c>
      <c r="AJ69" s="288">
        <f>IF(AG69=0,"-",AH69/AG69)</f>
        <v>0</v>
      </c>
      <c r="AK69" s="295">
        <f>CP69</f>
        <v>6559.4405185613659</v>
      </c>
      <c r="AL69" s="295"/>
      <c r="AM69" s="93">
        <f>AL69-AK69</f>
        <v>-6559.4405185613659</v>
      </c>
      <c r="AN69" s="288">
        <f>IF(AK69=0,"-",AL69/AK69)</f>
        <v>0</v>
      </c>
      <c r="AO69" s="295">
        <f>CT69</f>
        <v>19903.492824501507</v>
      </c>
      <c r="AP69" s="295"/>
      <c r="AQ69" s="93">
        <f>AP69-AO69</f>
        <v>-19903.492824501507</v>
      </c>
      <c r="AR69" s="288">
        <f>IF(AO69=0,"-",AP69/AO69)</f>
        <v>0</v>
      </c>
      <c r="AS69" s="93">
        <f t="shared" si="192"/>
        <v>26462.933343062872</v>
      </c>
      <c r="AT69" s="93">
        <f t="shared" si="192"/>
        <v>0</v>
      </c>
      <c r="AU69" s="93">
        <f>AT69-AS69</f>
        <v>-26462.933343062872</v>
      </c>
      <c r="AV69" s="288">
        <f>IF(AS69=0,"-",AT69/AS69)</f>
        <v>0</v>
      </c>
      <c r="AW69" s="295">
        <f>DB69</f>
        <v>20209.999905686498</v>
      </c>
      <c r="AX69" s="295"/>
      <c r="AY69" s="93">
        <f>AX69-AW69</f>
        <v>-20209.999905686498</v>
      </c>
      <c r="AZ69" s="288">
        <f>IF(AW69=0,"-",AX69/AW69)</f>
        <v>0</v>
      </c>
      <c r="BA69" s="93">
        <f t="shared" si="195"/>
        <v>46672.933248749367</v>
      </c>
      <c r="BB69" s="93">
        <f t="shared" si="195"/>
        <v>0</v>
      </c>
      <c r="BC69" s="93">
        <f>BB69-BA69</f>
        <v>-46672.933248749367</v>
      </c>
      <c r="BD69" s="288">
        <f>IF(BA69=0,"-",BB69/BA69)</f>
        <v>0</v>
      </c>
      <c r="BE69" s="295">
        <f>DJ69</f>
        <v>20486.071268657401</v>
      </c>
      <c r="BF69" s="295"/>
      <c r="BG69" s="93">
        <f>BF69-BE69</f>
        <v>-20486.071268657401</v>
      </c>
      <c r="BH69" s="288">
        <f>IF(BE69=0,"-",BF69/BE69)</f>
        <v>0</v>
      </c>
      <c r="BI69" s="289"/>
      <c r="BJ69" s="289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95">
        <f>EE69</f>
        <v>66752.534532507416</v>
      </c>
      <c r="CA69" s="295">
        <f>EF69</f>
        <v>65892.056723914546</v>
      </c>
      <c r="CB69" s="295">
        <f>EG69</f>
        <v>77742.588642255039</v>
      </c>
      <c r="CC69" s="295">
        <f>EH69</f>
        <v>78136.729474398235</v>
      </c>
      <c r="CD69" s="141"/>
      <c r="CE69" s="141"/>
      <c r="CF69" s="141"/>
      <c r="CG69" s="22"/>
      <c r="CH69" s="22"/>
      <c r="CI69" s="255"/>
      <c r="CJ69" s="255"/>
      <c r="CK69" s="93">
        <f t="shared" si="199"/>
        <v>355682.91389048198</v>
      </c>
      <c r="CL69" s="93">
        <f t="shared" si="200"/>
        <v>67159.004517406764</v>
      </c>
      <c r="CM69" s="93">
        <f>CQ69+CU69+DC69+DK69</f>
        <v>0</v>
      </c>
      <c r="CN69" s="93">
        <f>CM69-CL69</f>
        <v>-67159.004517406764</v>
      </c>
      <c r="CO69" s="288">
        <f>IF(CL69=0,"-",CM69/CL69)</f>
        <v>0</v>
      </c>
      <c r="CP69" s="93">
        <f>SUMIF($CI$11:$CI$50,$A69,CP$11:CP$50)+SUMIF($CI$95:$CI$101,$A69,CP$95:CP$101)</f>
        <v>6559.4405185613659</v>
      </c>
      <c r="CQ69" s="93">
        <f>SUMIF($CJ$11:$CJ$50,$A69,CQ$11:CQ$50)+SUMIF($CJ$95:$CJ$101,$A69,CQ$95:CQ$101)</f>
        <v>0</v>
      </c>
      <c r="CR69" s="93">
        <f>CQ69-CP69</f>
        <v>-6559.4405185613659</v>
      </c>
      <c r="CS69" s="288">
        <f>IF(CP69=0,"-",CQ69/CP69)</f>
        <v>0</v>
      </c>
      <c r="CT69" s="93">
        <f>SUMIF($CI$11:$CI$50,$A69,CT$11:CT$50)+SUMIF($CI$95:$CI$101,$A69,CT$95:CT$101)</f>
        <v>19903.492824501507</v>
      </c>
      <c r="CU69" s="93">
        <f>SUMIF($CJ$11:$CJ$50,$A69,CU$11:CU$50)+SUMIF($CJ$95:$CJ$101,$A69,CU$95:CU$101)</f>
        <v>0</v>
      </c>
      <c r="CV69" s="93">
        <f>CU69-CT69</f>
        <v>-19903.492824501507</v>
      </c>
      <c r="CW69" s="288">
        <f>IF(CT69=0,"-",CU69/CT69)</f>
        <v>0</v>
      </c>
      <c r="CX69" s="93">
        <f t="shared" si="201"/>
        <v>26462.933343062872</v>
      </c>
      <c r="CY69" s="93">
        <f>CQ69+CU69</f>
        <v>0</v>
      </c>
      <c r="CZ69" s="93">
        <f>CY69-CX69</f>
        <v>-26462.933343062872</v>
      </c>
      <c r="DA69" s="288">
        <f>IF(CX69=0,"-",CY69/CX69)</f>
        <v>0</v>
      </c>
      <c r="DB69" s="93">
        <f>SUMIF($CI$11:$CI$50,$A69,DB$11:DB$50)+SUMIF($CI$95:$CI$101,$A69,DB$95:DB$101)</f>
        <v>20209.999905686498</v>
      </c>
      <c r="DC69" s="93">
        <f>SUMIF($CJ$11:$CJ$50,$A69,DC$11:DC$50)+SUMIF($CJ$95:$CJ$101,$A69,DC$95:DC$101)</f>
        <v>0</v>
      </c>
      <c r="DD69" s="93">
        <f>DC69-DB69</f>
        <v>-20209.999905686498</v>
      </c>
      <c r="DE69" s="288">
        <f>IF(DB69=0,"-",DC69/DB69)</f>
        <v>0</v>
      </c>
      <c r="DF69" s="93">
        <f t="shared" si="202"/>
        <v>46672.933248749367</v>
      </c>
      <c r="DG69" s="93">
        <f>CY69+DC69</f>
        <v>0</v>
      </c>
      <c r="DH69" s="93">
        <f>DG69-DF69</f>
        <v>-46672.933248749367</v>
      </c>
      <c r="DI69" s="288">
        <f>IF(DF69=0,"-",DG69/DF69)</f>
        <v>0</v>
      </c>
      <c r="DJ69" s="93">
        <f>SUMIF($CI$11:$CI$50,$A69,DJ$11:DJ$50)+SUMIF($CI$95:$CI$101,$A69,DJ$95:DJ$101)</f>
        <v>20486.071268657401</v>
      </c>
      <c r="DK69" s="93">
        <f>SUMIF($CJ$11:$CJ$50,$A69,DK$11:DK$50)+SUMIF($CJ$95:$CJ$101,$A69,DK$95:DK$101)</f>
        <v>0</v>
      </c>
      <c r="DL69" s="93">
        <f>DK69-DJ69</f>
        <v>-20486.071268657401</v>
      </c>
      <c r="DM69" s="288">
        <f>IF(DJ69=0,"-",DK69/DJ69)</f>
        <v>0</v>
      </c>
      <c r="DN69" s="289"/>
      <c r="DO69" s="289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93">
        <f>SUMIF($CI$11:$CI$49,$A69,EE$11:EE$49)+SUMIF($CI$108:$CI$119,$A69,EE$108:EE$119)</f>
        <v>66752.534532507416</v>
      </c>
      <c r="EF69" s="93">
        <f>SUMIF($CI$11:$CI$49,$A69,EF$11:EF$49)+SUMIF($CI$108:$CI$119,$A69,EF$108:EF$119)</f>
        <v>65892.056723914546</v>
      </c>
      <c r="EG69" s="93">
        <f>SUMIF($CI$11:$CI$49,$A69,EG$11:EG$49)+SUMIF($CI$108:$CI$119,$A69,EG$108:EG$119)</f>
        <v>77742.588642255039</v>
      </c>
      <c r="EH69" s="93">
        <f>SUMIF($CI$11:$CI$49,$A69,EH$11:EH$49)+SUMIF($CI$108:$CI$119,$A69,EH$108:EH$119)</f>
        <v>78136.729474398235</v>
      </c>
      <c r="EI69" s="141"/>
      <c r="EJ69" s="141"/>
      <c r="EK69" s="141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93">
        <v>0</v>
      </c>
      <c r="GQ69" s="93"/>
      <c r="GR69" s="93">
        <f t="shared" si="203"/>
        <v>2279206.872746923</v>
      </c>
      <c r="GS69" s="93">
        <f t="shared" si="204"/>
        <v>355682.91389048198</v>
      </c>
      <c r="GT69" s="93">
        <v>559832.42071456229</v>
      </c>
      <c r="GU69" s="93"/>
      <c r="GV69" s="93">
        <f t="shared" si="205"/>
        <v>67159.004517406764</v>
      </c>
      <c r="GW69" s="93">
        <f t="shared" si="205"/>
        <v>0</v>
      </c>
      <c r="GX69" s="92">
        <f t="shared" si="184"/>
        <v>492673.41619715554</v>
      </c>
      <c r="GY69" s="92">
        <f t="shared" si="184"/>
        <v>0</v>
      </c>
      <c r="GZ69" s="93">
        <v>707476.55640769145</v>
      </c>
      <c r="HA69" s="93">
        <f t="shared" si="206"/>
        <v>66752.534532507416</v>
      </c>
      <c r="HB69" s="93">
        <v>215771.77070800267</v>
      </c>
      <c r="HC69" s="93">
        <f t="shared" si="207"/>
        <v>65892.056723914546</v>
      </c>
      <c r="HD69" s="93">
        <v>425167.45335761271</v>
      </c>
      <c r="HE69" s="93">
        <f t="shared" si="208"/>
        <v>77742.588642255039</v>
      </c>
      <c r="HF69" s="93">
        <v>370958.67155905406</v>
      </c>
      <c r="HG69" s="93">
        <f t="shared" si="209"/>
        <v>78136.729474398235</v>
      </c>
      <c r="HH69" s="92">
        <f>GP69+GR69-GS69</f>
        <v>1923523.9588564411</v>
      </c>
      <c r="HI69" s="90"/>
      <c r="HJ69" s="245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</row>
    <row r="70" spans="1:336" ht="15.75" x14ac:dyDescent="0.2">
      <c r="A70" s="292" t="s">
        <v>223</v>
      </c>
      <c r="B70" s="293" t="s">
        <v>224</v>
      </c>
      <c r="C70" s="294"/>
      <c r="D70" s="294"/>
      <c r="E70" s="294"/>
      <c r="F70" s="12"/>
      <c r="G70" s="12"/>
      <c r="H70" s="12"/>
      <c r="I70" s="12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6"/>
      <c r="AC70" s="296"/>
      <c r="AD70" s="296"/>
      <c r="AE70" s="294"/>
      <c r="AF70" s="93">
        <f t="shared" si="187"/>
        <v>0</v>
      </c>
      <c r="AG70" s="93">
        <f t="shared" si="188"/>
        <v>0</v>
      </c>
      <c r="AH70" s="93">
        <f t="shared" si="188"/>
        <v>0</v>
      </c>
      <c r="AI70" s="93">
        <f>AH70-AG70</f>
        <v>0</v>
      </c>
      <c r="AJ70" s="288" t="str">
        <f>IF(AG70=0,"-",AH70/AG70)</f>
        <v>-</v>
      </c>
      <c r="AK70" s="295">
        <v>0</v>
      </c>
      <c r="AL70" s="295"/>
      <c r="AM70" s="93">
        <f>AL70-AK70</f>
        <v>0</v>
      </c>
      <c r="AN70" s="288" t="str">
        <f>IF(AK70=0,"-",AL70/AK70)</f>
        <v>-</v>
      </c>
      <c r="AO70" s="295">
        <v>0</v>
      </c>
      <c r="AP70" s="295"/>
      <c r="AQ70" s="93">
        <f>AP70-AO70</f>
        <v>0</v>
      </c>
      <c r="AR70" s="288" t="str">
        <f>IF(AO70=0,"-",AP70/AO70)</f>
        <v>-</v>
      </c>
      <c r="AS70" s="93">
        <f t="shared" si="192"/>
        <v>0</v>
      </c>
      <c r="AT70" s="93">
        <f t="shared" si="192"/>
        <v>0</v>
      </c>
      <c r="AU70" s="93">
        <f>AT70-AS70</f>
        <v>0</v>
      </c>
      <c r="AV70" s="288" t="str">
        <f>IF(AS70=0,"-",AT70/AS70)</f>
        <v>-</v>
      </c>
      <c r="AW70" s="295">
        <v>0</v>
      </c>
      <c r="AX70" s="295"/>
      <c r="AY70" s="93">
        <f>AX70-AW70</f>
        <v>0</v>
      </c>
      <c r="AZ70" s="288" t="str">
        <f>IF(AW70=0,"-",AX70/AW70)</f>
        <v>-</v>
      </c>
      <c r="BA70" s="93">
        <f t="shared" si="195"/>
        <v>0</v>
      </c>
      <c r="BB70" s="93">
        <f t="shared" si="195"/>
        <v>0</v>
      </c>
      <c r="BC70" s="93">
        <f>BB70-BA70</f>
        <v>0</v>
      </c>
      <c r="BD70" s="288" t="str">
        <f>IF(BA70=0,"-",BB70/BA70)</f>
        <v>-</v>
      </c>
      <c r="BE70" s="295">
        <v>0</v>
      </c>
      <c r="BF70" s="295"/>
      <c r="BG70" s="93">
        <f>BF70-BE70</f>
        <v>0</v>
      </c>
      <c r="BH70" s="288" t="str">
        <f>IF(BE70=0,"-",BF70/BE70)</f>
        <v>-</v>
      </c>
      <c r="BI70" s="289"/>
      <c r="BJ70" s="289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95">
        <v>0</v>
      </c>
      <c r="CA70" s="295">
        <v>0</v>
      </c>
      <c r="CB70" s="295">
        <v>0</v>
      </c>
      <c r="CC70" s="295">
        <v>0</v>
      </c>
      <c r="CD70" s="141"/>
      <c r="CE70" s="141"/>
      <c r="CF70" s="141"/>
      <c r="CG70" s="22"/>
      <c r="CH70" s="22"/>
      <c r="CI70" s="255"/>
      <c r="CJ70" s="255"/>
      <c r="CK70" s="93">
        <f t="shared" si="199"/>
        <v>0</v>
      </c>
      <c r="CL70" s="93">
        <f t="shared" si="200"/>
        <v>0</v>
      </c>
      <c r="CM70" s="93">
        <f>CQ70+CU70+DC70+DK70</f>
        <v>0</v>
      </c>
      <c r="CN70" s="93">
        <f>CM70-CL70</f>
        <v>0</v>
      </c>
      <c r="CO70" s="288" t="str">
        <f>IF(CL70=0,"-",CM70/CL70)</f>
        <v>-</v>
      </c>
      <c r="CP70" s="93">
        <f>SUMIF($CI$11:$CI$50,$A70,CP$11:CP$50)+SUMIF($CI$95:$CI$101,$A70,CP$95:CP$101)</f>
        <v>0</v>
      </c>
      <c r="CQ70" s="93">
        <f>SUMIF($CJ$11:$CJ$50,$A70,CQ$11:CQ$50)+SUMIF($CJ$95:$CJ$101,$A70,CQ$95:CQ$101)</f>
        <v>0</v>
      </c>
      <c r="CR70" s="93">
        <f>CQ70-CP70</f>
        <v>0</v>
      </c>
      <c r="CS70" s="288" t="str">
        <f>IF(CP70=0,"-",CQ70/CP70)</f>
        <v>-</v>
      </c>
      <c r="CT70" s="93">
        <f>SUMIF($CI$11:$CI$50,$A70,CT$11:CT$50)+SUMIF($CI$95:$CI$101,$A70,CT$95:CT$101)</f>
        <v>0</v>
      </c>
      <c r="CU70" s="93">
        <f>SUMIF($CJ$11:$CJ$50,$A70,CU$11:CU$50)+SUMIF($CJ$95:$CJ$101,$A70,CU$95:CU$101)</f>
        <v>0</v>
      </c>
      <c r="CV70" s="93">
        <f>CU70-CT70</f>
        <v>0</v>
      </c>
      <c r="CW70" s="288" t="str">
        <f>IF(CT70=0,"-",CU70/CT70)</f>
        <v>-</v>
      </c>
      <c r="CX70" s="93">
        <f t="shared" si="201"/>
        <v>0</v>
      </c>
      <c r="CY70" s="93">
        <f>CQ70+CU70</f>
        <v>0</v>
      </c>
      <c r="CZ70" s="93">
        <f>CY70-CX70</f>
        <v>0</v>
      </c>
      <c r="DA70" s="288" t="str">
        <f>IF(CX70=0,"-",CY70/CX70)</f>
        <v>-</v>
      </c>
      <c r="DB70" s="93">
        <f>SUMIF($CI$11:$CI$50,$A70,DB$11:DB$50)+SUMIF($CI$95:$CI$101,$A70,DB$95:DB$101)</f>
        <v>0</v>
      </c>
      <c r="DC70" s="93">
        <f>SUMIF($CJ$11:$CJ$50,$A70,DC$11:DC$50)+SUMIF($CJ$95:$CJ$101,$A70,DC$95:DC$101)</f>
        <v>0</v>
      </c>
      <c r="DD70" s="93">
        <f>DC70-DB70</f>
        <v>0</v>
      </c>
      <c r="DE70" s="288" t="str">
        <f>IF(DB70=0,"-",DC70/DB70)</f>
        <v>-</v>
      </c>
      <c r="DF70" s="93">
        <f t="shared" si="202"/>
        <v>0</v>
      </c>
      <c r="DG70" s="93">
        <f>CY70+DC70</f>
        <v>0</v>
      </c>
      <c r="DH70" s="93">
        <f>DG70-DF70</f>
        <v>0</v>
      </c>
      <c r="DI70" s="288" t="str">
        <f>IF(DF70=0,"-",DG70/DF70)</f>
        <v>-</v>
      </c>
      <c r="DJ70" s="93">
        <f>SUMIF($CI$11:$CI$50,$A70,DJ$11:DJ$50)+SUMIF($CI$95:$CI$101,$A70,DJ$95:DJ$101)</f>
        <v>0</v>
      </c>
      <c r="DK70" s="93">
        <f>SUMIF($CJ$11:$CJ$50,$A70,DK$11:DK$50)+SUMIF($CJ$95:$CJ$101,$A70,DK$95:DK$101)</f>
        <v>0</v>
      </c>
      <c r="DL70" s="93">
        <f>DK70-DJ70</f>
        <v>0</v>
      </c>
      <c r="DM70" s="288" t="str">
        <f>IF(DJ70=0,"-",DK70/DJ70)</f>
        <v>-</v>
      </c>
      <c r="DN70" s="289"/>
      <c r="DO70" s="289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93">
        <f t="shared" ref="EE70:EH72" si="212">SUMIF($CI$11:$CI$62,$A70,EE$11:EE$62)+SUMIF($CI$108:$CI$119,$A70,EE$108:EE$119)</f>
        <v>0</v>
      </c>
      <c r="EF70" s="93">
        <f t="shared" si="212"/>
        <v>0</v>
      </c>
      <c r="EG70" s="93">
        <f t="shared" si="212"/>
        <v>0</v>
      </c>
      <c r="EH70" s="93">
        <f t="shared" si="212"/>
        <v>0</v>
      </c>
      <c r="EI70" s="141"/>
      <c r="EJ70" s="141"/>
      <c r="EK70" s="141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93">
        <v>0</v>
      </c>
      <c r="GQ70" s="93"/>
      <c r="GR70" s="93">
        <f t="shared" si="203"/>
        <v>0</v>
      </c>
      <c r="GS70" s="93">
        <f t="shared" si="204"/>
        <v>0</v>
      </c>
      <c r="GT70" s="93">
        <v>0</v>
      </c>
      <c r="GU70" s="93"/>
      <c r="GV70" s="93">
        <f t="shared" si="205"/>
        <v>0</v>
      </c>
      <c r="GW70" s="93">
        <f t="shared" si="205"/>
        <v>0</v>
      </c>
      <c r="GX70" s="92">
        <f t="shared" si="184"/>
        <v>0</v>
      </c>
      <c r="GY70" s="92">
        <f t="shared" si="184"/>
        <v>0</v>
      </c>
      <c r="GZ70" s="93">
        <v>0</v>
      </c>
      <c r="HA70" s="93">
        <f t="shared" si="206"/>
        <v>0</v>
      </c>
      <c r="HB70" s="93">
        <v>0</v>
      </c>
      <c r="HC70" s="93">
        <f t="shared" si="207"/>
        <v>0</v>
      </c>
      <c r="HD70" s="93">
        <v>0</v>
      </c>
      <c r="HE70" s="93">
        <f t="shared" si="208"/>
        <v>0</v>
      </c>
      <c r="HF70" s="93">
        <v>0</v>
      </c>
      <c r="HG70" s="93">
        <f t="shared" si="209"/>
        <v>0</v>
      </c>
      <c r="HH70" s="92">
        <f>GP70+GR70-GS70</f>
        <v>0</v>
      </c>
      <c r="HI70" s="90"/>
      <c r="HJ70" s="245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</row>
    <row r="71" spans="1:336" ht="15.75" x14ac:dyDescent="0.2">
      <c r="A71" s="292" t="s">
        <v>225</v>
      </c>
      <c r="B71" s="293" t="s">
        <v>226</v>
      </c>
      <c r="C71" s="294"/>
      <c r="D71" s="294"/>
      <c r="E71" s="294"/>
      <c r="F71" s="12"/>
      <c r="G71" s="12"/>
      <c r="H71" s="12"/>
      <c r="I71" s="12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9"/>
      <c r="AC71" s="296"/>
      <c r="AD71" s="296"/>
      <c r="AE71" s="294"/>
      <c r="AF71" s="93">
        <f t="shared" si="187"/>
        <v>0</v>
      </c>
      <c r="AG71" s="93">
        <f t="shared" si="188"/>
        <v>0</v>
      </c>
      <c r="AH71" s="93">
        <f t="shared" si="188"/>
        <v>0</v>
      </c>
      <c r="AI71" s="93">
        <f>AH71-AG71</f>
        <v>0</v>
      </c>
      <c r="AJ71" s="288" t="str">
        <f>IF(AG71=0,"-",AH71/AG71)</f>
        <v>-</v>
      </c>
      <c r="AK71" s="295">
        <v>0</v>
      </c>
      <c r="AL71" s="295"/>
      <c r="AM71" s="93">
        <f>AL71-AK71</f>
        <v>0</v>
      </c>
      <c r="AN71" s="288" t="str">
        <f>IF(AK71=0,"-",AL71/AK71)</f>
        <v>-</v>
      </c>
      <c r="AO71" s="295">
        <v>0</v>
      </c>
      <c r="AP71" s="295"/>
      <c r="AQ71" s="93">
        <f>AP71-AO71</f>
        <v>0</v>
      </c>
      <c r="AR71" s="288" t="str">
        <f>IF(AO71=0,"-",AP71/AO71)</f>
        <v>-</v>
      </c>
      <c r="AS71" s="93">
        <f t="shared" si="192"/>
        <v>0</v>
      </c>
      <c r="AT71" s="93">
        <f t="shared" si="192"/>
        <v>0</v>
      </c>
      <c r="AU71" s="93">
        <f>AT71-AS71</f>
        <v>0</v>
      </c>
      <c r="AV71" s="288" t="str">
        <f>IF(AS71=0,"-",AT71/AS71)</f>
        <v>-</v>
      </c>
      <c r="AW71" s="295">
        <v>0</v>
      </c>
      <c r="AX71" s="295"/>
      <c r="AY71" s="93">
        <f>AX71-AW71</f>
        <v>0</v>
      </c>
      <c r="AZ71" s="288" t="str">
        <f>IF(AW71=0,"-",AX71/AW71)</f>
        <v>-</v>
      </c>
      <c r="BA71" s="93">
        <f t="shared" si="195"/>
        <v>0</v>
      </c>
      <c r="BB71" s="93">
        <f t="shared" si="195"/>
        <v>0</v>
      </c>
      <c r="BC71" s="93">
        <f>BB71-BA71</f>
        <v>0</v>
      </c>
      <c r="BD71" s="288" t="str">
        <f>IF(BA71=0,"-",BB71/BA71)</f>
        <v>-</v>
      </c>
      <c r="BE71" s="295">
        <v>0</v>
      </c>
      <c r="BF71" s="295"/>
      <c r="BG71" s="93">
        <f>BF71-BE71</f>
        <v>0</v>
      </c>
      <c r="BH71" s="288" t="str">
        <f>IF(BE71=0,"-",BF71/BE71)</f>
        <v>-</v>
      </c>
      <c r="BI71" s="289"/>
      <c r="BJ71" s="289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95">
        <v>0</v>
      </c>
      <c r="CA71" s="295">
        <v>0</v>
      </c>
      <c r="CB71" s="295">
        <v>0</v>
      </c>
      <c r="CC71" s="295">
        <v>0</v>
      </c>
      <c r="CD71" s="141"/>
      <c r="CE71" s="141"/>
      <c r="CF71" s="141"/>
      <c r="CG71" s="22"/>
      <c r="CH71" s="22"/>
      <c r="CI71" s="255"/>
      <c r="CJ71" s="255"/>
      <c r="CK71" s="93">
        <f t="shared" si="199"/>
        <v>0</v>
      </c>
      <c r="CL71" s="93">
        <f t="shared" si="200"/>
        <v>0</v>
      </c>
      <c r="CM71" s="93">
        <f>CQ71+CU71+DC71+DK71</f>
        <v>0</v>
      </c>
      <c r="CN71" s="93">
        <f>CM71-CL71</f>
        <v>0</v>
      </c>
      <c r="CO71" s="288" t="str">
        <f>IF(CL71=0,"-",CM71/CL71)</f>
        <v>-</v>
      </c>
      <c r="CP71" s="93">
        <f>SUMIF($CI$11:$CI$50,$A71,CP$11:CP$50)+SUMIF($CI$95:$CI$101,$A71,CP$95:CP$101)</f>
        <v>0</v>
      </c>
      <c r="CQ71" s="93">
        <f>SUMIF($CJ$11:$CJ$50,$A71,CQ$11:CQ$50)+SUMIF($CJ$95:$CJ$101,$A71,CQ$95:CQ$101)</f>
        <v>0</v>
      </c>
      <c r="CR71" s="93">
        <f>CQ71-CP71</f>
        <v>0</v>
      </c>
      <c r="CS71" s="288" t="str">
        <f>IF(CP71=0,"-",CQ71/CP71)</f>
        <v>-</v>
      </c>
      <c r="CT71" s="93">
        <f>SUMIF($CI$11:$CI$50,$A71,CT$11:CT$50)+SUMIF($CI$95:$CI$101,$A71,CT$95:CT$101)</f>
        <v>0</v>
      </c>
      <c r="CU71" s="93">
        <f>SUMIF($CJ$11:$CJ$50,$A71,CU$11:CU$50)+SUMIF($CJ$95:$CJ$101,$A71,CU$95:CU$101)</f>
        <v>0</v>
      </c>
      <c r="CV71" s="93">
        <f>CU71-CT71</f>
        <v>0</v>
      </c>
      <c r="CW71" s="288" t="str">
        <f>IF(CT71=0,"-",CU71/CT71)</f>
        <v>-</v>
      </c>
      <c r="CX71" s="93">
        <f t="shared" si="201"/>
        <v>0</v>
      </c>
      <c r="CY71" s="93">
        <f>CQ71+CU71</f>
        <v>0</v>
      </c>
      <c r="CZ71" s="93">
        <f>CY71-CX71</f>
        <v>0</v>
      </c>
      <c r="DA71" s="288" t="str">
        <f>IF(CX71=0,"-",CY71/CX71)</f>
        <v>-</v>
      </c>
      <c r="DB71" s="93">
        <f>SUMIF($CI$11:$CI$50,$A71,DB$11:DB$50)+SUMIF($CI$95:$CI$101,$A71,DB$95:DB$101)</f>
        <v>0</v>
      </c>
      <c r="DC71" s="93">
        <f>SUMIF($CJ$11:$CJ$50,$A71,DC$11:DC$50)+SUMIF($CJ$95:$CJ$101,$A71,DC$95:DC$101)</f>
        <v>0</v>
      </c>
      <c r="DD71" s="93">
        <f>DC71-DB71</f>
        <v>0</v>
      </c>
      <c r="DE71" s="288" t="str">
        <f>IF(DB71=0,"-",DC71/DB71)</f>
        <v>-</v>
      </c>
      <c r="DF71" s="93">
        <f t="shared" si="202"/>
        <v>0</v>
      </c>
      <c r="DG71" s="93">
        <f>CY71+DC71</f>
        <v>0</v>
      </c>
      <c r="DH71" s="93">
        <f>DG71-DF71</f>
        <v>0</v>
      </c>
      <c r="DI71" s="288" t="str">
        <f>IF(DF71=0,"-",DG71/DF71)</f>
        <v>-</v>
      </c>
      <c r="DJ71" s="93">
        <f>SUMIF($CI$11:$CI$50,$A71,DJ$11:DJ$50)+SUMIF($CI$95:$CI$101,$A71,DJ$95:DJ$101)</f>
        <v>0</v>
      </c>
      <c r="DK71" s="93">
        <f>SUMIF($CJ$11:$CJ$50,$A71,DK$11:DK$50)+SUMIF($CJ$95:$CJ$101,$A71,DK$95:DK$101)</f>
        <v>0</v>
      </c>
      <c r="DL71" s="93">
        <f>DK71-DJ71</f>
        <v>0</v>
      </c>
      <c r="DM71" s="288" t="str">
        <f>IF(DJ71=0,"-",DK71/DJ71)</f>
        <v>-</v>
      </c>
      <c r="DN71" s="289"/>
      <c r="DO71" s="289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93">
        <f t="shared" si="212"/>
        <v>0</v>
      </c>
      <c r="EF71" s="93">
        <f t="shared" si="212"/>
        <v>0</v>
      </c>
      <c r="EG71" s="93">
        <f t="shared" si="212"/>
        <v>0</v>
      </c>
      <c r="EH71" s="93">
        <f t="shared" si="212"/>
        <v>0</v>
      </c>
      <c r="EI71" s="141"/>
      <c r="EJ71" s="141"/>
      <c r="EK71" s="141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93">
        <v>0</v>
      </c>
      <c r="GQ71" s="93"/>
      <c r="GR71" s="93">
        <f t="shared" si="203"/>
        <v>0</v>
      </c>
      <c r="GS71" s="93">
        <f t="shared" si="204"/>
        <v>0</v>
      </c>
      <c r="GT71" s="93">
        <v>0</v>
      </c>
      <c r="GU71" s="93"/>
      <c r="GV71" s="93">
        <f t="shared" si="205"/>
        <v>0</v>
      </c>
      <c r="GW71" s="93">
        <f t="shared" si="205"/>
        <v>0</v>
      </c>
      <c r="GX71" s="92">
        <f t="shared" si="184"/>
        <v>0</v>
      </c>
      <c r="GY71" s="92">
        <f t="shared" si="184"/>
        <v>0</v>
      </c>
      <c r="GZ71" s="93">
        <v>0</v>
      </c>
      <c r="HA71" s="93">
        <f t="shared" si="206"/>
        <v>0</v>
      </c>
      <c r="HB71" s="93">
        <v>0</v>
      </c>
      <c r="HC71" s="93">
        <f t="shared" si="207"/>
        <v>0</v>
      </c>
      <c r="HD71" s="93">
        <v>0</v>
      </c>
      <c r="HE71" s="93">
        <f t="shared" si="208"/>
        <v>0</v>
      </c>
      <c r="HF71" s="93">
        <v>0</v>
      </c>
      <c r="HG71" s="93">
        <f t="shared" si="209"/>
        <v>0</v>
      </c>
      <c r="HH71" s="92">
        <f>GP71+GR71-GS71</f>
        <v>0</v>
      </c>
      <c r="HI71" s="90"/>
      <c r="HJ71" s="245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</row>
    <row r="72" spans="1:336" ht="21.95" customHeight="1" x14ac:dyDescent="0.2">
      <c r="A72" s="292" t="s">
        <v>227</v>
      </c>
      <c r="B72" s="287" t="s">
        <v>228</v>
      </c>
      <c r="C72" s="294"/>
      <c r="D72" s="294"/>
      <c r="E72" s="294"/>
      <c r="F72" s="12"/>
      <c r="G72" s="12"/>
      <c r="H72" s="12"/>
      <c r="I72" s="12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6"/>
      <c r="AC72" s="296"/>
      <c r="AD72" s="296"/>
      <c r="AE72" s="294"/>
      <c r="AF72" s="93">
        <f t="shared" si="187"/>
        <v>0</v>
      </c>
      <c r="AG72" s="93">
        <f t="shared" si="188"/>
        <v>0</v>
      </c>
      <c r="AH72" s="93">
        <f t="shared" si="188"/>
        <v>0</v>
      </c>
      <c r="AI72" s="93">
        <f t="shared" si="161"/>
        <v>0</v>
      </c>
      <c r="AJ72" s="288" t="str">
        <f t="shared" si="162"/>
        <v>-</v>
      </c>
      <c r="AK72" s="295">
        <v>0</v>
      </c>
      <c r="AL72" s="295"/>
      <c r="AM72" s="93">
        <f t="shared" si="189"/>
        <v>0</v>
      </c>
      <c r="AN72" s="288" t="str">
        <f t="shared" si="190"/>
        <v>-</v>
      </c>
      <c r="AO72" s="295">
        <v>0</v>
      </c>
      <c r="AP72" s="295"/>
      <c r="AQ72" s="93">
        <f t="shared" si="191"/>
        <v>0</v>
      </c>
      <c r="AR72" s="288" t="str">
        <f t="shared" si="163"/>
        <v>-</v>
      </c>
      <c r="AS72" s="93">
        <f t="shared" si="192"/>
        <v>0</v>
      </c>
      <c r="AT72" s="93">
        <f t="shared" si="192"/>
        <v>0</v>
      </c>
      <c r="AU72" s="93">
        <f t="shared" si="193"/>
        <v>0</v>
      </c>
      <c r="AV72" s="288" t="str">
        <f t="shared" si="164"/>
        <v>-</v>
      </c>
      <c r="AW72" s="295">
        <v>0</v>
      </c>
      <c r="AX72" s="295"/>
      <c r="AY72" s="93">
        <f t="shared" si="194"/>
        <v>0</v>
      </c>
      <c r="AZ72" s="288" t="str">
        <f t="shared" si="165"/>
        <v>-</v>
      </c>
      <c r="BA72" s="93">
        <f t="shared" si="195"/>
        <v>0</v>
      </c>
      <c r="BB72" s="93">
        <f t="shared" si="195"/>
        <v>0</v>
      </c>
      <c r="BC72" s="93">
        <f t="shared" si="196"/>
        <v>0</v>
      </c>
      <c r="BD72" s="288" t="str">
        <f t="shared" si="166"/>
        <v>-</v>
      </c>
      <c r="BE72" s="295">
        <v>0</v>
      </c>
      <c r="BF72" s="295"/>
      <c r="BG72" s="93">
        <f t="shared" si="167"/>
        <v>0</v>
      </c>
      <c r="BH72" s="288" t="str">
        <f t="shared" si="168"/>
        <v>-</v>
      </c>
      <c r="BI72" s="289"/>
      <c r="BJ72" s="289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95">
        <v>0</v>
      </c>
      <c r="CA72" s="295">
        <v>0</v>
      </c>
      <c r="CB72" s="295">
        <v>0</v>
      </c>
      <c r="CC72" s="295">
        <v>0</v>
      </c>
      <c r="CD72" s="141"/>
      <c r="CE72" s="141"/>
      <c r="CF72" s="141"/>
      <c r="CG72" s="22"/>
      <c r="CH72" s="22"/>
      <c r="CI72" s="255"/>
      <c r="CJ72" s="255"/>
      <c r="CK72" s="93">
        <f t="shared" si="199"/>
        <v>0</v>
      </c>
      <c r="CL72" s="93">
        <f t="shared" si="200"/>
        <v>0</v>
      </c>
      <c r="CM72" s="93">
        <f t="shared" si="200"/>
        <v>0</v>
      </c>
      <c r="CN72" s="93">
        <f t="shared" si="169"/>
        <v>0</v>
      </c>
      <c r="CO72" s="288" t="str">
        <f t="shared" si="170"/>
        <v>-</v>
      </c>
      <c r="CP72" s="93">
        <f>SUMIF($CI$11:$CI$50,$A72,CP$11:CP$50)+SUMIF($CI$95:$CI$101,$A72,CP$95:CP$101)</f>
        <v>0</v>
      </c>
      <c r="CQ72" s="93">
        <f>SUMIF($CJ$11:$CJ$50,$A72,CQ$11:CQ$50)+SUMIF($CJ$95:$CJ$101,$A72,CQ$95:CQ$101)</f>
        <v>0</v>
      </c>
      <c r="CR72" s="93">
        <f t="shared" si="210"/>
        <v>0</v>
      </c>
      <c r="CS72" s="288" t="str">
        <f t="shared" si="211"/>
        <v>-</v>
      </c>
      <c r="CT72" s="93">
        <f>SUMIF($CI$11:$CI$50,$A72,CT$11:CT$50)+SUMIF($CI$95:$CI$101,$A72,CT$95:CT$101)</f>
        <v>0</v>
      </c>
      <c r="CU72" s="93">
        <f>SUMIF($CJ$11:$CJ$50,$A72,CU$11:CU$50)+SUMIF($CJ$95:$CJ$101,$A72,CU$95:CU$101)</f>
        <v>0</v>
      </c>
      <c r="CV72" s="93">
        <f t="shared" si="171"/>
        <v>0</v>
      </c>
      <c r="CW72" s="288" t="str">
        <f t="shared" si="172"/>
        <v>-</v>
      </c>
      <c r="CX72" s="93">
        <f t="shared" si="201"/>
        <v>0</v>
      </c>
      <c r="CY72" s="93">
        <f t="shared" si="201"/>
        <v>0</v>
      </c>
      <c r="CZ72" s="93">
        <f t="shared" si="173"/>
        <v>0</v>
      </c>
      <c r="DA72" s="288" t="str">
        <f t="shared" si="174"/>
        <v>-</v>
      </c>
      <c r="DB72" s="93">
        <f>SUMIF($CI$11:$CI$50,$A72,DB$11:DB$50)+SUMIF($CI$95:$CI$101,$A72,DB$95:DB$101)</f>
        <v>0</v>
      </c>
      <c r="DC72" s="93">
        <f>SUMIF($CJ$11:$CJ$50,$A72,DC$11:DC$50)+SUMIF($CJ$95:$CJ$101,$A72,DC$95:DC$101)</f>
        <v>0</v>
      </c>
      <c r="DD72" s="93">
        <f t="shared" si="175"/>
        <v>0</v>
      </c>
      <c r="DE72" s="288" t="str">
        <f t="shared" si="176"/>
        <v>-</v>
      </c>
      <c r="DF72" s="93">
        <f t="shared" si="202"/>
        <v>0</v>
      </c>
      <c r="DG72" s="93">
        <f t="shared" si="202"/>
        <v>0</v>
      </c>
      <c r="DH72" s="93">
        <f t="shared" si="177"/>
        <v>0</v>
      </c>
      <c r="DI72" s="288" t="str">
        <f t="shared" si="178"/>
        <v>-</v>
      </c>
      <c r="DJ72" s="93">
        <f>SUMIF($CI$11:$CI$50,$A72,DJ$11:DJ$50)+SUMIF($CI$95:$CI$101,$A72,DJ$95:DJ$101)</f>
        <v>0</v>
      </c>
      <c r="DK72" s="93">
        <f>SUMIF($CJ$11:$CJ$50,$A72,DK$11:DK$50)+SUMIF($CJ$95:$CJ$101,$A72,DK$95:DK$101)</f>
        <v>0</v>
      </c>
      <c r="DL72" s="93">
        <f t="shared" si="179"/>
        <v>0</v>
      </c>
      <c r="DM72" s="288" t="str">
        <f t="shared" si="180"/>
        <v>-</v>
      </c>
      <c r="DN72" s="289"/>
      <c r="DO72" s="289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93">
        <f t="shared" si="212"/>
        <v>0</v>
      </c>
      <c r="EF72" s="93">
        <f t="shared" si="212"/>
        <v>0</v>
      </c>
      <c r="EG72" s="93">
        <f t="shared" si="212"/>
        <v>0</v>
      </c>
      <c r="EH72" s="93">
        <f t="shared" si="212"/>
        <v>0</v>
      </c>
      <c r="EI72" s="141"/>
      <c r="EJ72" s="141"/>
      <c r="EK72" s="141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93">
        <v>0</v>
      </c>
      <c r="GQ72" s="93"/>
      <c r="GR72" s="93">
        <f t="shared" si="203"/>
        <v>0</v>
      </c>
      <c r="GS72" s="93">
        <f t="shared" si="204"/>
        <v>0</v>
      </c>
      <c r="GT72" s="93">
        <v>0</v>
      </c>
      <c r="GU72" s="93"/>
      <c r="GV72" s="93">
        <f t="shared" si="205"/>
        <v>0</v>
      </c>
      <c r="GW72" s="93">
        <f t="shared" si="205"/>
        <v>0</v>
      </c>
      <c r="GX72" s="92">
        <f t="shared" si="184"/>
        <v>0</v>
      </c>
      <c r="GY72" s="92">
        <f t="shared" si="184"/>
        <v>0</v>
      </c>
      <c r="GZ72" s="93">
        <v>0</v>
      </c>
      <c r="HA72" s="93">
        <f t="shared" si="206"/>
        <v>0</v>
      </c>
      <c r="HB72" s="93">
        <v>0</v>
      </c>
      <c r="HC72" s="93">
        <f t="shared" si="207"/>
        <v>0</v>
      </c>
      <c r="HD72" s="93">
        <v>0</v>
      </c>
      <c r="HE72" s="93">
        <f t="shared" si="208"/>
        <v>0</v>
      </c>
      <c r="HF72" s="93">
        <v>0</v>
      </c>
      <c r="HG72" s="93">
        <f t="shared" si="209"/>
        <v>0</v>
      </c>
      <c r="HH72" s="92">
        <f t="shared" si="186"/>
        <v>0</v>
      </c>
      <c r="HI72" s="301"/>
      <c r="HJ72" s="245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</row>
    <row r="73" spans="1:336" ht="15.75" x14ac:dyDescent="0.2">
      <c r="A73" s="292"/>
      <c r="B73" s="287" t="s">
        <v>229</v>
      </c>
      <c r="C73" s="294"/>
      <c r="D73" s="294"/>
      <c r="E73" s="294"/>
      <c r="F73" s="12"/>
      <c r="G73" s="12"/>
      <c r="H73" s="12"/>
      <c r="I73" s="12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93">
        <f t="shared" si="187"/>
        <v>0</v>
      </c>
      <c r="AG73" s="93">
        <f t="shared" si="188"/>
        <v>0</v>
      </c>
      <c r="AH73" s="93">
        <f t="shared" si="188"/>
        <v>0</v>
      </c>
      <c r="AI73" s="93">
        <f>AH73-AG73</f>
        <v>0</v>
      </c>
      <c r="AJ73" s="288" t="str">
        <f>IF(AG73=0,"-",AH73/AG73)</f>
        <v>-</v>
      </c>
      <c r="AK73" s="93">
        <f>SUM(AK74:AK75)</f>
        <v>0</v>
      </c>
      <c r="AL73" s="93">
        <f>SUM(AL74:AL75)</f>
        <v>0</v>
      </c>
      <c r="AM73" s="93">
        <f>AL73-AK73</f>
        <v>0</v>
      </c>
      <c r="AN73" s="288" t="str">
        <f>IF(AK73=0,"-",AL73/AK73)</f>
        <v>-</v>
      </c>
      <c r="AO73" s="93">
        <f>SUM(AO74:AO75)</f>
        <v>0</v>
      </c>
      <c r="AP73" s="93">
        <f>SUM(AP74:AP75)</f>
        <v>0</v>
      </c>
      <c r="AQ73" s="93">
        <f>AP73-AO73</f>
        <v>0</v>
      </c>
      <c r="AR73" s="288" t="str">
        <f>IF(AO73=0,"-",AP73/AO73)</f>
        <v>-</v>
      </c>
      <c r="AS73" s="93">
        <f t="shared" si="192"/>
        <v>0</v>
      </c>
      <c r="AT73" s="93">
        <f t="shared" si="192"/>
        <v>0</v>
      </c>
      <c r="AU73" s="93">
        <f>AT73-AS73</f>
        <v>0</v>
      </c>
      <c r="AV73" s="288" t="str">
        <f>IF(AS73=0,"-",AT73/AS73)</f>
        <v>-</v>
      </c>
      <c r="AW73" s="93">
        <f>SUM(AW74:AW75)</f>
        <v>0</v>
      </c>
      <c r="AX73" s="93">
        <f>SUM(AX74:AX75)</f>
        <v>0</v>
      </c>
      <c r="AY73" s="93">
        <f>AX73-AW73</f>
        <v>0</v>
      </c>
      <c r="AZ73" s="288" t="str">
        <f>IF(AW73=0,"-",AX73/AW73)</f>
        <v>-</v>
      </c>
      <c r="BA73" s="93">
        <f t="shared" si="195"/>
        <v>0</v>
      </c>
      <c r="BB73" s="93">
        <f t="shared" si="195"/>
        <v>0</v>
      </c>
      <c r="BC73" s="93">
        <f>BB73-BA73</f>
        <v>0</v>
      </c>
      <c r="BD73" s="288" t="str">
        <f>IF(BA73=0,"-",BB73/BA73)</f>
        <v>-</v>
      </c>
      <c r="BE73" s="93">
        <f>SUM(BE74:BE75)</f>
        <v>0</v>
      </c>
      <c r="BF73" s="93">
        <f>SUM(BF74:BF75)</f>
        <v>0</v>
      </c>
      <c r="BG73" s="93">
        <f>BF73-BE73</f>
        <v>0</v>
      </c>
      <c r="BH73" s="288" t="str">
        <f>IF(BE73=0,"-",BF73/BE73)</f>
        <v>-</v>
      </c>
      <c r="BI73" s="289"/>
      <c r="BJ73" s="289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93">
        <f>SUM(BZ74:BZ75)</f>
        <v>0</v>
      </c>
      <c r="CA73" s="93">
        <f>SUM(CA74:CA75)</f>
        <v>0</v>
      </c>
      <c r="CB73" s="93">
        <f>SUM(CB74:CB75)</f>
        <v>0</v>
      </c>
      <c r="CC73" s="93">
        <f>SUM(CC74:CC75)</f>
        <v>0</v>
      </c>
      <c r="CD73" s="141"/>
      <c r="CE73" s="141"/>
      <c r="CF73" s="141"/>
      <c r="CG73" s="22"/>
      <c r="CH73" s="22"/>
      <c r="CI73" s="255"/>
      <c r="CJ73" s="255"/>
      <c r="CK73" s="93">
        <f t="shared" si="199"/>
        <v>0</v>
      </c>
      <c r="CL73" s="93">
        <f t="shared" si="200"/>
        <v>0</v>
      </c>
      <c r="CM73" s="93">
        <f>CQ73+CU73+DC73+DK73</f>
        <v>0</v>
      </c>
      <c r="CN73" s="93">
        <f>CM73-CL73</f>
        <v>0</v>
      </c>
      <c r="CO73" s="288" t="str">
        <f>IF(CL73=0,"-",CM73/CL73)</f>
        <v>-</v>
      </c>
      <c r="CP73" s="93">
        <f>SUM(CP74:CP75)</f>
        <v>0</v>
      </c>
      <c r="CQ73" s="93">
        <f>SUM(CQ74:CQ75)</f>
        <v>0</v>
      </c>
      <c r="CR73" s="93">
        <f>CQ73-CP73</f>
        <v>0</v>
      </c>
      <c r="CS73" s="288" t="str">
        <f>IF(CP73=0,"-",CQ73/CP73)</f>
        <v>-</v>
      </c>
      <c r="CT73" s="93">
        <f>SUM(CT74:CT75)</f>
        <v>0</v>
      </c>
      <c r="CU73" s="93">
        <f>SUM(CU74:CU75)</f>
        <v>0</v>
      </c>
      <c r="CV73" s="93">
        <f>CU73-CT73</f>
        <v>0</v>
      </c>
      <c r="CW73" s="288" t="str">
        <f>IF(CT73=0,"-",CU73/CT73)</f>
        <v>-</v>
      </c>
      <c r="CX73" s="93">
        <f t="shared" si="201"/>
        <v>0</v>
      </c>
      <c r="CY73" s="93">
        <f>CQ73+CU73</f>
        <v>0</v>
      </c>
      <c r="CZ73" s="93">
        <f>CY73-CX73</f>
        <v>0</v>
      </c>
      <c r="DA73" s="288" t="str">
        <f>IF(CX73=0,"-",CY73/CX73)</f>
        <v>-</v>
      </c>
      <c r="DB73" s="93">
        <f>SUM(DB74:DB75)</f>
        <v>0</v>
      </c>
      <c r="DC73" s="93">
        <f>SUM(DC74:DC75)</f>
        <v>0</v>
      </c>
      <c r="DD73" s="93">
        <f>DC73-DB73</f>
        <v>0</v>
      </c>
      <c r="DE73" s="288" t="str">
        <f>IF(DB73=0,"-",DC73/DB73)</f>
        <v>-</v>
      </c>
      <c r="DF73" s="93">
        <f t="shared" si="202"/>
        <v>0</v>
      </c>
      <c r="DG73" s="93">
        <f>CY73+DC73</f>
        <v>0</v>
      </c>
      <c r="DH73" s="93">
        <f>DG73-DF73</f>
        <v>0</v>
      </c>
      <c r="DI73" s="288" t="str">
        <f>IF(DF73=0,"-",DG73/DF73)</f>
        <v>-</v>
      </c>
      <c r="DJ73" s="93">
        <f>SUM(DJ74:DJ75)</f>
        <v>0</v>
      </c>
      <c r="DK73" s="93">
        <f>SUM(DK74:DK75)</f>
        <v>0</v>
      </c>
      <c r="DL73" s="93">
        <f>DK73-DJ73</f>
        <v>0</v>
      </c>
      <c r="DM73" s="288" t="str">
        <f>IF(DJ73=0,"-",DK73/DJ73)</f>
        <v>-</v>
      </c>
      <c r="DN73" s="289"/>
      <c r="DO73" s="289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93">
        <f>SUM(EE74:EE75)</f>
        <v>0</v>
      </c>
      <c r="EF73" s="93">
        <f>SUM(EF74:EF75)</f>
        <v>0</v>
      </c>
      <c r="EG73" s="93">
        <f>SUM(EG74:EG75)</f>
        <v>0</v>
      </c>
      <c r="EH73" s="93">
        <f>SUM(EH74:EH75)</f>
        <v>0</v>
      </c>
      <c r="EI73" s="141"/>
      <c r="EJ73" s="141"/>
      <c r="EK73" s="141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93">
        <f>SUM(GP74:GP75)</f>
        <v>0</v>
      </c>
      <c r="GQ73" s="93">
        <f>SUM(GQ74:GQ75)</f>
        <v>0</v>
      </c>
      <c r="GR73" s="93">
        <f t="shared" si="203"/>
        <v>0</v>
      </c>
      <c r="GS73" s="93">
        <f t="shared" si="204"/>
        <v>0</v>
      </c>
      <c r="GT73" s="93">
        <f>SUM(GT74:GT75)</f>
        <v>0</v>
      </c>
      <c r="GU73" s="93">
        <f>SUM(GU74:GU75)</f>
        <v>0</v>
      </c>
      <c r="GV73" s="93">
        <f t="shared" si="205"/>
        <v>0</v>
      </c>
      <c r="GW73" s="93">
        <f t="shared" si="205"/>
        <v>0</v>
      </c>
      <c r="GX73" s="92">
        <f t="shared" si="184"/>
        <v>0</v>
      </c>
      <c r="GY73" s="92">
        <f t="shared" si="184"/>
        <v>0</v>
      </c>
      <c r="GZ73" s="93">
        <f>SUM(GZ74:GZ75)</f>
        <v>0</v>
      </c>
      <c r="HA73" s="93">
        <f t="shared" si="206"/>
        <v>0</v>
      </c>
      <c r="HB73" s="93">
        <f>SUM(HB74:HB75)</f>
        <v>0</v>
      </c>
      <c r="HC73" s="93">
        <f t="shared" si="207"/>
        <v>0</v>
      </c>
      <c r="HD73" s="93">
        <f>SUM(HD74:HD75)</f>
        <v>0</v>
      </c>
      <c r="HE73" s="93">
        <f t="shared" si="208"/>
        <v>0</v>
      </c>
      <c r="HF73" s="93">
        <f>SUM(HF74:HF75)</f>
        <v>0</v>
      </c>
      <c r="HG73" s="93">
        <f t="shared" si="209"/>
        <v>0</v>
      </c>
      <c r="HH73" s="92">
        <f t="shared" si="186"/>
        <v>0</v>
      </c>
      <c r="HI73" s="90"/>
      <c r="HJ73" s="245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</row>
    <row r="74" spans="1:336" ht="15.75" x14ac:dyDescent="0.2">
      <c r="A74" s="292" t="s">
        <v>230</v>
      </c>
      <c r="B74" s="293" t="s">
        <v>231</v>
      </c>
      <c r="C74" s="294"/>
      <c r="D74" s="294"/>
      <c r="E74" s="294"/>
      <c r="F74" s="12"/>
      <c r="G74" s="12"/>
      <c r="H74" s="12"/>
      <c r="I74" s="12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93">
        <f t="shared" si="187"/>
        <v>0</v>
      </c>
      <c r="AG74" s="93">
        <f t="shared" si="188"/>
        <v>0</v>
      </c>
      <c r="AH74" s="93">
        <f t="shared" si="188"/>
        <v>0</v>
      </c>
      <c r="AI74" s="93">
        <f>AH74-AG74</f>
        <v>0</v>
      </c>
      <c r="AJ74" s="288" t="str">
        <f>IF(AG74=0,"-",AH74/AG74)</f>
        <v>-</v>
      </c>
      <c r="AK74" s="295">
        <v>0</v>
      </c>
      <c r="AL74" s="295"/>
      <c r="AM74" s="93">
        <f>AL74-AK74</f>
        <v>0</v>
      </c>
      <c r="AN74" s="288" t="str">
        <f>IF(AK74=0,"-",AL74/AK74)</f>
        <v>-</v>
      </c>
      <c r="AO74" s="295">
        <v>0</v>
      </c>
      <c r="AP74" s="295"/>
      <c r="AQ74" s="93">
        <f>AP74-AO74</f>
        <v>0</v>
      </c>
      <c r="AR74" s="288" t="str">
        <f>IF(AO74=0,"-",AP74/AO74)</f>
        <v>-</v>
      </c>
      <c r="AS74" s="93">
        <f t="shared" si="192"/>
        <v>0</v>
      </c>
      <c r="AT74" s="93">
        <f t="shared" si="192"/>
        <v>0</v>
      </c>
      <c r="AU74" s="93">
        <f>AT74-AS74</f>
        <v>0</v>
      </c>
      <c r="AV74" s="288" t="str">
        <f>IF(AS74=0,"-",AT74/AS74)</f>
        <v>-</v>
      </c>
      <c r="AW74" s="295">
        <v>0</v>
      </c>
      <c r="AX74" s="295"/>
      <c r="AY74" s="93">
        <f>AX74-AW74</f>
        <v>0</v>
      </c>
      <c r="AZ74" s="288" t="str">
        <f>IF(AW74=0,"-",AX74/AW74)</f>
        <v>-</v>
      </c>
      <c r="BA74" s="93">
        <f t="shared" si="195"/>
        <v>0</v>
      </c>
      <c r="BB74" s="93">
        <f t="shared" si="195"/>
        <v>0</v>
      </c>
      <c r="BC74" s="93">
        <f>BB74-BA74</f>
        <v>0</v>
      </c>
      <c r="BD74" s="288" t="str">
        <f>IF(BA74=0,"-",BB74/BA74)</f>
        <v>-</v>
      </c>
      <c r="BE74" s="295">
        <v>0</v>
      </c>
      <c r="BF74" s="295"/>
      <c r="BG74" s="93">
        <f>BF74-BE74</f>
        <v>0</v>
      </c>
      <c r="BH74" s="288" t="str">
        <f>IF(BE74=0,"-",BF74/BE74)</f>
        <v>-</v>
      </c>
      <c r="BI74" s="289"/>
      <c r="BJ74" s="289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95">
        <v>0</v>
      </c>
      <c r="CA74" s="295">
        <v>0</v>
      </c>
      <c r="CB74" s="295">
        <v>0</v>
      </c>
      <c r="CC74" s="295">
        <v>0</v>
      </c>
      <c r="CD74" s="141"/>
      <c r="CE74" s="141"/>
      <c r="CF74" s="141"/>
      <c r="CG74" s="22"/>
      <c r="CH74" s="22"/>
      <c r="CI74" s="255"/>
      <c r="CJ74" s="255"/>
      <c r="CK74" s="93">
        <f t="shared" si="199"/>
        <v>0</v>
      </c>
      <c r="CL74" s="93">
        <f t="shared" si="200"/>
        <v>0</v>
      </c>
      <c r="CM74" s="93">
        <f>CQ74+CU74+DC74+DK74</f>
        <v>0</v>
      </c>
      <c r="CN74" s="93">
        <f>CM74-CL74</f>
        <v>0</v>
      </c>
      <c r="CO74" s="288" t="str">
        <f>IF(CL74=0,"-",CM74/CL74)</f>
        <v>-</v>
      </c>
      <c r="CP74" s="93">
        <f>SUMIF($CI$11:$CI$50,$A74,CP$11:CP$50)+SUMIF($CI$95:$CI$101,$A74,CP$95:CP$101)</f>
        <v>0</v>
      </c>
      <c r="CQ74" s="93">
        <f>SUMIF($CJ$11:$CJ$50,$A74,CQ$11:CQ$50)+SUMIF($CJ$95:$CJ$101,$A74,CQ$95:CQ$101)</f>
        <v>0</v>
      </c>
      <c r="CR74" s="93">
        <f>CQ74-CP74</f>
        <v>0</v>
      </c>
      <c r="CS74" s="288" t="str">
        <f>IF(CP74=0,"-",CQ74/CP74)</f>
        <v>-</v>
      </c>
      <c r="CT74" s="93">
        <f>SUMIF($CI$11:$CI$50,$A74,CT$11:CT$50)+SUMIF($CI$95:$CI$101,$A74,CT$95:CT$101)</f>
        <v>0</v>
      </c>
      <c r="CU74" s="93">
        <f>SUMIF($CJ$11:$CJ$50,$A74,CU$11:CU$50)+SUMIF($CJ$95:$CJ$101,$A74,CU$95:CU$101)</f>
        <v>0</v>
      </c>
      <c r="CV74" s="93">
        <f>CU74-CT74</f>
        <v>0</v>
      </c>
      <c r="CW74" s="288" t="str">
        <f>IF(CT74=0,"-",CU74/CT74)</f>
        <v>-</v>
      </c>
      <c r="CX74" s="93">
        <f t="shared" si="201"/>
        <v>0</v>
      </c>
      <c r="CY74" s="93">
        <f>CQ74+CU74</f>
        <v>0</v>
      </c>
      <c r="CZ74" s="93">
        <f>CY74-CX74</f>
        <v>0</v>
      </c>
      <c r="DA74" s="288" t="str">
        <f>IF(CX74=0,"-",CY74/CX74)</f>
        <v>-</v>
      </c>
      <c r="DB74" s="93">
        <f>SUMIF($CI$11:$CI$50,$A74,DB$11:DB$50)+SUMIF($CI$95:$CI$101,$A74,DB$95:DB$101)</f>
        <v>0</v>
      </c>
      <c r="DC74" s="93">
        <f>SUMIF($CJ$11:$CJ$50,$A74,DC$11:DC$50)+SUMIF($CJ$95:$CJ$101,$A74,DC$95:DC$101)</f>
        <v>0</v>
      </c>
      <c r="DD74" s="93">
        <f>DC74-DB74</f>
        <v>0</v>
      </c>
      <c r="DE74" s="288" t="str">
        <f>IF(DB74=0,"-",DC74/DB74)</f>
        <v>-</v>
      </c>
      <c r="DF74" s="93">
        <f t="shared" si="202"/>
        <v>0</v>
      </c>
      <c r="DG74" s="93">
        <f>CY74+DC74</f>
        <v>0</v>
      </c>
      <c r="DH74" s="93">
        <f>DG74-DF74</f>
        <v>0</v>
      </c>
      <c r="DI74" s="288" t="str">
        <f>IF(DF74=0,"-",DG74/DF74)</f>
        <v>-</v>
      </c>
      <c r="DJ74" s="93">
        <f>SUMIF($CI$11:$CI$50,$A74,DJ$11:DJ$50)+SUMIF($CI$95:$CI$101,$A74,DJ$95:DJ$101)</f>
        <v>0</v>
      </c>
      <c r="DK74" s="93">
        <f>SUMIF($CJ$11:$CJ$50,$A74,DK$11:DK$50)+SUMIF($CJ$95:$CJ$101,$A74,DK$95:DK$101)</f>
        <v>0</v>
      </c>
      <c r="DL74" s="93">
        <f>DK74-DJ74</f>
        <v>0</v>
      </c>
      <c r="DM74" s="288" t="str">
        <f>IF(DJ74=0,"-",DK74/DJ74)</f>
        <v>-</v>
      </c>
      <c r="DN74" s="289"/>
      <c r="DO74" s="289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93">
        <f t="shared" ref="EE74:EH75" si="213">SUMIF($CI$11:$CI$62,$A74,EE$11:EE$62)+SUMIF($CI$108:$CI$119,$A74,EE$108:EE$119)</f>
        <v>0</v>
      </c>
      <c r="EF74" s="93">
        <f t="shared" si="213"/>
        <v>0</v>
      </c>
      <c r="EG74" s="93">
        <f t="shared" si="213"/>
        <v>0</v>
      </c>
      <c r="EH74" s="93">
        <f t="shared" si="213"/>
        <v>0</v>
      </c>
      <c r="EI74" s="141"/>
      <c r="EJ74" s="141"/>
      <c r="EK74" s="141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93">
        <v>0</v>
      </c>
      <c r="GQ74" s="93"/>
      <c r="GR74" s="93">
        <f>GT74+GZ74+HB74+HD74+HF74</f>
        <v>0</v>
      </c>
      <c r="GS74" s="93">
        <f>GV74+HA74+HC74+HE74+HG74</f>
        <v>0</v>
      </c>
      <c r="GT74" s="93">
        <v>0</v>
      </c>
      <c r="GU74" s="93"/>
      <c r="GV74" s="93">
        <f t="shared" si="205"/>
        <v>0</v>
      </c>
      <c r="GW74" s="93">
        <f t="shared" si="205"/>
        <v>0</v>
      </c>
      <c r="GX74" s="92">
        <f>GP74+GT74-GV74</f>
        <v>0</v>
      </c>
      <c r="GY74" s="92">
        <f>GQ74+GU74-GW74</f>
        <v>0</v>
      </c>
      <c r="GZ74" s="93">
        <v>0</v>
      </c>
      <c r="HA74" s="93">
        <f t="shared" si="206"/>
        <v>0</v>
      </c>
      <c r="HB74" s="93">
        <v>0</v>
      </c>
      <c r="HC74" s="93">
        <f t="shared" si="207"/>
        <v>0</v>
      </c>
      <c r="HD74" s="93">
        <v>0</v>
      </c>
      <c r="HE74" s="93">
        <f t="shared" si="208"/>
        <v>0</v>
      </c>
      <c r="HF74" s="93">
        <v>0</v>
      </c>
      <c r="HG74" s="93">
        <f t="shared" si="209"/>
        <v>0</v>
      </c>
      <c r="HH74" s="92">
        <f>GP74+GR74-GS74</f>
        <v>0</v>
      </c>
      <c r="HI74" s="90"/>
      <c r="HJ74" s="22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</row>
    <row r="75" spans="1:336" ht="15.75" x14ac:dyDescent="0.2">
      <c r="A75" s="292" t="s">
        <v>232</v>
      </c>
      <c r="B75" s="293" t="s">
        <v>233</v>
      </c>
      <c r="C75" s="294"/>
      <c r="D75" s="294"/>
      <c r="E75" s="294"/>
      <c r="F75" s="12"/>
      <c r="G75" s="12"/>
      <c r="H75" s="12"/>
      <c r="I75" s="12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93">
        <f t="shared" si="187"/>
        <v>0</v>
      </c>
      <c r="AG75" s="93">
        <f t="shared" si="188"/>
        <v>0</v>
      </c>
      <c r="AH75" s="93">
        <f t="shared" si="188"/>
        <v>0</v>
      </c>
      <c r="AI75" s="93">
        <f>AH75-AG75</f>
        <v>0</v>
      </c>
      <c r="AJ75" s="288" t="str">
        <f>IF(AG75=0,"-",AH75/AG75)</f>
        <v>-</v>
      </c>
      <c r="AK75" s="295">
        <v>0</v>
      </c>
      <c r="AL75" s="295"/>
      <c r="AM75" s="93">
        <f>AL75-AK75</f>
        <v>0</v>
      </c>
      <c r="AN75" s="288" t="str">
        <f>IF(AK75=0,"-",AL75/AK75)</f>
        <v>-</v>
      </c>
      <c r="AO75" s="295">
        <v>0</v>
      </c>
      <c r="AP75" s="295"/>
      <c r="AQ75" s="93">
        <f>AP75-AO75</f>
        <v>0</v>
      </c>
      <c r="AR75" s="288" t="str">
        <f>IF(AO75=0,"-",AP75/AO75)</f>
        <v>-</v>
      </c>
      <c r="AS75" s="93">
        <f t="shared" si="192"/>
        <v>0</v>
      </c>
      <c r="AT75" s="93">
        <f t="shared" si="192"/>
        <v>0</v>
      </c>
      <c r="AU75" s="93">
        <f>AT75-AS75</f>
        <v>0</v>
      </c>
      <c r="AV75" s="288" t="str">
        <f>IF(AS75=0,"-",AT75/AS75)</f>
        <v>-</v>
      </c>
      <c r="AW75" s="295">
        <v>0</v>
      </c>
      <c r="AX75" s="295"/>
      <c r="AY75" s="93">
        <f>AX75-AW75</f>
        <v>0</v>
      </c>
      <c r="AZ75" s="288" t="str">
        <f>IF(AW75=0,"-",AX75/AW75)</f>
        <v>-</v>
      </c>
      <c r="BA75" s="93">
        <f t="shared" si="195"/>
        <v>0</v>
      </c>
      <c r="BB75" s="93">
        <f t="shared" si="195"/>
        <v>0</v>
      </c>
      <c r="BC75" s="93">
        <f>BB75-BA75</f>
        <v>0</v>
      </c>
      <c r="BD75" s="288" t="str">
        <f>IF(BA75=0,"-",BB75/BA75)</f>
        <v>-</v>
      </c>
      <c r="BE75" s="295">
        <v>0</v>
      </c>
      <c r="BF75" s="295"/>
      <c r="BG75" s="93">
        <f>BF75-BE75</f>
        <v>0</v>
      </c>
      <c r="BH75" s="288" t="str">
        <f>IF(BE75=0,"-",BF75/BE75)</f>
        <v>-</v>
      </c>
      <c r="BI75" s="289"/>
      <c r="BJ75" s="289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95">
        <v>0</v>
      </c>
      <c r="CA75" s="295">
        <v>0</v>
      </c>
      <c r="CB75" s="295">
        <v>0</v>
      </c>
      <c r="CC75" s="295">
        <v>0</v>
      </c>
      <c r="CD75" s="141"/>
      <c r="CE75" s="141"/>
      <c r="CF75" s="141"/>
      <c r="CG75" s="22"/>
      <c r="CH75" s="22"/>
      <c r="CI75" s="255"/>
      <c r="CJ75" s="255"/>
      <c r="CK75" s="93">
        <f t="shared" si="199"/>
        <v>0</v>
      </c>
      <c r="CL75" s="93">
        <f t="shared" si="200"/>
        <v>0</v>
      </c>
      <c r="CM75" s="93">
        <f>CQ75+CU75+DC75+DK75</f>
        <v>0</v>
      </c>
      <c r="CN75" s="93">
        <f>CM75-CL75</f>
        <v>0</v>
      </c>
      <c r="CO75" s="288" t="str">
        <f>IF(CL75=0,"-",CM75/CL75)</f>
        <v>-</v>
      </c>
      <c r="CP75" s="93">
        <f>SUMIF($CI$11:$CI$50,$A75,CP$11:CP$50)+SUMIF($CI$95:$CI$101,$A75,CP$95:CP$101)</f>
        <v>0</v>
      </c>
      <c r="CQ75" s="93">
        <f>SUMIF($CJ$11:$CJ$50,$A75,CQ$11:CQ$50)+SUMIF($CJ$95:$CJ$101,$A75,CQ$95:CQ$101)</f>
        <v>0</v>
      </c>
      <c r="CR75" s="93">
        <f>CQ75-CP75</f>
        <v>0</v>
      </c>
      <c r="CS75" s="288" t="str">
        <f>IF(CP75=0,"-",CQ75/CP75)</f>
        <v>-</v>
      </c>
      <c r="CT75" s="93">
        <f>SUMIF($CI$11:$CI$50,$A75,CT$11:CT$50)+SUMIF($CI$95:$CI$101,$A75,CT$95:CT$101)</f>
        <v>0</v>
      </c>
      <c r="CU75" s="93">
        <f>SUMIF($CJ$11:$CJ$50,$A75,CU$11:CU$50)+SUMIF($CJ$95:$CJ$101,$A75,CU$95:CU$101)</f>
        <v>0</v>
      </c>
      <c r="CV75" s="93">
        <f>CU75-CT75</f>
        <v>0</v>
      </c>
      <c r="CW75" s="288" t="str">
        <f>IF(CT75=0,"-",CU75/CT75)</f>
        <v>-</v>
      </c>
      <c r="CX75" s="93">
        <f t="shared" si="201"/>
        <v>0</v>
      </c>
      <c r="CY75" s="93">
        <f>CQ75+CU75</f>
        <v>0</v>
      </c>
      <c r="CZ75" s="93">
        <f>CY75-CX75</f>
        <v>0</v>
      </c>
      <c r="DA75" s="288" t="str">
        <f>IF(CX75=0,"-",CY75/CX75)</f>
        <v>-</v>
      </c>
      <c r="DB75" s="93">
        <f>SUMIF($CI$11:$CI$50,$A75,DB$11:DB$50)+SUMIF($CI$95:$CI$101,$A75,DB$95:DB$101)</f>
        <v>0</v>
      </c>
      <c r="DC75" s="93">
        <f>SUMIF($CJ$11:$CJ$50,$A75,DC$11:DC$50)+SUMIF($CJ$95:$CJ$101,$A75,DC$95:DC$101)</f>
        <v>0</v>
      </c>
      <c r="DD75" s="93">
        <f>DC75-DB75</f>
        <v>0</v>
      </c>
      <c r="DE75" s="288" t="str">
        <f>IF(DB75=0,"-",DC75/DB75)</f>
        <v>-</v>
      </c>
      <c r="DF75" s="93">
        <f t="shared" si="202"/>
        <v>0</v>
      </c>
      <c r="DG75" s="93">
        <f>CY75+DC75</f>
        <v>0</v>
      </c>
      <c r="DH75" s="93">
        <f>DG75-DF75</f>
        <v>0</v>
      </c>
      <c r="DI75" s="288" t="str">
        <f>IF(DF75=0,"-",DG75/DF75)</f>
        <v>-</v>
      </c>
      <c r="DJ75" s="93">
        <f>SUMIF($CI$11:$CI$50,$A75,DJ$11:DJ$50)+SUMIF($CI$95:$CI$101,$A75,DJ$95:DJ$101)</f>
        <v>0</v>
      </c>
      <c r="DK75" s="93">
        <f>SUMIF($CJ$11:$CJ$50,$A75,DK$11:DK$50)+SUMIF($CJ$95:$CJ$101,$A75,DK$95:DK$101)</f>
        <v>0</v>
      </c>
      <c r="DL75" s="93">
        <f>DK75-DJ75</f>
        <v>0</v>
      </c>
      <c r="DM75" s="288" t="str">
        <f>IF(DJ75=0,"-",DK75/DJ75)</f>
        <v>-</v>
      </c>
      <c r="DN75" s="289"/>
      <c r="DO75" s="289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93">
        <f t="shared" si="213"/>
        <v>0</v>
      </c>
      <c r="EF75" s="93">
        <f t="shared" si="213"/>
        <v>0</v>
      </c>
      <c r="EG75" s="93">
        <f t="shared" si="213"/>
        <v>0</v>
      </c>
      <c r="EH75" s="93">
        <f t="shared" si="213"/>
        <v>0</v>
      </c>
      <c r="EI75" s="141"/>
      <c r="EJ75" s="141"/>
      <c r="EK75" s="141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93">
        <v>0</v>
      </c>
      <c r="GQ75" s="93"/>
      <c r="GR75" s="93">
        <f>GT75+GZ75+HB75+HD75+HF75</f>
        <v>0</v>
      </c>
      <c r="GS75" s="93">
        <f>GV75+HA75+HC75+HE75+HG75</f>
        <v>0</v>
      </c>
      <c r="GT75" s="93">
        <v>0</v>
      </c>
      <c r="GU75" s="93"/>
      <c r="GV75" s="93">
        <f t="shared" si="205"/>
        <v>0</v>
      </c>
      <c r="GW75" s="93">
        <f t="shared" si="205"/>
        <v>0</v>
      </c>
      <c r="GX75" s="92">
        <f>GP75+GT75-GV75</f>
        <v>0</v>
      </c>
      <c r="GY75" s="92">
        <f>GQ75+GU75-GW75</f>
        <v>0</v>
      </c>
      <c r="GZ75" s="93">
        <v>0</v>
      </c>
      <c r="HA75" s="93">
        <f t="shared" si="206"/>
        <v>0</v>
      </c>
      <c r="HB75" s="93">
        <v>0</v>
      </c>
      <c r="HC75" s="93">
        <f t="shared" si="207"/>
        <v>0</v>
      </c>
      <c r="HD75" s="93">
        <v>0</v>
      </c>
      <c r="HE75" s="93">
        <f t="shared" si="208"/>
        <v>0</v>
      </c>
      <c r="HF75" s="93">
        <v>0</v>
      </c>
      <c r="HG75" s="93">
        <f t="shared" si="209"/>
        <v>0</v>
      </c>
      <c r="HH75" s="92">
        <f>GP75+GR75-GS75</f>
        <v>0</v>
      </c>
      <c r="HI75" s="90"/>
      <c r="HJ75" s="22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</row>
    <row r="76" spans="1:336" ht="15.75" x14ac:dyDescent="0.2">
      <c r="A76" s="292" t="s">
        <v>125</v>
      </c>
      <c r="B76" s="287" t="s">
        <v>234</v>
      </c>
      <c r="C76" s="294"/>
      <c r="D76" s="294"/>
      <c r="E76" s="294"/>
      <c r="F76" s="12"/>
      <c r="G76" s="12"/>
      <c r="H76" s="12"/>
      <c r="I76" s="12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93">
        <f>SUM(AF77)</f>
        <v>24837</v>
      </c>
      <c r="AG76" s="93">
        <f>SUM(AG77)</f>
        <v>24837</v>
      </c>
      <c r="AH76" s="93">
        <f>SUM(AH77)</f>
        <v>0</v>
      </c>
      <c r="AI76" s="93">
        <f>SUM(AI77)</f>
        <v>-24837</v>
      </c>
      <c r="AJ76" s="288">
        <f>IF(AG76=0,"-",AH76/AG76)</f>
        <v>0</v>
      </c>
      <c r="AK76" s="295">
        <f>SUM(AK77)</f>
        <v>23133</v>
      </c>
      <c r="AL76" s="295">
        <f>SUM(AL77)</f>
        <v>0</v>
      </c>
      <c r="AM76" s="295">
        <f>SUM(AM77)</f>
        <v>-23133</v>
      </c>
      <c r="AN76" s="288">
        <f t="shared" si="190"/>
        <v>0</v>
      </c>
      <c r="AO76" s="295">
        <f>SUM(AO77)</f>
        <v>1704</v>
      </c>
      <c r="AP76" s="295">
        <f>SUM(AP77)</f>
        <v>0</v>
      </c>
      <c r="AQ76" s="295">
        <f>SUM(AQ77)</f>
        <v>-1704</v>
      </c>
      <c r="AR76" s="288">
        <f t="shared" si="163"/>
        <v>0</v>
      </c>
      <c r="AS76" s="93">
        <f>AS77</f>
        <v>24837</v>
      </c>
      <c r="AT76" s="93">
        <f>AT77</f>
        <v>0</v>
      </c>
      <c r="AU76" s="93">
        <f>AU77</f>
        <v>-24837</v>
      </c>
      <c r="AV76" s="288">
        <f>IF(AS76=0,"-",AT76/AS76)</f>
        <v>0</v>
      </c>
      <c r="AW76" s="295">
        <f>SUM(AW77)</f>
        <v>0</v>
      </c>
      <c r="AX76" s="295">
        <f>SUM(AX77)</f>
        <v>0</v>
      </c>
      <c r="AY76" s="295">
        <f>AY77</f>
        <v>0</v>
      </c>
      <c r="AZ76" s="288" t="str">
        <f t="shared" si="165"/>
        <v>-</v>
      </c>
      <c r="BA76" s="93">
        <f>BA77</f>
        <v>24837</v>
      </c>
      <c r="BB76" s="93">
        <f>BB77</f>
        <v>0</v>
      </c>
      <c r="BC76" s="93">
        <f>BC77</f>
        <v>-24837</v>
      </c>
      <c r="BD76" s="288">
        <f t="shared" si="166"/>
        <v>0</v>
      </c>
      <c r="BE76" s="295">
        <f>SUM(BE77)</f>
        <v>0</v>
      </c>
      <c r="BF76" s="295">
        <f>SUM(BF77)</f>
        <v>0</v>
      </c>
      <c r="BG76" s="295">
        <f>SUM(BG77)</f>
        <v>0</v>
      </c>
      <c r="BH76" s="288" t="str">
        <f t="shared" si="168"/>
        <v>-</v>
      </c>
      <c r="BI76" s="289"/>
      <c r="BJ76" s="289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95">
        <f>SUM(BZ77)</f>
        <v>0</v>
      </c>
      <c r="CA76" s="295">
        <f>SUM(CA77)</f>
        <v>0</v>
      </c>
      <c r="CB76" s="295">
        <f>SUM(CB77)</f>
        <v>0</v>
      </c>
      <c r="CC76" s="295">
        <f>SUM(CC77)</f>
        <v>0</v>
      </c>
      <c r="CD76" s="141"/>
      <c r="CE76" s="141"/>
      <c r="CF76" s="141"/>
      <c r="CG76" s="22"/>
      <c r="CH76" s="22"/>
      <c r="CI76" s="255"/>
      <c r="CJ76" s="255"/>
      <c r="CK76" s="93">
        <f>SUM(CK77:CK77)</f>
        <v>1704</v>
      </c>
      <c r="CL76" s="93">
        <f>SUM(CL77:CL77)</f>
        <v>1704</v>
      </c>
      <c r="CM76" s="93">
        <f>SUM(CM77:CM77)</f>
        <v>0</v>
      </c>
      <c r="CN76" s="93">
        <f t="shared" si="169"/>
        <v>-1704</v>
      </c>
      <c r="CO76" s="288">
        <f t="shared" si="170"/>
        <v>0</v>
      </c>
      <c r="CP76" s="93">
        <f>SUM(CP77:CP77)</f>
        <v>1704</v>
      </c>
      <c r="CQ76" s="93">
        <f>SUM(CQ77:CQ77)</f>
        <v>0</v>
      </c>
      <c r="CR76" s="93">
        <f t="shared" si="210"/>
        <v>-1704</v>
      </c>
      <c r="CS76" s="288">
        <f t="shared" si="211"/>
        <v>0</v>
      </c>
      <c r="CT76" s="93">
        <f>SUM(CT77:CT77)</f>
        <v>0</v>
      </c>
      <c r="CU76" s="93">
        <f>SUM(CU77:CU77)</f>
        <v>0</v>
      </c>
      <c r="CV76" s="93">
        <f t="shared" si="171"/>
        <v>0</v>
      </c>
      <c r="CW76" s="288" t="str">
        <f t="shared" si="172"/>
        <v>-</v>
      </c>
      <c r="CX76" s="93">
        <f>SUM(CX77:CX77)</f>
        <v>1704</v>
      </c>
      <c r="CY76" s="93">
        <f>SUM(CY77:CY77)</f>
        <v>0</v>
      </c>
      <c r="CZ76" s="93">
        <f t="shared" si="173"/>
        <v>-1704</v>
      </c>
      <c r="DA76" s="288">
        <f t="shared" si="174"/>
        <v>0</v>
      </c>
      <c r="DB76" s="93">
        <f>SUM(DB77:DB77)</f>
        <v>0</v>
      </c>
      <c r="DC76" s="93">
        <f>SUM(DC77:DC77)</f>
        <v>0</v>
      </c>
      <c r="DD76" s="93">
        <f t="shared" si="175"/>
        <v>0</v>
      </c>
      <c r="DE76" s="288" t="str">
        <f t="shared" si="176"/>
        <v>-</v>
      </c>
      <c r="DF76" s="93">
        <f>SUM(DF77:DF77)</f>
        <v>1704</v>
      </c>
      <c r="DG76" s="93">
        <f>SUM(DG77:DG77)</f>
        <v>0</v>
      </c>
      <c r="DH76" s="93">
        <f t="shared" si="177"/>
        <v>-1704</v>
      </c>
      <c r="DI76" s="288">
        <f t="shared" si="178"/>
        <v>0</v>
      </c>
      <c r="DJ76" s="93">
        <f>SUM(DJ77:DJ77)</f>
        <v>0</v>
      </c>
      <c r="DK76" s="93">
        <f>SUM(DK77:DK77)</f>
        <v>0</v>
      </c>
      <c r="DL76" s="93">
        <f t="shared" si="179"/>
        <v>0</v>
      </c>
      <c r="DM76" s="288" t="str">
        <f t="shared" si="180"/>
        <v>-</v>
      </c>
      <c r="DN76" s="289"/>
      <c r="DO76" s="289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93">
        <f>SUM(EE77:EE81)</f>
        <v>0</v>
      </c>
      <c r="EF76" s="93">
        <f>SUM(EF77:EF81)</f>
        <v>0</v>
      </c>
      <c r="EG76" s="93">
        <f>SUM(EG77:EG81)</f>
        <v>0</v>
      </c>
      <c r="EH76" s="93">
        <f>SUM(EH77:EH81)</f>
        <v>0</v>
      </c>
      <c r="EI76" s="141"/>
      <c r="EJ76" s="141"/>
      <c r="EK76" s="141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93">
        <f t="shared" ref="GP76:GW76" si="214">SUM(GP77:GP77)</f>
        <v>680174</v>
      </c>
      <c r="GQ76" s="93">
        <f t="shared" si="214"/>
        <v>0</v>
      </c>
      <c r="GR76" s="93">
        <f t="shared" si="214"/>
        <v>0</v>
      </c>
      <c r="GS76" s="93">
        <f t="shared" si="214"/>
        <v>1704</v>
      </c>
      <c r="GT76" s="93">
        <f t="shared" si="214"/>
        <v>0</v>
      </c>
      <c r="GU76" s="93">
        <f t="shared" si="214"/>
        <v>0</v>
      </c>
      <c r="GV76" s="93">
        <f t="shared" si="214"/>
        <v>1704</v>
      </c>
      <c r="GW76" s="93">
        <f t="shared" si="214"/>
        <v>0</v>
      </c>
      <c r="GX76" s="92">
        <f t="shared" si="184"/>
        <v>678470</v>
      </c>
      <c r="GY76" s="92">
        <f t="shared" si="184"/>
        <v>0</v>
      </c>
      <c r="GZ76" s="93">
        <f t="shared" ref="GZ76:HG76" si="215">SUM(GZ77:GZ77)</f>
        <v>0</v>
      </c>
      <c r="HA76" s="93">
        <f t="shared" si="215"/>
        <v>0</v>
      </c>
      <c r="HB76" s="93">
        <f t="shared" si="215"/>
        <v>0</v>
      </c>
      <c r="HC76" s="93">
        <f t="shared" si="215"/>
        <v>0</v>
      </c>
      <c r="HD76" s="93">
        <f t="shared" si="215"/>
        <v>0</v>
      </c>
      <c r="HE76" s="93">
        <f t="shared" si="215"/>
        <v>0</v>
      </c>
      <c r="HF76" s="93">
        <f t="shared" si="215"/>
        <v>0</v>
      </c>
      <c r="HG76" s="93">
        <f t="shared" si="215"/>
        <v>0</v>
      </c>
      <c r="HH76" s="92">
        <f t="shared" si="186"/>
        <v>678470</v>
      </c>
      <c r="HI76" s="90"/>
      <c r="HJ76" s="22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</row>
    <row r="77" spans="1:336" ht="27" customHeight="1" collapsed="1" x14ac:dyDescent="0.2">
      <c r="A77" s="292"/>
      <c r="B77" s="302" t="s">
        <v>235</v>
      </c>
      <c r="C77" s="294"/>
      <c r="D77" s="294"/>
      <c r="E77" s="294"/>
      <c r="F77" s="12"/>
      <c r="G77" s="12"/>
      <c r="H77" s="12"/>
      <c r="I77" s="12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93">
        <f t="shared" ref="AF77:AF96" si="216">AG77+BZ77+CA77+CB77+CC77</f>
        <v>24837</v>
      </c>
      <c r="AG77" s="93">
        <f t="shared" ref="AG77:AH79" si="217">AK77+AO77+AW77+BE77</f>
        <v>24837</v>
      </c>
      <c r="AH77" s="93">
        <f t="shared" si="217"/>
        <v>0</v>
      </c>
      <c r="AI77" s="93">
        <f t="shared" si="161"/>
        <v>-24837</v>
      </c>
      <c r="AJ77" s="288">
        <f t="shared" si="162"/>
        <v>0</v>
      </c>
      <c r="AK77" s="295">
        <v>23133</v>
      </c>
      <c r="AL77" s="295"/>
      <c r="AM77" s="93">
        <f t="shared" si="189"/>
        <v>-23133</v>
      </c>
      <c r="AN77" s="288">
        <f t="shared" si="190"/>
        <v>0</v>
      </c>
      <c r="AO77" s="295">
        <v>1704</v>
      </c>
      <c r="AP77" s="295"/>
      <c r="AQ77" s="93">
        <f t="shared" si="191"/>
        <v>-1704</v>
      </c>
      <c r="AR77" s="288">
        <f t="shared" si="163"/>
        <v>0</v>
      </c>
      <c r="AS77" s="93">
        <f t="shared" si="192"/>
        <v>24837</v>
      </c>
      <c r="AT77" s="93">
        <f t="shared" si="192"/>
        <v>0</v>
      </c>
      <c r="AU77" s="93">
        <f t="shared" si="193"/>
        <v>-24837</v>
      </c>
      <c r="AV77" s="288">
        <f t="shared" si="164"/>
        <v>0</v>
      </c>
      <c r="AW77" s="295">
        <v>0</v>
      </c>
      <c r="AX77" s="295"/>
      <c r="AY77" s="93">
        <f t="shared" si="194"/>
        <v>0</v>
      </c>
      <c r="AZ77" s="288" t="str">
        <f t="shared" si="165"/>
        <v>-</v>
      </c>
      <c r="BA77" s="93">
        <f t="shared" si="195"/>
        <v>24837</v>
      </c>
      <c r="BB77" s="93">
        <f t="shared" si="195"/>
        <v>0</v>
      </c>
      <c r="BC77" s="93">
        <f t="shared" si="196"/>
        <v>-24837</v>
      </c>
      <c r="BD77" s="288">
        <f t="shared" si="166"/>
        <v>0</v>
      </c>
      <c r="BE77" s="295">
        <v>0</v>
      </c>
      <c r="BF77" s="295"/>
      <c r="BG77" s="93">
        <f t="shared" si="167"/>
        <v>0</v>
      </c>
      <c r="BH77" s="288" t="str">
        <f t="shared" si="168"/>
        <v>-</v>
      </c>
      <c r="BI77" s="289"/>
      <c r="BJ77" s="289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95">
        <v>0</v>
      </c>
      <c r="CA77" s="295">
        <v>0</v>
      </c>
      <c r="CB77" s="295">
        <v>0</v>
      </c>
      <c r="CC77" s="295">
        <v>0</v>
      </c>
      <c r="CD77" s="141"/>
      <c r="CE77" s="141"/>
      <c r="CF77" s="141"/>
      <c r="CG77" s="22"/>
      <c r="CH77" s="22"/>
      <c r="CI77" s="255"/>
      <c r="CJ77" s="255"/>
      <c r="CK77" s="93">
        <f>CL77+EE77+EF77+EG77+EH77</f>
        <v>1704</v>
      </c>
      <c r="CL77" s="93">
        <f>CP77+CT77+DB77+DJ77</f>
        <v>1704</v>
      </c>
      <c r="CM77" s="93">
        <f t="shared" si="200"/>
        <v>0</v>
      </c>
      <c r="CN77" s="93">
        <f t="shared" si="169"/>
        <v>-1704</v>
      </c>
      <c r="CO77" s="288">
        <f t="shared" si="170"/>
        <v>0</v>
      </c>
      <c r="CP77" s="93">
        <v>1704</v>
      </c>
      <c r="CQ77" s="93"/>
      <c r="CR77" s="93">
        <f t="shared" si="210"/>
        <v>-1704</v>
      </c>
      <c r="CS77" s="288">
        <f t="shared" si="211"/>
        <v>0</v>
      </c>
      <c r="CT77" s="93">
        <v>0</v>
      </c>
      <c r="CU77" s="93"/>
      <c r="CV77" s="93">
        <f>CU77-CT77</f>
        <v>0</v>
      </c>
      <c r="CW77" s="288" t="str">
        <f>IF(CT77=0,"-",CU77/CT77)</f>
        <v>-</v>
      </c>
      <c r="CX77" s="93">
        <f>CP77+CT77</f>
        <v>1704</v>
      </c>
      <c r="CY77" s="93">
        <f t="shared" si="201"/>
        <v>0</v>
      </c>
      <c r="CZ77" s="93">
        <f t="shared" si="173"/>
        <v>-1704</v>
      </c>
      <c r="DA77" s="288">
        <f t="shared" si="174"/>
        <v>0</v>
      </c>
      <c r="DB77" s="93">
        <v>0</v>
      </c>
      <c r="DC77" s="93"/>
      <c r="DD77" s="93">
        <f t="shared" si="175"/>
        <v>0</v>
      </c>
      <c r="DE77" s="288" t="str">
        <f t="shared" si="176"/>
        <v>-</v>
      </c>
      <c r="DF77" s="93">
        <f>CX77+DB77</f>
        <v>1704</v>
      </c>
      <c r="DG77" s="93">
        <f t="shared" si="202"/>
        <v>0</v>
      </c>
      <c r="DH77" s="93">
        <f t="shared" si="177"/>
        <v>-1704</v>
      </c>
      <c r="DI77" s="288">
        <f t="shared" si="178"/>
        <v>0</v>
      </c>
      <c r="DJ77" s="93">
        <v>0</v>
      </c>
      <c r="DK77" s="93"/>
      <c r="DL77" s="93">
        <f t="shared" si="179"/>
        <v>0</v>
      </c>
      <c r="DM77" s="288" t="str">
        <f t="shared" si="180"/>
        <v>-</v>
      </c>
      <c r="DN77" s="289"/>
      <c r="DO77" s="289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93">
        <v>0</v>
      </c>
      <c r="EF77" s="93">
        <v>0</v>
      </c>
      <c r="EG77" s="93">
        <v>0</v>
      </c>
      <c r="EH77" s="93">
        <v>0</v>
      </c>
      <c r="EI77" s="141"/>
      <c r="EJ77" s="141"/>
      <c r="EK77" s="141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93">
        <v>680174</v>
      </c>
      <c r="GQ77" s="93"/>
      <c r="GR77" s="93">
        <f>GT77+GZ77+HB77+HD77+HF77</f>
        <v>0</v>
      </c>
      <c r="GS77" s="93">
        <f>GV77+HA77+HC77+HE77+HG77</f>
        <v>1704</v>
      </c>
      <c r="GT77" s="93">
        <v>0</v>
      </c>
      <c r="GU77" s="93"/>
      <c r="GV77" s="93">
        <f>CL77</f>
        <v>1704</v>
      </c>
      <c r="GW77" s="93">
        <f>CM77</f>
        <v>0</v>
      </c>
      <c r="GX77" s="92">
        <f t="shared" si="184"/>
        <v>678470</v>
      </c>
      <c r="GY77" s="92">
        <f t="shared" si="184"/>
        <v>0</v>
      </c>
      <c r="GZ77" s="93">
        <v>0</v>
      </c>
      <c r="HA77" s="93">
        <f>EE77</f>
        <v>0</v>
      </c>
      <c r="HB77" s="93">
        <v>0</v>
      </c>
      <c r="HC77" s="93">
        <f>EF77</f>
        <v>0</v>
      </c>
      <c r="HD77" s="93">
        <v>0</v>
      </c>
      <c r="HE77" s="93">
        <f>EG77</f>
        <v>0</v>
      </c>
      <c r="HF77" s="93">
        <v>0</v>
      </c>
      <c r="HG77" s="93">
        <f>EH77</f>
        <v>0</v>
      </c>
      <c r="HH77" s="92">
        <f t="shared" si="186"/>
        <v>678470</v>
      </c>
      <c r="HI77" s="303" t="s">
        <v>236</v>
      </c>
      <c r="HJ77" s="22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</row>
    <row r="78" spans="1:336" ht="15.75" hidden="1" outlineLevel="1" x14ac:dyDescent="0.2">
      <c r="A78" s="292"/>
      <c r="B78" s="293" t="s">
        <v>237</v>
      </c>
      <c r="C78" s="294"/>
      <c r="D78" s="294"/>
      <c r="E78" s="294"/>
      <c r="F78" s="12"/>
      <c r="G78" s="12"/>
      <c r="H78" s="12"/>
      <c r="I78" s="12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93">
        <f t="shared" si="216"/>
        <v>0</v>
      </c>
      <c r="AG78" s="93">
        <f t="shared" si="217"/>
        <v>0</v>
      </c>
      <c r="AH78" s="93">
        <f t="shared" si="217"/>
        <v>0</v>
      </c>
      <c r="AI78" s="93">
        <f t="shared" si="161"/>
        <v>0</v>
      </c>
      <c r="AJ78" s="288" t="str">
        <f t="shared" si="162"/>
        <v>-</v>
      </c>
      <c r="AK78" s="295">
        <v>0</v>
      </c>
      <c r="AL78" s="295"/>
      <c r="AM78" s="93">
        <f t="shared" si="189"/>
        <v>0</v>
      </c>
      <c r="AN78" s="288" t="str">
        <f t="shared" si="190"/>
        <v>-</v>
      </c>
      <c r="AO78" s="295">
        <v>0</v>
      </c>
      <c r="AP78" s="295"/>
      <c r="AQ78" s="93">
        <f t="shared" si="191"/>
        <v>0</v>
      </c>
      <c r="AR78" s="288" t="str">
        <f t="shared" si="163"/>
        <v>-</v>
      </c>
      <c r="AS78" s="93">
        <f>AK78+AO78</f>
        <v>0</v>
      </c>
      <c r="AT78" s="93">
        <f>AL78+AP78</f>
        <v>0</v>
      </c>
      <c r="AU78" s="93">
        <f t="shared" si="193"/>
        <v>0</v>
      </c>
      <c r="AV78" s="288" t="str">
        <f t="shared" si="164"/>
        <v>-</v>
      </c>
      <c r="AW78" s="295">
        <v>0</v>
      </c>
      <c r="AX78" s="295"/>
      <c r="AY78" s="93">
        <f t="shared" si="194"/>
        <v>0</v>
      </c>
      <c r="AZ78" s="288" t="str">
        <f t="shared" si="165"/>
        <v>-</v>
      </c>
      <c r="BA78" s="93">
        <f>AS78+AW78</f>
        <v>0</v>
      </c>
      <c r="BB78" s="93">
        <f>AT78+AX78</f>
        <v>0</v>
      </c>
      <c r="BC78" s="93">
        <f t="shared" si="196"/>
        <v>0</v>
      </c>
      <c r="BD78" s="288" t="str">
        <f t="shared" si="166"/>
        <v>-</v>
      </c>
      <c r="BE78" s="295">
        <v>0</v>
      </c>
      <c r="BF78" s="295"/>
      <c r="BG78" s="93">
        <f t="shared" si="167"/>
        <v>0</v>
      </c>
      <c r="BH78" s="288" t="str">
        <f t="shared" si="168"/>
        <v>-</v>
      </c>
      <c r="BI78" s="289"/>
      <c r="BJ78" s="289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95">
        <v>0</v>
      </c>
      <c r="CA78" s="295">
        <v>0</v>
      </c>
      <c r="CB78" s="295">
        <v>0</v>
      </c>
      <c r="CC78" s="295">
        <v>0</v>
      </c>
      <c r="CD78" s="141"/>
      <c r="CE78" s="141"/>
      <c r="CF78" s="141"/>
      <c r="CG78" s="22"/>
      <c r="CH78" s="22"/>
      <c r="CI78" s="255"/>
      <c r="CJ78" s="255"/>
      <c r="CK78" s="93">
        <f>CL78+EE78+EF78+EG78+EH78</f>
        <v>0</v>
      </c>
      <c r="CL78" s="93">
        <f>CP78+CT78+DB78+DJ78</f>
        <v>0</v>
      </c>
      <c r="CM78" s="93">
        <f>CQ78+CU78+DC78+DK78</f>
        <v>0</v>
      </c>
      <c r="CN78" s="93">
        <f t="shared" si="169"/>
        <v>0</v>
      </c>
      <c r="CO78" s="288" t="str">
        <f t="shared" si="170"/>
        <v>-</v>
      </c>
      <c r="CP78" s="93">
        <f>SUMIF($CI$11:$CI$50,$A78,CP$11:CP$50)+SUMIF($CI$95:$CI$101,$A78,CP$95:CP$101)</f>
        <v>0</v>
      </c>
      <c r="CQ78" s="93">
        <f>SUMIF($CJ$11:$CJ$50,$A78,CQ$11:CQ$50)+SUMIF($CJ$95:$CJ$101,$A78,CQ$95:CQ$101)</f>
        <v>0</v>
      </c>
      <c r="CR78" s="93">
        <f t="shared" si="210"/>
        <v>0</v>
      </c>
      <c r="CS78" s="288" t="str">
        <f t="shared" si="211"/>
        <v>-</v>
      </c>
      <c r="CT78" s="93">
        <f>SUMIF($CI$11:$CI$50,$A78,CT$11:CT$50)+SUMIF($CI$95:$CI$101,$A78,CT$95:CT$101)</f>
        <v>0</v>
      </c>
      <c r="CU78" s="93">
        <f>SUMIF($CJ$11:$CJ$50,$A78,CU$11:CU$50)+SUMIF($CJ$95:$CJ$101,$A78,CU$95:CU$101)</f>
        <v>0</v>
      </c>
      <c r="CV78" s="93">
        <f t="shared" si="171"/>
        <v>0</v>
      </c>
      <c r="CW78" s="288" t="str">
        <f t="shared" si="172"/>
        <v>-</v>
      </c>
      <c r="CX78" s="93">
        <f>CP78+CT78</f>
        <v>0</v>
      </c>
      <c r="CY78" s="93">
        <f>CQ78+CU78</f>
        <v>0</v>
      </c>
      <c r="CZ78" s="93">
        <f t="shared" si="173"/>
        <v>0</v>
      </c>
      <c r="DA78" s="288" t="str">
        <f t="shared" si="174"/>
        <v>-</v>
      </c>
      <c r="DB78" s="93">
        <f>SUMIF($CI$11:$CI$50,$A78,DB$11:DB$50)+SUMIF($CI$95:$CI$101,$A78,DB$95:DB$101)</f>
        <v>0</v>
      </c>
      <c r="DC78" s="93">
        <f>SUMIF($CJ$11:$CJ$50,$A78,DC$11:DC$50)+SUMIF($CJ$95:$CJ$101,$A78,DC$95:DC$101)</f>
        <v>0</v>
      </c>
      <c r="DD78" s="93">
        <f t="shared" si="175"/>
        <v>0</v>
      </c>
      <c r="DE78" s="288" t="str">
        <f t="shared" si="176"/>
        <v>-</v>
      </c>
      <c r="DF78" s="93">
        <f>CX78+DB78</f>
        <v>0</v>
      </c>
      <c r="DG78" s="93">
        <f>CY78+DC78</f>
        <v>0</v>
      </c>
      <c r="DH78" s="93">
        <f t="shared" si="177"/>
        <v>0</v>
      </c>
      <c r="DI78" s="288" t="str">
        <f t="shared" si="178"/>
        <v>-</v>
      </c>
      <c r="DJ78" s="93">
        <f>SUMIF($CI$11:$CI$50,$A78,DJ$11:DJ$50)+SUMIF($CI$95:$CI$101,$A78,DJ$95:DJ$101)</f>
        <v>0</v>
      </c>
      <c r="DK78" s="93">
        <f>SUMIF($CJ$11:$CJ$50,$A78,DK$11:DK$50)+SUMIF($CJ$95:$CJ$101,$A78,DK$95:DK$101)</f>
        <v>0</v>
      </c>
      <c r="DL78" s="93">
        <f t="shared" si="179"/>
        <v>0</v>
      </c>
      <c r="DM78" s="288" t="str">
        <f t="shared" si="180"/>
        <v>-</v>
      </c>
      <c r="DN78" s="289"/>
      <c r="DO78" s="289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93">
        <v>0</v>
      </c>
      <c r="EF78" s="93">
        <v>0</v>
      </c>
      <c r="EG78" s="93">
        <v>0</v>
      </c>
      <c r="EH78" s="93">
        <v>0</v>
      </c>
      <c r="EI78" s="141"/>
      <c r="EJ78" s="141"/>
      <c r="EK78" s="141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93"/>
      <c r="GQ78" s="93"/>
      <c r="GR78" s="93">
        <f>GT78+GZ78+HB78+HD78+HF78</f>
        <v>0</v>
      </c>
      <c r="GS78" s="93">
        <f>GV78+HA78+HC78+HE78+HG78</f>
        <v>0</v>
      </c>
      <c r="GT78" s="93">
        <v>0</v>
      </c>
      <c r="GU78" s="93"/>
      <c r="GV78" s="93">
        <f>CL78</f>
        <v>0</v>
      </c>
      <c r="GW78" s="93">
        <f>CM78</f>
        <v>0</v>
      </c>
      <c r="GX78" s="92">
        <f>GP78+GT78-GV78</f>
        <v>0</v>
      </c>
      <c r="GY78" s="92">
        <f>GQ78+GU78-GW78</f>
        <v>0</v>
      </c>
      <c r="GZ78" s="93">
        <v>0</v>
      </c>
      <c r="HA78" s="93">
        <f>EE78</f>
        <v>0</v>
      </c>
      <c r="HB78" s="93">
        <v>0</v>
      </c>
      <c r="HC78" s="93">
        <f>EF78</f>
        <v>0</v>
      </c>
      <c r="HD78" s="93">
        <v>0</v>
      </c>
      <c r="HE78" s="93">
        <f>EG78</f>
        <v>0</v>
      </c>
      <c r="HF78" s="93">
        <v>0</v>
      </c>
      <c r="HG78" s="93">
        <f>EH78</f>
        <v>0</v>
      </c>
      <c r="HH78" s="92">
        <f>GP78+GR78-GS78</f>
        <v>0</v>
      </c>
      <c r="HI78" s="90"/>
      <c r="HJ78" s="22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</row>
    <row r="79" spans="1:336" ht="15.75" hidden="1" outlineLevel="1" x14ac:dyDescent="0.2">
      <c r="A79" s="292"/>
      <c r="B79" s="293" t="s">
        <v>237</v>
      </c>
      <c r="C79" s="294"/>
      <c r="D79" s="294"/>
      <c r="E79" s="294"/>
      <c r="F79" s="12"/>
      <c r="G79" s="12"/>
      <c r="H79" s="12"/>
      <c r="I79" s="12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93">
        <f t="shared" si="216"/>
        <v>0</v>
      </c>
      <c r="AG79" s="93">
        <f t="shared" si="217"/>
        <v>0</v>
      </c>
      <c r="AH79" s="93">
        <f t="shared" si="217"/>
        <v>0</v>
      </c>
      <c r="AI79" s="93">
        <f>AH79-AG79</f>
        <v>0</v>
      </c>
      <c r="AJ79" s="288" t="str">
        <f>IF(AG79=0,"-",AH79/AG79)</f>
        <v>-</v>
      </c>
      <c r="AK79" s="295">
        <v>0</v>
      </c>
      <c r="AL79" s="295"/>
      <c r="AM79" s="93">
        <f>AL79-AK79</f>
        <v>0</v>
      </c>
      <c r="AN79" s="288" t="str">
        <f>IF(AK79=0,"-",AL79/AK79)</f>
        <v>-</v>
      </c>
      <c r="AO79" s="295">
        <v>0</v>
      </c>
      <c r="AP79" s="295"/>
      <c r="AQ79" s="93">
        <f>AP79-AO79</f>
        <v>0</v>
      </c>
      <c r="AR79" s="288" t="str">
        <f>IF(AO79=0,"-",AP79/AO79)</f>
        <v>-</v>
      </c>
      <c r="AS79" s="93">
        <f>AK79+AO79</f>
        <v>0</v>
      </c>
      <c r="AT79" s="93">
        <f>AL79+AP79</f>
        <v>0</v>
      </c>
      <c r="AU79" s="93">
        <f>AT79-AS79</f>
        <v>0</v>
      </c>
      <c r="AV79" s="288" t="str">
        <f>IF(AS79=0,"-",AT79/AS79)</f>
        <v>-</v>
      </c>
      <c r="AW79" s="295">
        <v>0</v>
      </c>
      <c r="AX79" s="295"/>
      <c r="AY79" s="93">
        <f>AX79-AW79</f>
        <v>0</v>
      </c>
      <c r="AZ79" s="288" t="str">
        <f>IF(AW79=0,"-",AX79/AW79)</f>
        <v>-</v>
      </c>
      <c r="BA79" s="93">
        <f>AS79+AW79</f>
        <v>0</v>
      </c>
      <c r="BB79" s="93">
        <f>AT79+AX79</f>
        <v>0</v>
      </c>
      <c r="BC79" s="93">
        <f>BB79-BA79</f>
        <v>0</v>
      </c>
      <c r="BD79" s="288" t="str">
        <f>IF(BA79=0,"-",BB79/BA79)</f>
        <v>-</v>
      </c>
      <c r="BE79" s="295">
        <v>0</v>
      </c>
      <c r="BF79" s="295"/>
      <c r="BG79" s="93">
        <f>BF79-BE79</f>
        <v>0</v>
      </c>
      <c r="BH79" s="288" t="str">
        <f>IF(BE79=0,"-",BF79/BE79)</f>
        <v>-</v>
      </c>
      <c r="BI79" s="289"/>
      <c r="BJ79" s="289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95">
        <v>0</v>
      </c>
      <c r="CA79" s="295">
        <v>0</v>
      </c>
      <c r="CB79" s="295">
        <v>0</v>
      </c>
      <c r="CC79" s="295">
        <v>0</v>
      </c>
      <c r="CD79" s="141"/>
      <c r="CE79" s="141"/>
      <c r="CF79" s="141"/>
      <c r="CG79" s="22"/>
      <c r="CH79" s="22"/>
      <c r="CI79" s="255"/>
      <c r="CJ79" s="255"/>
      <c r="CK79" s="237">
        <f>CK80+CK81+CK84+CK85+CK86+CK87</f>
        <v>0</v>
      </c>
      <c r="CL79" s="237">
        <f>CL80+CL81+CL84+CL85+CL86+CL87</f>
        <v>0</v>
      </c>
      <c r="CM79" s="237">
        <f>CM80+CM81+CM84+CM85+CM86+CM87</f>
        <v>0</v>
      </c>
      <c r="CN79" s="237">
        <f t="shared" si="169"/>
        <v>0</v>
      </c>
      <c r="CO79" s="274" t="str">
        <f t="shared" si="170"/>
        <v>-</v>
      </c>
      <c r="CP79" s="237">
        <f>CP80+CP81+CP84+CP85+CP86</f>
        <v>0</v>
      </c>
      <c r="CQ79" s="237">
        <f>CQ80+CQ81+CQ84+CQ85+CQ86</f>
        <v>0</v>
      </c>
      <c r="CR79" s="237">
        <f t="shared" si="210"/>
        <v>0</v>
      </c>
      <c r="CS79" s="274" t="str">
        <f t="shared" si="211"/>
        <v>-</v>
      </c>
      <c r="CT79" s="237">
        <f>CT80+CT81+CT84+CT85+CT86</f>
        <v>0</v>
      </c>
      <c r="CU79" s="237">
        <f>CU80+CU81+CU84+CU85+CU86</f>
        <v>0</v>
      </c>
      <c r="CV79" s="237">
        <f t="shared" si="171"/>
        <v>0</v>
      </c>
      <c r="CW79" s="274" t="str">
        <f t="shared" si="172"/>
        <v>-</v>
      </c>
      <c r="CX79" s="237">
        <f>CX80+CX81+CX84+CX85+CX86+CX87</f>
        <v>0</v>
      </c>
      <c r="CY79" s="237">
        <f>CY80+CY81+CY84+CY85+CY86+CY87</f>
        <v>0</v>
      </c>
      <c r="CZ79" s="237">
        <f t="shared" si="173"/>
        <v>0</v>
      </c>
      <c r="DA79" s="274" t="str">
        <f t="shared" si="174"/>
        <v>-</v>
      </c>
      <c r="DB79" s="237">
        <f>DB80+DB81+DB84+DB85+DB86</f>
        <v>0</v>
      </c>
      <c r="DC79" s="237">
        <f>DC80+DC81+DC84+DC85+DC86</f>
        <v>0</v>
      </c>
      <c r="DD79" s="237">
        <f t="shared" si="175"/>
        <v>0</v>
      </c>
      <c r="DE79" s="274" t="str">
        <f t="shared" si="176"/>
        <v>-</v>
      </c>
      <c r="DF79" s="237">
        <f>DF80+DF81+DF84+DF85+DF86+DF87</f>
        <v>0</v>
      </c>
      <c r="DG79" s="237">
        <f>DG80+DG81+DG84+DG85+DG86+DG87</f>
        <v>0</v>
      </c>
      <c r="DH79" s="237">
        <f t="shared" si="177"/>
        <v>0</v>
      </c>
      <c r="DI79" s="274" t="str">
        <f t="shared" si="178"/>
        <v>-</v>
      </c>
      <c r="DJ79" s="237">
        <f>DJ80+DJ81+DJ84+DJ85+DJ86</f>
        <v>0</v>
      </c>
      <c r="DK79" s="237">
        <f>DK80+DK81+DK84+DK85+DK86</f>
        <v>0</v>
      </c>
      <c r="DL79" s="237">
        <f t="shared" si="179"/>
        <v>0</v>
      </c>
      <c r="DM79" s="274" t="str">
        <f t="shared" si="180"/>
        <v>-</v>
      </c>
      <c r="DN79" s="289"/>
      <c r="DO79" s="289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93">
        <v>0</v>
      </c>
      <c r="EF79" s="93">
        <v>0</v>
      </c>
      <c r="EG79" s="93">
        <v>0</v>
      </c>
      <c r="EH79" s="93">
        <v>0</v>
      </c>
      <c r="EI79" s="141"/>
      <c r="EJ79" s="141"/>
      <c r="EK79" s="141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37">
        <f t="shared" ref="GP79:GW79" si="218">GP80+GP81+GP84+GP85+GP86</f>
        <v>0</v>
      </c>
      <c r="GQ79" s="237">
        <f t="shared" si="218"/>
        <v>0</v>
      </c>
      <c r="GR79" s="237">
        <f t="shared" si="218"/>
        <v>0</v>
      </c>
      <c r="GS79" s="237">
        <f t="shared" si="218"/>
        <v>0</v>
      </c>
      <c r="GT79" s="237">
        <f t="shared" si="218"/>
        <v>0</v>
      </c>
      <c r="GU79" s="237">
        <f t="shared" si="218"/>
        <v>0</v>
      </c>
      <c r="GV79" s="237">
        <f t="shared" si="218"/>
        <v>0</v>
      </c>
      <c r="GW79" s="237">
        <f t="shared" si="218"/>
        <v>0</v>
      </c>
      <c r="GX79" s="275">
        <f t="shared" si="184"/>
        <v>0</v>
      </c>
      <c r="GY79" s="275">
        <f t="shared" si="184"/>
        <v>0</v>
      </c>
      <c r="GZ79" s="237">
        <f>GZ80+GZ81+GZ84+GZ85+GZ86</f>
        <v>0</v>
      </c>
      <c r="HA79" s="237">
        <f t="shared" ref="HA79:HG79" si="219">HA80+HA81+HA84+HA85+HA86</f>
        <v>0</v>
      </c>
      <c r="HB79" s="237">
        <f t="shared" si="219"/>
        <v>0</v>
      </c>
      <c r="HC79" s="237">
        <f t="shared" si="219"/>
        <v>0</v>
      </c>
      <c r="HD79" s="237">
        <f t="shared" si="219"/>
        <v>0</v>
      </c>
      <c r="HE79" s="237">
        <f t="shared" si="219"/>
        <v>0</v>
      </c>
      <c r="HF79" s="237">
        <f t="shared" si="219"/>
        <v>0</v>
      </c>
      <c r="HG79" s="237">
        <f t="shared" si="219"/>
        <v>0</v>
      </c>
      <c r="HH79" s="275">
        <f t="shared" si="186"/>
        <v>0</v>
      </c>
      <c r="HI79" s="90"/>
      <c r="HJ79" s="22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</row>
    <row r="80" spans="1:336" ht="15.75" hidden="1" outlineLevel="1" x14ac:dyDescent="0.2">
      <c r="A80" s="292"/>
      <c r="B80" s="293" t="s">
        <v>237</v>
      </c>
      <c r="C80" s="294"/>
      <c r="D80" s="294"/>
      <c r="E80" s="294"/>
      <c r="F80" s="12"/>
      <c r="G80" s="12"/>
      <c r="H80" s="12"/>
      <c r="I80" s="12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93">
        <f t="shared" si="216"/>
        <v>0</v>
      </c>
      <c r="AG80" s="93">
        <f t="shared" si="188"/>
        <v>0</v>
      </c>
      <c r="AH80" s="93">
        <f t="shared" si="188"/>
        <v>0</v>
      </c>
      <c r="AI80" s="93">
        <f t="shared" si="161"/>
        <v>0</v>
      </c>
      <c r="AJ80" s="288" t="str">
        <f t="shared" si="162"/>
        <v>-</v>
      </c>
      <c r="AK80" s="295">
        <v>0</v>
      </c>
      <c r="AL80" s="295"/>
      <c r="AM80" s="93">
        <f t="shared" si="189"/>
        <v>0</v>
      </c>
      <c r="AN80" s="288" t="str">
        <f t="shared" si="190"/>
        <v>-</v>
      </c>
      <c r="AO80" s="295">
        <v>0</v>
      </c>
      <c r="AP80" s="295"/>
      <c r="AQ80" s="93">
        <f t="shared" si="191"/>
        <v>0</v>
      </c>
      <c r="AR80" s="288" t="str">
        <f t="shared" si="163"/>
        <v>-</v>
      </c>
      <c r="AS80" s="93">
        <f t="shared" si="192"/>
        <v>0</v>
      </c>
      <c r="AT80" s="93">
        <f t="shared" si="192"/>
        <v>0</v>
      </c>
      <c r="AU80" s="93">
        <f t="shared" si="193"/>
        <v>0</v>
      </c>
      <c r="AV80" s="288" t="str">
        <f t="shared" si="164"/>
        <v>-</v>
      </c>
      <c r="AW80" s="295">
        <v>0</v>
      </c>
      <c r="AX80" s="295"/>
      <c r="AY80" s="93">
        <f t="shared" si="194"/>
        <v>0</v>
      </c>
      <c r="AZ80" s="288" t="str">
        <f t="shared" si="165"/>
        <v>-</v>
      </c>
      <c r="BA80" s="93">
        <f t="shared" si="195"/>
        <v>0</v>
      </c>
      <c r="BB80" s="93">
        <f t="shared" si="195"/>
        <v>0</v>
      </c>
      <c r="BC80" s="93">
        <f t="shared" si="196"/>
        <v>0</v>
      </c>
      <c r="BD80" s="288" t="str">
        <f t="shared" si="166"/>
        <v>-</v>
      </c>
      <c r="BE80" s="295">
        <v>0</v>
      </c>
      <c r="BF80" s="295"/>
      <c r="BG80" s="93">
        <f t="shared" si="167"/>
        <v>0</v>
      </c>
      <c r="BH80" s="288" t="str">
        <f t="shared" si="168"/>
        <v>-</v>
      </c>
      <c r="BI80" s="289"/>
      <c r="BJ80" s="289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95">
        <v>0</v>
      </c>
      <c r="CA80" s="295">
        <v>0</v>
      </c>
      <c r="CB80" s="295">
        <v>0</v>
      </c>
      <c r="CC80" s="295">
        <v>0</v>
      </c>
      <c r="CD80" s="141"/>
      <c r="CE80" s="141"/>
      <c r="CF80" s="141"/>
      <c r="CG80" s="22"/>
      <c r="CH80" s="22"/>
      <c r="CI80" s="255"/>
      <c r="CJ80" s="255"/>
      <c r="CK80" s="93">
        <f>CL80+EE80+EF80+EG80+EH80</f>
        <v>0</v>
      </c>
      <c r="CL80" s="93">
        <f>CP80+CT80+DB80+DJ80</f>
        <v>0</v>
      </c>
      <c r="CM80" s="93">
        <f>CQ80+CU80+DC80+DK80</f>
        <v>0</v>
      </c>
      <c r="CN80" s="93">
        <f t="shared" si="169"/>
        <v>0</v>
      </c>
      <c r="CO80" s="288" t="str">
        <f t="shared" si="170"/>
        <v>-</v>
      </c>
      <c r="CP80" s="93">
        <f>SUMIF($CI$11:$CI$50,$A80,CP$11:CP$50)+SUMIF($CI$95:$CI$101,$A80,CP$95:CP$101)</f>
        <v>0</v>
      </c>
      <c r="CQ80" s="93">
        <f>SUMIF($CJ$11:$CJ$50,$A80,CQ$11:CQ$50)+SUMIF($CJ$95:$CJ$101,$A80,CQ$95:CQ$101)</f>
        <v>0</v>
      </c>
      <c r="CR80" s="93">
        <f t="shared" si="210"/>
        <v>0</v>
      </c>
      <c r="CS80" s="288" t="str">
        <f t="shared" si="211"/>
        <v>-</v>
      </c>
      <c r="CT80" s="93">
        <f>SUMIF($CI$11:$CI$50,$A80,CT$11:CT$50)+SUMIF($CI$95:$CI$101,$A80,CT$95:CT$101)</f>
        <v>0</v>
      </c>
      <c r="CU80" s="93">
        <f>SUMIF($CJ$11:$CJ$50,$A80,CU$11:CU$50)+SUMIF($CJ$95:$CJ$101,$A80,CU$95:CU$101)</f>
        <v>0</v>
      </c>
      <c r="CV80" s="93">
        <f t="shared" si="171"/>
        <v>0</v>
      </c>
      <c r="CW80" s="288" t="str">
        <f t="shared" si="172"/>
        <v>-</v>
      </c>
      <c r="CX80" s="93">
        <f>CP80+CT80</f>
        <v>0</v>
      </c>
      <c r="CY80" s="93">
        <f>CQ80+CU80</f>
        <v>0</v>
      </c>
      <c r="CZ80" s="93">
        <f t="shared" si="173"/>
        <v>0</v>
      </c>
      <c r="DA80" s="288" t="str">
        <f t="shared" si="174"/>
        <v>-</v>
      </c>
      <c r="DB80" s="93">
        <f>SUMIF($CI$11:$CI$50,$A80,DB$11:DB$50)+SUMIF($CI$95:$CI$101,$A80,DB$95:DB$101)</f>
        <v>0</v>
      </c>
      <c r="DC80" s="93">
        <f>SUMIF($CJ$11:$CJ$50,$A80,DC$11:DC$50)+SUMIF($CJ$95:$CJ$101,$A80,DC$95:DC$101)</f>
        <v>0</v>
      </c>
      <c r="DD80" s="93">
        <f t="shared" si="175"/>
        <v>0</v>
      </c>
      <c r="DE80" s="288" t="str">
        <f t="shared" si="176"/>
        <v>-</v>
      </c>
      <c r="DF80" s="93">
        <f>CX80+DB80</f>
        <v>0</v>
      </c>
      <c r="DG80" s="93">
        <f>CY80+DC80</f>
        <v>0</v>
      </c>
      <c r="DH80" s="93">
        <f t="shared" si="177"/>
        <v>0</v>
      </c>
      <c r="DI80" s="288" t="str">
        <f t="shared" si="178"/>
        <v>-</v>
      </c>
      <c r="DJ80" s="93">
        <f>SUMIF($CI$11:$CI$50,$A80,DJ$11:DJ$50)+SUMIF($CI$95:$CI$101,$A80,DJ$95:DJ$101)</f>
        <v>0</v>
      </c>
      <c r="DK80" s="93">
        <f>SUMIF($CJ$11:$CJ$50,$A80,DK$11:DK$50)+SUMIF($CJ$95:$CJ$101,$A80,DK$95:DK$101)</f>
        <v>0</v>
      </c>
      <c r="DL80" s="93">
        <f t="shared" si="179"/>
        <v>0</v>
      </c>
      <c r="DM80" s="288" t="str">
        <f t="shared" si="180"/>
        <v>-</v>
      </c>
      <c r="DN80" s="289"/>
      <c r="DO80" s="289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93">
        <v>0</v>
      </c>
      <c r="EF80" s="93">
        <v>0</v>
      </c>
      <c r="EG80" s="93">
        <v>0</v>
      </c>
      <c r="EH80" s="93">
        <v>0</v>
      </c>
      <c r="EI80" s="141"/>
      <c r="EJ80" s="141"/>
      <c r="EK80" s="141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93">
        <v>0</v>
      </c>
      <c r="GQ80" s="93"/>
      <c r="GR80" s="93">
        <f>GT80+GZ80+HB80+HD80+HF80</f>
        <v>0</v>
      </c>
      <c r="GS80" s="93">
        <f>GV80+HA80+HC80+HE80+HG80</f>
        <v>0</v>
      </c>
      <c r="GT80" s="93">
        <v>0</v>
      </c>
      <c r="GU80" s="93"/>
      <c r="GV80" s="93">
        <f>CL80</f>
        <v>0</v>
      </c>
      <c r="GW80" s="93">
        <f>CM80</f>
        <v>0</v>
      </c>
      <c r="GX80" s="92">
        <f t="shared" si="184"/>
        <v>0</v>
      </c>
      <c r="GY80" s="92">
        <f t="shared" si="184"/>
        <v>0</v>
      </c>
      <c r="GZ80" s="93">
        <v>0</v>
      </c>
      <c r="HA80" s="93">
        <f>EE80</f>
        <v>0</v>
      </c>
      <c r="HB80" s="93">
        <v>0</v>
      </c>
      <c r="HC80" s="93">
        <f>EF80</f>
        <v>0</v>
      </c>
      <c r="HD80" s="93">
        <v>0</v>
      </c>
      <c r="HE80" s="93">
        <f>EG80</f>
        <v>0</v>
      </c>
      <c r="HF80" s="93">
        <v>0</v>
      </c>
      <c r="HG80" s="93">
        <f>EH80</f>
        <v>0</v>
      </c>
      <c r="HH80" s="92">
        <f t="shared" si="186"/>
        <v>0</v>
      </c>
      <c r="HI80" s="90"/>
      <c r="HJ80" s="22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</row>
    <row r="81" spans="1:336" ht="15.75" hidden="1" outlineLevel="1" x14ac:dyDescent="0.2">
      <c r="A81" s="292"/>
      <c r="B81" s="293" t="s">
        <v>237</v>
      </c>
      <c r="C81" s="294"/>
      <c r="D81" s="294"/>
      <c r="E81" s="294"/>
      <c r="F81" s="12"/>
      <c r="G81" s="12"/>
      <c r="H81" s="12"/>
      <c r="I81" s="12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93">
        <f t="shared" si="216"/>
        <v>0</v>
      </c>
      <c r="AG81" s="93">
        <f>AK81+AO81+AW81+BE81</f>
        <v>0</v>
      </c>
      <c r="AH81" s="93">
        <f>AL81+AP81+AX81+BF81</f>
        <v>0</v>
      </c>
      <c r="AI81" s="93">
        <f t="shared" si="161"/>
        <v>0</v>
      </c>
      <c r="AJ81" s="288" t="str">
        <f t="shared" si="162"/>
        <v>-</v>
      </c>
      <c r="AK81" s="295">
        <v>0</v>
      </c>
      <c r="AL81" s="295"/>
      <c r="AM81" s="93">
        <f t="shared" si="189"/>
        <v>0</v>
      </c>
      <c r="AN81" s="288" t="str">
        <f t="shared" si="190"/>
        <v>-</v>
      </c>
      <c r="AO81" s="295">
        <v>0</v>
      </c>
      <c r="AP81" s="295"/>
      <c r="AQ81" s="93">
        <f t="shared" si="191"/>
        <v>0</v>
      </c>
      <c r="AR81" s="288" t="str">
        <f t="shared" si="163"/>
        <v>-</v>
      </c>
      <c r="AS81" s="93">
        <f>AK81+AO81</f>
        <v>0</v>
      </c>
      <c r="AT81" s="93">
        <f>AL81+AP81</f>
        <v>0</v>
      </c>
      <c r="AU81" s="93">
        <f t="shared" si="193"/>
        <v>0</v>
      </c>
      <c r="AV81" s="288" t="str">
        <f t="shared" si="164"/>
        <v>-</v>
      </c>
      <c r="AW81" s="295">
        <v>0</v>
      </c>
      <c r="AX81" s="295"/>
      <c r="AY81" s="93">
        <f t="shared" si="194"/>
        <v>0</v>
      </c>
      <c r="AZ81" s="288" t="str">
        <f t="shared" si="165"/>
        <v>-</v>
      </c>
      <c r="BA81" s="93">
        <f>AS81+AW81</f>
        <v>0</v>
      </c>
      <c r="BB81" s="93">
        <f>AT81+AX81</f>
        <v>0</v>
      </c>
      <c r="BC81" s="93">
        <f t="shared" si="196"/>
        <v>0</v>
      </c>
      <c r="BD81" s="288" t="str">
        <f t="shared" si="166"/>
        <v>-</v>
      </c>
      <c r="BE81" s="295">
        <v>0</v>
      </c>
      <c r="BF81" s="295"/>
      <c r="BG81" s="93">
        <f t="shared" si="167"/>
        <v>0</v>
      </c>
      <c r="BH81" s="288" t="str">
        <f t="shared" si="168"/>
        <v>-</v>
      </c>
      <c r="BI81" s="289"/>
      <c r="BJ81" s="289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95">
        <v>0</v>
      </c>
      <c r="CA81" s="295">
        <v>0</v>
      </c>
      <c r="CB81" s="295">
        <v>0</v>
      </c>
      <c r="CC81" s="295">
        <v>0</v>
      </c>
      <c r="CD81" s="141"/>
      <c r="CE81" s="141"/>
      <c r="CF81" s="141"/>
      <c r="CG81" s="22"/>
      <c r="CH81" s="22"/>
      <c r="CI81" s="255"/>
      <c r="CJ81" s="255"/>
      <c r="CK81" s="93">
        <f>CK82+CK83</f>
        <v>0</v>
      </c>
      <c r="CL81" s="93">
        <f>CL82+CL83</f>
        <v>0</v>
      </c>
      <c r="CM81" s="93">
        <f>CM82+CM83</f>
        <v>0</v>
      </c>
      <c r="CN81" s="93">
        <f t="shared" si="169"/>
        <v>0</v>
      </c>
      <c r="CO81" s="288" t="str">
        <f t="shared" si="170"/>
        <v>-</v>
      </c>
      <c r="CP81" s="93">
        <f>CP82+CP83</f>
        <v>0</v>
      </c>
      <c r="CQ81" s="93">
        <f>CQ82+CQ83</f>
        <v>0</v>
      </c>
      <c r="CR81" s="93">
        <f t="shared" si="210"/>
        <v>0</v>
      </c>
      <c r="CS81" s="288" t="str">
        <f t="shared" si="211"/>
        <v>-</v>
      </c>
      <c r="CT81" s="93">
        <f>CT82+CT83</f>
        <v>0</v>
      </c>
      <c r="CU81" s="93">
        <f>CU82+CU83</f>
        <v>0</v>
      </c>
      <c r="CV81" s="93">
        <f t="shared" si="171"/>
        <v>0</v>
      </c>
      <c r="CW81" s="288" t="str">
        <f t="shared" si="172"/>
        <v>-</v>
      </c>
      <c r="CX81" s="93">
        <f>CX82+CX83</f>
        <v>0</v>
      </c>
      <c r="CY81" s="93">
        <f>CY82+CY83</f>
        <v>0</v>
      </c>
      <c r="CZ81" s="93">
        <f t="shared" si="173"/>
        <v>0</v>
      </c>
      <c r="DA81" s="288" t="str">
        <f t="shared" si="174"/>
        <v>-</v>
      </c>
      <c r="DB81" s="93">
        <f>DB82+DB83</f>
        <v>0</v>
      </c>
      <c r="DC81" s="93">
        <f>DC82+DC83</f>
        <v>0</v>
      </c>
      <c r="DD81" s="93">
        <f t="shared" si="175"/>
        <v>0</v>
      </c>
      <c r="DE81" s="288" t="str">
        <f t="shared" si="176"/>
        <v>-</v>
      </c>
      <c r="DF81" s="93">
        <f>DF82+DF83</f>
        <v>0</v>
      </c>
      <c r="DG81" s="93">
        <f>DG82+DG83</f>
        <v>0</v>
      </c>
      <c r="DH81" s="93">
        <f t="shared" si="177"/>
        <v>0</v>
      </c>
      <c r="DI81" s="288" t="str">
        <f t="shared" si="178"/>
        <v>-</v>
      </c>
      <c r="DJ81" s="93">
        <f>DJ82+DJ83</f>
        <v>0</v>
      </c>
      <c r="DK81" s="93">
        <f>DK82+DK83</f>
        <v>0</v>
      </c>
      <c r="DL81" s="93">
        <f t="shared" si="179"/>
        <v>0</v>
      </c>
      <c r="DM81" s="288" t="str">
        <f t="shared" si="180"/>
        <v>-</v>
      </c>
      <c r="DN81" s="289"/>
      <c r="DO81" s="289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93">
        <v>0</v>
      </c>
      <c r="EF81" s="93">
        <v>0</v>
      </c>
      <c r="EG81" s="93">
        <v>0</v>
      </c>
      <c r="EH81" s="93">
        <v>0</v>
      </c>
      <c r="EI81" s="141"/>
      <c r="EJ81" s="141"/>
      <c r="EK81" s="141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93">
        <f t="shared" ref="GP81:GW81" si="220">GP82+GP83</f>
        <v>0</v>
      </c>
      <c r="GQ81" s="93">
        <f>GQ82+GQ83</f>
        <v>0</v>
      </c>
      <c r="GR81" s="93">
        <f t="shared" si="220"/>
        <v>0</v>
      </c>
      <c r="GS81" s="93">
        <f t="shared" si="220"/>
        <v>0</v>
      </c>
      <c r="GT81" s="93">
        <f>GT82+GT83</f>
        <v>0</v>
      </c>
      <c r="GU81" s="93">
        <f>GU82+GU83</f>
        <v>0</v>
      </c>
      <c r="GV81" s="93">
        <f t="shared" si="220"/>
        <v>0</v>
      </c>
      <c r="GW81" s="93">
        <f t="shared" si="220"/>
        <v>0</v>
      </c>
      <c r="GX81" s="92">
        <f t="shared" si="184"/>
        <v>0</v>
      </c>
      <c r="GY81" s="92">
        <f t="shared" si="184"/>
        <v>0</v>
      </c>
      <c r="GZ81" s="93">
        <f>GZ82+GZ83</f>
        <v>0</v>
      </c>
      <c r="HA81" s="93">
        <f t="shared" ref="HA81:HG81" si="221">HA82+HA83</f>
        <v>0</v>
      </c>
      <c r="HB81" s="93">
        <f t="shared" si="221"/>
        <v>0</v>
      </c>
      <c r="HC81" s="93">
        <f t="shared" si="221"/>
        <v>0</v>
      </c>
      <c r="HD81" s="93">
        <f t="shared" si="221"/>
        <v>0</v>
      </c>
      <c r="HE81" s="93">
        <f t="shared" si="221"/>
        <v>0</v>
      </c>
      <c r="HF81" s="93">
        <f t="shared" si="221"/>
        <v>0</v>
      </c>
      <c r="HG81" s="93">
        <f t="shared" si="221"/>
        <v>0</v>
      </c>
      <c r="HH81" s="92">
        <f t="shared" si="186"/>
        <v>0</v>
      </c>
      <c r="HI81" s="90"/>
      <c r="HJ81" s="22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</row>
    <row r="82" spans="1:336" ht="15.75" x14ac:dyDescent="0.2">
      <c r="A82" s="292" t="s">
        <v>238</v>
      </c>
      <c r="B82" s="287" t="s">
        <v>239</v>
      </c>
      <c r="C82" s="294"/>
      <c r="D82" s="294"/>
      <c r="E82" s="294"/>
      <c r="F82" s="12"/>
      <c r="G82" s="12"/>
      <c r="H82" s="12"/>
      <c r="I82" s="12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93">
        <f t="shared" si="216"/>
        <v>103555.03602923619</v>
      </c>
      <c r="AG82" s="93">
        <f t="shared" si="188"/>
        <v>29916.119284717839</v>
      </c>
      <c r="AH82" s="93">
        <f t="shared" si="188"/>
        <v>0</v>
      </c>
      <c r="AI82" s="93">
        <f t="shared" si="161"/>
        <v>-29916.119284717839</v>
      </c>
      <c r="AJ82" s="288">
        <f t="shared" si="162"/>
        <v>0</v>
      </c>
      <c r="AK82" s="295">
        <f>AK50-AK64-AK69-AK76</f>
        <v>5938.4881037122832</v>
      </c>
      <c r="AL82" s="295"/>
      <c r="AM82" s="93">
        <f t="shared" si="189"/>
        <v>-5938.4881037122832</v>
      </c>
      <c r="AN82" s="288">
        <f t="shared" si="190"/>
        <v>0</v>
      </c>
      <c r="AO82" s="295">
        <f>AO50-AO64-AO69-AO76</f>
        <v>5408.9163410812071</v>
      </c>
      <c r="AP82" s="295"/>
      <c r="AQ82" s="93">
        <f t="shared" si="191"/>
        <v>-5408.9163410812071</v>
      </c>
      <c r="AR82" s="288">
        <f t="shared" si="163"/>
        <v>0</v>
      </c>
      <c r="AS82" s="93">
        <f t="shared" si="192"/>
        <v>11347.40444479349</v>
      </c>
      <c r="AT82" s="93">
        <f t="shared" si="192"/>
        <v>0</v>
      </c>
      <c r="AU82" s="93">
        <f t="shared" si="193"/>
        <v>-11347.40444479349</v>
      </c>
      <c r="AV82" s="288">
        <f t="shared" si="164"/>
        <v>0</v>
      </c>
      <c r="AW82" s="295">
        <f>AW50-AW64-AW69-AW76</f>
        <v>9091.6416284111692</v>
      </c>
      <c r="AX82" s="295"/>
      <c r="AY82" s="93">
        <f t="shared" si="194"/>
        <v>-9091.6416284111692</v>
      </c>
      <c r="AZ82" s="288">
        <f t="shared" si="165"/>
        <v>0</v>
      </c>
      <c r="BA82" s="93">
        <f t="shared" si="195"/>
        <v>20439.046073204659</v>
      </c>
      <c r="BB82" s="93">
        <f t="shared" si="195"/>
        <v>0</v>
      </c>
      <c r="BC82" s="93">
        <f t="shared" si="196"/>
        <v>-20439.046073204659</v>
      </c>
      <c r="BD82" s="288">
        <f t="shared" si="166"/>
        <v>0</v>
      </c>
      <c r="BE82" s="295">
        <f>BE50-BE64-BE69-BE76</f>
        <v>9477.0732115131796</v>
      </c>
      <c r="BF82" s="295"/>
      <c r="BG82" s="93">
        <f t="shared" si="167"/>
        <v>-9477.0732115131796</v>
      </c>
      <c r="BH82" s="288">
        <f t="shared" si="168"/>
        <v>0</v>
      </c>
      <c r="BI82" s="289"/>
      <c r="BJ82" s="289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95">
        <f>BZ50-BZ64-BZ68</f>
        <v>20254.768385999108</v>
      </c>
      <c r="CA82" s="295">
        <f>CA50-CA64-CA68</f>
        <v>16163.31138702204</v>
      </c>
      <c r="CB82" s="295">
        <f>CB50-CB64-CB68</f>
        <v>18963.196001873555</v>
      </c>
      <c r="CC82" s="295">
        <f>CC50-CC64-CC68</f>
        <v>18257.640969623637</v>
      </c>
      <c r="CD82" s="141"/>
      <c r="CE82" s="141"/>
      <c r="CF82" s="141"/>
      <c r="CG82" s="22"/>
      <c r="CH82" s="22"/>
      <c r="CI82" s="255"/>
      <c r="CJ82" s="255"/>
      <c r="CK82" s="93">
        <f>CL82+EE82+EF82+EG82+EH82</f>
        <v>0</v>
      </c>
      <c r="CL82" s="93">
        <f t="shared" ref="CL82:CM96" si="222">CP82+CT82+DB82+DJ82</f>
        <v>0</v>
      </c>
      <c r="CM82" s="93">
        <f t="shared" si="222"/>
        <v>0</v>
      </c>
      <c r="CN82" s="93">
        <f t="shared" si="169"/>
        <v>0</v>
      </c>
      <c r="CO82" s="288" t="str">
        <f t="shared" si="170"/>
        <v>-</v>
      </c>
      <c r="CP82" s="93">
        <f t="shared" ref="CP82:CP96" si="223">SUMIF($CI$11:$CI$50,$A82,CP$11:CP$50)+SUMIF($CI$95:$CI$101,$A82,CP$95:CP$101)</f>
        <v>0</v>
      </c>
      <c r="CQ82" s="93">
        <f t="shared" ref="CQ82:CQ96" si="224">SUMIF($CJ$11:$CJ$50,$A82,CQ$11:CQ$50)+SUMIF($CJ$95:$CJ$101,$A82,CQ$95:CQ$101)</f>
        <v>0</v>
      </c>
      <c r="CR82" s="93">
        <f t="shared" si="210"/>
        <v>0</v>
      </c>
      <c r="CS82" s="288" t="str">
        <f t="shared" si="211"/>
        <v>-</v>
      </c>
      <c r="CT82" s="93">
        <f t="shared" ref="CT82:CT96" si="225">SUMIF($CI$11:$CI$50,$A82,CT$11:CT$50)+SUMIF($CI$95:$CI$101,$A82,CT$95:CT$101)</f>
        <v>0</v>
      </c>
      <c r="CU82" s="93">
        <f t="shared" ref="CU82:CU96" si="226">SUMIF($CJ$11:$CJ$50,$A82,CU$11:CU$50)+SUMIF($CJ$95:$CJ$101,$A82,CU$95:CU$101)</f>
        <v>0</v>
      </c>
      <c r="CV82" s="93">
        <f t="shared" si="171"/>
        <v>0</v>
      </c>
      <c r="CW82" s="288" t="str">
        <f t="shared" si="172"/>
        <v>-</v>
      </c>
      <c r="CX82" s="93">
        <f t="shared" ref="CX82:CY96" si="227">CP82+CT82</f>
        <v>0</v>
      </c>
      <c r="CY82" s="93">
        <f t="shared" si="227"/>
        <v>0</v>
      </c>
      <c r="CZ82" s="93">
        <f t="shared" si="173"/>
        <v>0</v>
      </c>
      <c r="DA82" s="288" t="str">
        <f t="shared" si="174"/>
        <v>-</v>
      </c>
      <c r="DB82" s="93">
        <f t="shared" ref="DB82:DB96" si="228">SUMIF($CI$11:$CI$50,$A82,DB$11:DB$50)+SUMIF($CI$95:$CI$101,$A82,DB$95:DB$101)</f>
        <v>0</v>
      </c>
      <c r="DC82" s="93">
        <f t="shared" ref="DC82:DC96" si="229">SUMIF($CJ$11:$CJ$50,$A82,DC$11:DC$50)+SUMIF($CJ$95:$CJ$101,$A82,DC$95:DC$101)</f>
        <v>0</v>
      </c>
      <c r="DD82" s="93">
        <f t="shared" si="175"/>
        <v>0</v>
      </c>
      <c r="DE82" s="288" t="str">
        <f t="shared" si="176"/>
        <v>-</v>
      </c>
      <c r="DF82" s="93">
        <f t="shared" ref="DF82:DG96" si="230">CX82+DB82</f>
        <v>0</v>
      </c>
      <c r="DG82" s="93">
        <f t="shared" si="230"/>
        <v>0</v>
      </c>
      <c r="DH82" s="93">
        <f t="shared" si="177"/>
        <v>0</v>
      </c>
      <c r="DI82" s="288" t="str">
        <f t="shared" si="178"/>
        <v>-</v>
      </c>
      <c r="DJ82" s="93">
        <f t="shared" ref="DJ82:DJ96" si="231">SUMIF($CI$11:$CI$50,$A82,DJ$11:DJ$50)+SUMIF($CI$95:$CI$101,$A82,DJ$95:DJ$101)</f>
        <v>0</v>
      </c>
      <c r="DK82" s="93">
        <f t="shared" ref="DK82:DK96" si="232">SUMIF($CJ$11:$CJ$50,$A82,DK$11:DK$50)+SUMIF($CJ$95:$CJ$101,$A82,DK$95:DK$101)</f>
        <v>0</v>
      </c>
      <c r="DL82" s="93">
        <f t="shared" si="179"/>
        <v>0</v>
      </c>
      <c r="DM82" s="288" t="str">
        <f t="shared" si="180"/>
        <v>-</v>
      </c>
      <c r="DN82" s="289"/>
      <c r="DO82" s="289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93">
        <f>SUMIF($CI$11:$CI$62,$A82,EE$11:EE$62)+SUMIF($CI$108:$CI$119,$A82,EE$108:EE$119)</f>
        <v>0</v>
      </c>
      <c r="EF82" s="93">
        <f>SUMIF($CI$11:$CI$62,$A82,EF$11:EF$62)+SUMIF($CI$108:$CI$119,$A82,EF$108:EF$119)</f>
        <v>0</v>
      </c>
      <c r="EG82" s="93">
        <f>SUMIF($CI$11:$CI$62,$A82,EG$11:EG$62)+SUMIF($CI$108:$CI$119,$A82,EG$108:EG$119)</f>
        <v>0</v>
      </c>
      <c r="EH82" s="93">
        <f>SUMIF($CI$11:$CI$62,$A82,EH$11:EH$62)+SUMIF($CI$108:$CI$119,$A82,EH$108:EH$119)</f>
        <v>0</v>
      </c>
      <c r="EI82" s="141"/>
      <c r="EJ82" s="141"/>
      <c r="EK82" s="141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93">
        <v>0</v>
      </c>
      <c r="GQ82" s="93"/>
      <c r="GR82" s="93">
        <f>GT82+GZ82+HB82+HD82+HF82</f>
        <v>0</v>
      </c>
      <c r="GS82" s="93">
        <f>GV82+HA82+HC82+HE82+HG82</f>
        <v>0</v>
      </c>
      <c r="GT82" s="93">
        <v>0</v>
      </c>
      <c r="GU82" s="93"/>
      <c r="GV82" s="93">
        <f t="shared" ref="GV82:GW85" si="233">CL82</f>
        <v>0</v>
      </c>
      <c r="GW82" s="93">
        <f t="shared" si="233"/>
        <v>0</v>
      </c>
      <c r="GX82" s="92">
        <f t="shared" si="184"/>
        <v>0</v>
      </c>
      <c r="GY82" s="92">
        <f t="shared" si="184"/>
        <v>0</v>
      </c>
      <c r="GZ82" s="93">
        <v>0</v>
      </c>
      <c r="HA82" s="93">
        <f>EE82</f>
        <v>0</v>
      </c>
      <c r="HB82" s="93">
        <v>0</v>
      </c>
      <c r="HC82" s="93">
        <f>EF82</f>
        <v>0</v>
      </c>
      <c r="HD82" s="93">
        <v>0</v>
      </c>
      <c r="HE82" s="93">
        <f>EG82</f>
        <v>0</v>
      </c>
      <c r="HF82" s="93">
        <v>0</v>
      </c>
      <c r="HG82" s="93">
        <f>EH82</f>
        <v>0</v>
      </c>
      <c r="HH82" s="92">
        <f t="shared" si="186"/>
        <v>0</v>
      </c>
      <c r="HI82" s="90"/>
      <c r="HJ82" s="22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</row>
    <row r="83" spans="1:336" s="281" customFormat="1" ht="15.75" x14ac:dyDescent="0.2">
      <c r="A83" s="304"/>
      <c r="B83" s="282" t="s">
        <v>240</v>
      </c>
      <c r="C83" s="272"/>
      <c r="D83" s="272"/>
      <c r="E83" s="272"/>
      <c r="F83" s="283"/>
      <c r="G83" s="283"/>
      <c r="H83" s="283"/>
      <c r="I83" s="283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93">
        <f t="shared" si="216"/>
        <v>0</v>
      </c>
      <c r="AG83" s="93">
        <f t="shared" si="188"/>
        <v>0</v>
      </c>
      <c r="AH83" s="93">
        <f t="shared" si="188"/>
        <v>0</v>
      </c>
      <c r="AI83" s="93">
        <f t="shared" si="161"/>
        <v>0</v>
      </c>
      <c r="AJ83" s="288" t="str">
        <f t="shared" si="162"/>
        <v>-</v>
      </c>
      <c r="AK83" s="295">
        <v>0</v>
      </c>
      <c r="AL83" s="295"/>
      <c r="AM83" s="93">
        <f t="shared" si="189"/>
        <v>0</v>
      </c>
      <c r="AN83" s="288" t="str">
        <f t="shared" si="190"/>
        <v>-</v>
      </c>
      <c r="AO83" s="295">
        <v>0</v>
      </c>
      <c r="AP83" s="295"/>
      <c r="AQ83" s="93">
        <f t="shared" si="191"/>
        <v>0</v>
      </c>
      <c r="AR83" s="288" t="str">
        <f t="shared" si="163"/>
        <v>-</v>
      </c>
      <c r="AS83" s="93">
        <f t="shared" si="192"/>
        <v>0</v>
      </c>
      <c r="AT83" s="93">
        <f t="shared" si="192"/>
        <v>0</v>
      </c>
      <c r="AU83" s="93">
        <f t="shared" si="193"/>
        <v>0</v>
      </c>
      <c r="AV83" s="288" t="str">
        <f t="shared" si="164"/>
        <v>-</v>
      </c>
      <c r="AW83" s="295">
        <v>0</v>
      </c>
      <c r="AX83" s="295"/>
      <c r="AY83" s="93">
        <f t="shared" si="194"/>
        <v>0</v>
      </c>
      <c r="AZ83" s="288" t="str">
        <f t="shared" si="165"/>
        <v>-</v>
      </c>
      <c r="BA83" s="93">
        <f t="shared" si="195"/>
        <v>0</v>
      </c>
      <c r="BB83" s="93">
        <f t="shared" si="195"/>
        <v>0</v>
      </c>
      <c r="BC83" s="93">
        <f t="shared" si="196"/>
        <v>0</v>
      </c>
      <c r="BD83" s="288" t="str">
        <f t="shared" si="166"/>
        <v>-</v>
      </c>
      <c r="BE83" s="295">
        <v>0</v>
      </c>
      <c r="BF83" s="295"/>
      <c r="BG83" s="93">
        <f t="shared" si="167"/>
        <v>0</v>
      </c>
      <c r="BH83" s="288" t="str">
        <f t="shared" si="168"/>
        <v>-</v>
      </c>
      <c r="BI83" s="217"/>
      <c r="BJ83" s="217"/>
      <c r="BK83" s="236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95">
        <v>0</v>
      </c>
      <c r="CA83" s="295">
        <v>0</v>
      </c>
      <c r="CB83" s="295">
        <v>0</v>
      </c>
      <c r="CC83" s="295">
        <v>0</v>
      </c>
      <c r="CD83" s="76"/>
      <c r="CE83" s="76"/>
      <c r="CF83" s="76"/>
      <c r="CG83" s="236"/>
      <c r="CH83" s="236"/>
      <c r="CI83" s="264"/>
      <c r="CJ83" s="264"/>
      <c r="CK83" s="93">
        <f>CL83+EE83+EF83+EG83+EH83</f>
        <v>0</v>
      </c>
      <c r="CL83" s="93">
        <f t="shared" si="222"/>
        <v>0</v>
      </c>
      <c r="CM83" s="93">
        <f t="shared" si="222"/>
        <v>0</v>
      </c>
      <c r="CN83" s="93">
        <f t="shared" si="169"/>
        <v>0</v>
      </c>
      <c r="CO83" s="288" t="str">
        <f t="shared" si="170"/>
        <v>-</v>
      </c>
      <c r="CP83" s="93">
        <f t="shared" si="223"/>
        <v>0</v>
      </c>
      <c r="CQ83" s="93">
        <f t="shared" si="224"/>
        <v>0</v>
      </c>
      <c r="CR83" s="93">
        <f t="shared" si="210"/>
        <v>0</v>
      </c>
      <c r="CS83" s="288" t="str">
        <f t="shared" si="211"/>
        <v>-</v>
      </c>
      <c r="CT83" s="93">
        <f t="shared" si="225"/>
        <v>0</v>
      </c>
      <c r="CU83" s="93">
        <f t="shared" si="226"/>
        <v>0</v>
      </c>
      <c r="CV83" s="93">
        <f t="shared" si="171"/>
        <v>0</v>
      </c>
      <c r="CW83" s="288" t="str">
        <f t="shared" si="172"/>
        <v>-</v>
      </c>
      <c r="CX83" s="93">
        <f t="shared" si="227"/>
        <v>0</v>
      </c>
      <c r="CY83" s="93">
        <f t="shared" si="227"/>
        <v>0</v>
      </c>
      <c r="CZ83" s="93">
        <f t="shared" si="173"/>
        <v>0</v>
      </c>
      <c r="DA83" s="288" t="str">
        <f t="shared" si="174"/>
        <v>-</v>
      </c>
      <c r="DB83" s="93">
        <f t="shared" si="228"/>
        <v>0</v>
      </c>
      <c r="DC83" s="93">
        <f t="shared" si="229"/>
        <v>0</v>
      </c>
      <c r="DD83" s="93">
        <f t="shared" si="175"/>
        <v>0</v>
      </c>
      <c r="DE83" s="288" t="str">
        <f t="shared" si="176"/>
        <v>-</v>
      </c>
      <c r="DF83" s="93">
        <f t="shared" si="230"/>
        <v>0</v>
      </c>
      <c r="DG83" s="93">
        <f t="shared" si="230"/>
        <v>0</v>
      </c>
      <c r="DH83" s="93">
        <f t="shared" si="177"/>
        <v>0</v>
      </c>
      <c r="DI83" s="288" t="str">
        <f t="shared" si="178"/>
        <v>-</v>
      </c>
      <c r="DJ83" s="93">
        <f t="shared" si="231"/>
        <v>0</v>
      </c>
      <c r="DK83" s="93">
        <f t="shared" si="232"/>
        <v>0</v>
      </c>
      <c r="DL83" s="93">
        <f t="shared" si="179"/>
        <v>0</v>
      </c>
      <c r="DM83" s="288" t="str">
        <f t="shared" si="180"/>
        <v>-</v>
      </c>
      <c r="DN83" s="217"/>
      <c r="DO83" s="217"/>
      <c r="DP83" s="236"/>
      <c r="DQ83" s="236"/>
      <c r="DR83" s="236"/>
      <c r="DS83" s="236"/>
      <c r="DT83" s="236"/>
      <c r="DU83" s="236"/>
      <c r="DV83" s="236"/>
      <c r="DW83" s="236"/>
      <c r="DX83" s="236"/>
      <c r="DY83" s="236"/>
      <c r="DZ83" s="236"/>
      <c r="EA83" s="236"/>
      <c r="EB83" s="236"/>
      <c r="EC83" s="236"/>
      <c r="ED83" s="236"/>
      <c r="EE83" s="237">
        <f>EE84+EE85+EE88+EE89+EE90</f>
        <v>0</v>
      </c>
      <c r="EF83" s="237">
        <f>EF84+EF85+EF88+EF89+EF90</f>
        <v>0</v>
      </c>
      <c r="EG83" s="237">
        <f>EG84+EG85+EG88+EG89+EG90</f>
        <v>0</v>
      </c>
      <c r="EH83" s="237">
        <f>EH84+EH85+EH88+EH89+EH90</f>
        <v>0</v>
      </c>
      <c r="EI83" s="76"/>
      <c r="EJ83" s="76"/>
      <c r="EK83" s="76"/>
      <c r="EL83" s="305"/>
      <c r="EM83" s="305"/>
      <c r="EN83" s="305"/>
      <c r="EO83" s="305"/>
      <c r="EP83" s="305"/>
      <c r="EQ83" s="305"/>
      <c r="ER83" s="305"/>
      <c r="ES83" s="305"/>
      <c r="ET83" s="305"/>
      <c r="EU83" s="305"/>
      <c r="EV83" s="305"/>
      <c r="EW83" s="305"/>
      <c r="EX83" s="305"/>
      <c r="EY83" s="305"/>
      <c r="EZ83" s="305"/>
      <c r="FA83" s="305"/>
      <c r="FB83" s="305"/>
      <c r="FC83" s="305"/>
      <c r="FD83" s="305"/>
      <c r="FE83" s="305"/>
      <c r="FF83" s="305"/>
      <c r="FG83" s="305"/>
      <c r="FH83" s="305"/>
      <c r="FI83" s="305"/>
      <c r="FJ83" s="305"/>
      <c r="FK83" s="305"/>
      <c r="FL83" s="305"/>
      <c r="FM83" s="305"/>
      <c r="FN83" s="305"/>
      <c r="FO83" s="305"/>
      <c r="FP83" s="305"/>
      <c r="FQ83" s="305"/>
      <c r="FR83" s="305"/>
      <c r="FS83" s="305"/>
      <c r="FT83" s="305"/>
      <c r="FU83" s="305"/>
      <c r="FV83" s="305"/>
      <c r="FW83" s="305"/>
      <c r="FX83" s="305"/>
      <c r="FY83" s="305"/>
      <c r="FZ83" s="305"/>
      <c r="GA83" s="305"/>
      <c r="GB83" s="305"/>
      <c r="GC83" s="305"/>
      <c r="GD83" s="305"/>
      <c r="GE83" s="305"/>
      <c r="GF83" s="305"/>
      <c r="GG83" s="305"/>
      <c r="GH83" s="305"/>
      <c r="GI83" s="305"/>
      <c r="GJ83" s="305"/>
      <c r="GK83" s="305"/>
      <c r="GL83" s="305"/>
      <c r="GM83" s="305"/>
      <c r="GN83" s="236"/>
      <c r="GO83" s="266"/>
      <c r="GP83" s="93">
        <v>0</v>
      </c>
      <c r="GQ83" s="93"/>
      <c r="GR83" s="93">
        <f>GT83+GZ83+HB83+HD83+HF83</f>
        <v>0</v>
      </c>
      <c r="GS83" s="93">
        <f>GV83+HA83+HC83+HE83+HG83</f>
        <v>0</v>
      </c>
      <c r="GT83" s="93">
        <v>0</v>
      </c>
      <c r="GU83" s="93"/>
      <c r="GV83" s="93">
        <f t="shared" si="233"/>
        <v>0</v>
      </c>
      <c r="GW83" s="93">
        <f t="shared" si="233"/>
        <v>0</v>
      </c>
      <c r="GX83" s="92">
        <f t="shared" si="184"/>
        <v>0</v>
      </c>
      <c r="GY83" s="92">
        <f t="shared" si="184"/>
        <v>0</v>
      </c>
      <c r="GZ83" s="93">
        <v>0</v>
      </c>
      <c r="HA83" s="93">
        <f>EE83</f>
        <v>0</v>
      </c>
      <c r="HB83" s="93">
        <v>0</v>
      </c>
      <c r="HC83" s="93">
        <f>EF83</f>
        <v>0</v>
      </c>
      <c r="HD83" s="93">
        <v>0</v>
      </c>
      <c r="HE83" s="93">
        <f>EG83</f>
        <v>0</v>
      </c>
      <c r="HF83" s="93">
        <v>0</v>
      </c>
      <c r="HG83" s="93">
        <f>EH83</f>
        <v>0</v>
      </c>
      <c r="HH83" s="92">
        <f t="shared" si="186"/>
        <v>0</v>
      </c>
      <c r="HI83" s="285"/>
      <c r="HJ83" s="266"/>
      <c r="HK83" s="306"/>
      <c r="HL83" s="306"/>
      <c r="HM83" s="306"/>
      <c r="HN83" s="306"/>
      <c r="HO83" s="306"/>
      <c r="HP83" s="306"/>
      <c r="HQ83" s="306"/>
      <c r="HR83" s="306"/>
      <c r="HS83" s="306"/>
      <c r="HT83" s="306"/>
      <c r="HU83" s="306"/>
      <c r="HV83" s="306"/>
      <c r="HW83" s="306"/>
      <c r="HX83" s="306"/>
      <c r="HY83" s="306"/>
      <c r="HZ83" s="306"/>
      <c r="IA83" s="306"/>
      <c r="IB83" s="306"/>
      <c r="IC83" s="306"/>
      <c r="ID83" s="306"/>
      <c r="IE83" s="306"/>
      <c r="IF83" s="306"/>
      <c r="IG83" s="306"/>
      <c r="IH83" s="306"/>
      <c r="II83" s="306"/>
      <c r="IJ83" s="306"/>
      <c r="IK83" s="306"/>
      <c r="IL83" s="306"/>
      <c r="IM83" s="306"/>
      <c r="IN83" s="306"/>
      <c r="IO83" s="306"/>
      <c r="IP83" s="306"/>
      <c r="IQ83" s="306"/>
      <c r="IR83" s="306"/>
      <c r="IS83" s="306"/>
      <c r="IT83" s="306"/>
      <c r="IU83" s="306"/>
      <c r="IV83" s="306"/>
      <c r="IW83" s="306"/>
      <c r="IX83" s="306"/>
      <c r="IY83" s="306"/>
      <c r="IZ83" s="306"/>
      <c r="JA83" s="306"/>
      <c r="JB83" s="306"/>
      <c r="JC83" s="306"/>
      <c r="JD83" s="306"/>
      <c r="JE83" s="306"/>
      <c r="JF83" s="306"/>
      <c r="JG83" s="306"/>
      <c r="JH83" s="306"/>
      <c r="JI83" s="306"/>
      <c r="JJ83" s="306"/>
      <c r="JK83" s="306"/>
      <c r="JL83" s="306"/>
      <c r="JM83" s="306"/>
      <c r="JN83" s="306"/>
      <c r="JO83" s="306"/>
      <c r="JP83" s="306"/>
      <c r="JQ83" s="306"/>
      <c r="JR83" s="306"/>
      <c r="JS83" s="306"/>
      <c r="JT83" s="306"/>
      <c r="JU83" s="306"/>
      <c r="JV83" s="306"/>
      <c r="JW83" s="306"/>
      <c r="JX83" s="306"/>
      <c r="JY83" s="306"/>
      <c r="JZ83" s="306"/>
      <c r="KA83" s="306"/>
      <c r="KB83" s="306"/>
      <c r="KC83" s="306"/>
      <c r="KD83" s="306"/>
      <c r="KE83" s="306"/>
      <c r="KF83" s="306"/>
      <c r="KG83" s="306"/>
      <c r="KH83" s="306"/>
      <c r="KI83" s="306"/>
      <c r="KJ83" s="306"/>
      <c r="KK83" s="306"/>
      <c r="KL83" s="306"/>
      <c r="KM83" s="307"/>
      <c r="KN83" s="307"/>
      <c r="KO83" s="307"/>
      <c r="KP83" s="307"/>
      <c r="KQ83" s="307"/>
      <c r="KR83" s="307"/>
      <c r="KS83" s="307"/>
      <c r="KT83" s="307"/>
      <c r="KU83" s="307"/>
      <c r="KV83" s="307"/>
      <c r="KW83" s="307"/>
      <c r="KX83" s="307"/>
      <c r="KY83" s="307"/>
      <c r="KZ83" s="307"/>
      <c r="LA83" s="307"/>
      <c r="LB83" s="307"/>
      <c r="LC83" s="307"/>
      <c r="LD83" s="307"/>
      <c r="LE83" s="307"/>
      <c r="LF83" s="307"/>
      <c r="LG83" s="307"/>
      <c r="LH83" s="307"/>
      <c r="LI83" s="307"/>
      <c r="LJ83" s="307"/>
      <c r="LK83" s="307"/>
      <c r="LL83" s="307"/>
      <c r="LM83" s="307"/>
      <c r="LN83" s="307"/>
      <c r="LO83" s="307"/>
      <c r="LP83" s="307"/>
      <c r="LQ83" s="307"/>
      <c r="LR83" s="307"/>
      <c r="LS83" s="307"/>
      <c r="LT83" s="307"/>
      <c r="LU83" s="307"/>
      <c r="LV83" s="307"/>
      <c r="LW83" s="307"/>
      <c r="LX83" s="307"/>
    </row>
    <row r="84" spans="1:336" ht="15.75" x14ac:dyDescent="0.2">
      <c r="A84" s="292" t="s">
        <v>241</v>
      </c>
      <c r="B84" s="287" t="s">
        <v>242</v>
      </c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93">
        <f t="shared" si="216"/>
        <v>0</v>
      </c>
      <c r="AG84" s="93">
        <f>AK84+AO84+AW84+BE84</f>
        <v>0</v>
      </c>
      <c r="AH84" s="93">
        <f>AL84+AP84+AX84+BF84</f>
        <v>0</v>
      </c>
      <c r="AI84" s="93">
        <f t="shared" si="161"/>
        <v>0</v>
      </c>
      <c r="AJ84" s="288" t="str">
        <f t="shared" si="162"/>
        <v>-</v>
      </c>
      <c r="AK84" s="295">
        <v>0</v>
      </c>
      <c r="AL84" s="295"/>
      <c r="AM84" s="93">
        <f t="shared" si="189"/>
        <v>0</v>
      </c>
      <c r="AN84" s="288" t="str">
        <f t="shared" si="190"/>
        <v>-</v>
      </c>
      <c r="AO84" s="295">
        <v>0</v>
      </c>
      <c r="AP84" s="295"/>
      <c r="AQ84" s="93">
        <f t="shared" si="191"/>
        <v>0</v>
      </c>
      <c r="AR84" s="288" t="str">
        <f t="shared" si="163"/>
        <v>-</v>
      </c>
      <c r="AS84" s="93">
        <f>AK84+AO84</f>
        <v>0</v>
      </c>
      <c r="AT84" s="93">
        <f>AL84+AP84</f>
        <v>0</v>
      </c>
      <c r="AU84" s="93">
        <f t="shared" si="193"/>
        <v>0</v>
      </c>
      <c r="AV84" s="288" t="str">
        <f t="shared" si="164"/>
        <v>-</v>
      </c>
      <c r="AW84" s="295">
        <v>0</v>
      </c>
      <c r="AX84" s="295"/>
      <c r="AY84" s="93">
        <f t="shared" si="194"/>
        <v>0</v>
      </c>
      <c r="AZ84" s="288" t="str">
        <f t="shared" si="165"/>
        <v>-</v>
      </c>
      <c r="BA84" s="93">
        <f>AS84+AW84</f>
        <v>0</v>
      </c>
      <c r="BB84" s="93">
        <f>AT84+AX84</f>
        <v>0</v>
      </c>
      <c r="BC84" s="93">
        <f t="shared" si="196"/>
        <v>0</v>
      </c>
      <c r="BD84" s="288" t="str">
        <f t="shared" si="166"/>
        <v>-</v>
      </c>
      <c r="BE84" s="295">
        <v>0</v>
      </c>
      <c r="BF84" s="295"/>
      <c r="BG84" s="93">
        <f t="shared" si="167"/>
        <v>0</v>
      </c>
      <c r="BH84" s="288" t="str">
        <f t="shared" si="168"/>
        <v>-</v>
      </c>
      <c r="BI84" s="289"/>
      <c r="BJ84" s="289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95">
        <v>0</v>
      </c>
      <c r="CA84" s="295">
        <v>0</v>
      </c>
      <c r="CB84" s="295">
        <v>0</v>
      </c>
      <c r="CC84" s="295">
        <v>0</v>
      </c>
      <c r="CD84" s="141"/>
      <c r="CE84" s="141"/>
      <c r="CF84" s="141"/>
      <c r="CG84" s="22"/>
      <c r="CH84" s="22"/>
      <c r="CI84" s="255"/>
      <c r="CJ84" s="255"/>
      <c r="CK84" s="93">
        <f>CL84+EE84+EF84+EG84+EH84</f>
        <v>0</v>
      </c>
      <c r="CL84" s="93">
        <f t="shared" si="222"/>
        <v>0</v>
      </c>
      <c r="CM84" s="93">
        <f t="shared" si="222"/>
        <v>0</v>
      </c>
      <c r="CN84" s="93">
        <f t="shared" si="169"/>
        <v>0</v>
      </c>
      <c r="CO84" s="288" t="str">
        <f t="shared" si="170"/>
        <v>-</v>
      </c>
      <c r="CP84" s="93">
        <f t="shared" si="223"/>
        <v>0</v>
      </c>
      <c r="CQ84" s="93">
        <f t="shared" si="224"/>
        <v>0</v>
      </c>
      <c r="CR84" s="93">
        <f t="shared" si="210"/>
        <v>0</v>
      </c>
      <c r="CS84" s="288" t="str">
        <f t="shared" si="211"/>
        <v>-</v>
      </c>
      <c r="CT84" s="93">
        <f t="shared" si="225"/>
        <v>0</v>
      </c>
      <c r="CU84" s="93">
        <f t="shared" si="226"/>
        <v>0</v>
      </c>
      <c r="CV84" s="93">
        <f t="shared" si="171"/>
        <v>0</v>
      </c>
      <c r="CW84" s="288" t="str">
        <f t="shared" si="172"/>
        <v>-</v>
      </c>
      <c r="CX84" s="93">
        <f t="shared" si="227"/>
        <v>0</v>
      </c>
      <c r="CY84" s="93">
        <f t="shared" si="227"/>
        <v>0</v>
      </c>
      <c r="CZ84" s="93">
        <f t="shared" si="173"/>
        <v>0</v>
      </c>
      <c r="DA84" s="288" t="str">
        <f t="shared" si="174"/>
        <v>-</v>
      </c>
      <c r="DB84" s="93">
        <f t="shared" si="228"/>
        <v>0</v>
      </c>
      <c r="DC84" s="93">
        <f t="shared" si="229"/>
        <v>0</v>
      </c>
      <c r="DD84" s="93">
        <f t="shared" si="175"/>
        <v>0</v>
      </c>
      <c r="DE84" s="288" t="str">
        <f t="shared" si="176"/>
        <v>-</v>
      </c>
      <c r="DF84" s="93">
        <f t="shared" si="230"/>
        <v>0</v>
      </c>
      <c r="DG84" s="93">
        <f t="shared" si="230"/>
        <v>0</v>
      </c>
      <c r="DH84" s="93">
        <f t="shared" si="177"/>
        <v>0</v>
      </c>
      <c r="DI84" s="288" t="str">
        <f t="shared" si="178"/>
        <v>-</v>
      </c>
      <c r="DJ84" s="93">
        <f t="shared" si="231"/>
        <v>0</v>
      </c>
      <c r="DK84" s="93">
        <f t="shared" si="232"/>
        <v>0</v>
      </c>
      <c r="DL84" s="93">
        <f t="shared" si="179"/>
        <v>0</v>
      </c>
      <c r="DM84" s="288" t="str">
        <f t="shared" si="180"/>
        <v>-</v>
      </c>
      <c r="DN84" s="289"/>
      <c r="DO84" s="289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93">
        <f>SUMIF($CI$11:$CI$62,$A84,EE$11:EE$62)+SUMIF($CI$108:$CI$119,$A84,EE$108:EE$119)</f>
        <v>0</v>
      </c>
      <c r="EF84" s="93">
        <f>SUMIF($CI$11:$CI$62,$A84,EF$11:EF$62)+SUMIF($CI$108:$CI$119,$A84,EF$108:EF$119)</f>
        <v>0</v>
      </c>
      <c r="EG84" s="93">
        <f>SUMIF($CI$11:$CI$62,$A84,EG$11:EG$62)+SUMIF($CI$108:$CI$119,$A84,EG$108:EG$119)</f>
        <v>0</v>
      </c>
      <c r="EH84" s="93">
        <f>SUMIF($CI$11:$CI$62,$A84,EH$11:EH$62)+SUMIF($CI$108:$CI$119,$A84,EH$108:EH$119)</f>
        <v>0</v>
      </c>
      <c r="EI84" s="141"/>
      <c r="EJ84" s="141"/>
      <c r="EK84" s="141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90"/>
      <c r="GP84" s="93">
        <v>0</v>
      </c>
      <c r="GQ84" s="93"/>
      <c r="GR84" s="93">
        <f>GT84+GZ84+HB84+HD84+HF84</f>
        <v>0</v>
      </c>
      <c r="GS84" s="93">
        <f>GV84+HA84+HC84+HE84+HG84</f>
        <v>0</v>
      </c>
      <c r="GT84" s="93">
        <v>0</v>
      </c>
      <c r="GU84" s="93"/>
      <c r="GV84" s="93">
        <f>CL84</f>
        <v>0</v>
      </c>
      <c r="GW84" s="93">
        <f>CM84</f>
        <v>0</v>
      </c>
      <c r="GX84" s="92">
        <f>GP84+GT84-GV84</f>
        <v>0</v>
      </c>
      <c r="GY84" s="92">
        <f>GQ84+GU84-GW84</f>
        <v>0</v>
      </c>
      <c r="GZ84" s="93">
        <v>0</v>
      </c>
      <c r="HA84" s="93">
        <f>EE84</f>
        <v>0</v>
      </c>
      <c r="HB84" s="93">
        <v>0</v>
      </c>
      <c r="HC84" s="93">
        <f>EF84</f>
        <v>0</v>
      </c>
      <c r="HD84" s="93">
        <v>0</v>
      </c>
      <c r="HE84" s="93">
        <f>EG84</f>
        <v>0</v>
      </c>
      <c r="HF84" s="93">
        <v>0</v>
      </c>
      <c r="HG84" s="93">
        <f>EH84</f>
        <v>0</v>
      </c>
      <c r="HH84" s="92">
        <f>GP84+GR84-GS84</f>
        <v>0</v>
      </c>
      <c r="HI84" s="90"/>
      <c r="HJ84" s="290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</row>
    <row r="85" spans="1:336" ht="15.75" x14ac:dyDescent="0.2">
      <c r="A85" s="292" t="s">
        <v>243</v>
      </c>
      <c r="B85" s="287" t="s">
        <v>244</v>
      </c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93">
        <f t="shared" si="216"/>
        <v>0</v>
      </c>
      <c r="AG85" s="93">
        <f t="shared" si="188"/>
        <v>0</v>
      </c>
      <c r="AH85" s="93">
        <f t="shared" si="188"/>
        <v>0</v>
      </c>
      <c r="AI85" s="93">
        <f t="shared" si="161"/>
        <v>0</v>
      </c>
      <c r="AJ85" s="288" t="str">
        <f t="shared" si="162"/>
        <v>-</v>
      </c>
      <c r="AK85" s="295">
        <v>0</v>
      </c>
      <c r="AL85" s="295"/>
      <c r="AM85" s="93">
        <f t="shared" si="189"/>
        <v>0</v>
      </c>
      <c r="AN85" s="288" t="str">
        <f t="shared" si="190"/>
        <v>-</v>
      </c>
      <c r="AO85" s="295">
        <v>0</v>
      </c>
      <c r="AP85" s="295"/>
      <c r="AQ85" s="93">
        <f t="shared" si="191"/>
        <v>0</v>
      </c>
      <c r="AR85" s="288" t="str">
        <f t="shared" si="163"/>
        <v>-</v>
      </c>
      <c r="AS85" s="93">
        <f t="shared" si="192"/>
        <v>0</v>
      </c>
      <c r="AT85" s="93">
        <f t="shared" si="192"/>
        <v>0</v>
      </c>
      <c r="AU85" s="93">
        <f t="shared" si="193"/>
        <v>0</v>
      </c>
      <c r="AV85" s="288" t="str">
        <f t="shared" si="164"/>
        <v>-</v>
      </c>
      <c r="AW85" s="295">
        <v>0</v>
      </c>
      <c r="AX85" s="295"/>
      <c r="AY85" s="93">
        <f t="shared" si="194"/>
        <v>0</v>
      </c>
      <c r="AZ85" s="288" t="str">
        <f t="shared" si="165"/>
        <v>-</v>
      </c>
      <c r="BA85" s="93">
        <f t="shared" si="195"/>
        <v>0</v>
      </c>
      <c r="BB85" s="93">
        <f t="shared" si="195"/>
        <v>0</v>
      </c>
      <c r="BC85" s="93">
        <f t="shared" si="196"/>
        <v>0</v>
      </c>
      <c r="BD85" s="288" t="str">
        <f t="shared" si="166"/>
        <v>-</v>
      </c>
      <c r="BE85" s="295">
        <v>0</v>
      </c>
      <c r="BF85" s="295"/>
      <c r="BG85" s="93">
        <f t="shared" si="167"/>
        <v>0</v>
      </c>
      <c r="BH85" s="288" t="str">
        <f t="shared" si="168"/>
        <v>-</v>
      </c>
      <c r="BI85" s="289"/>
      <c r="BJ85" s="289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95">
        <v>0</v>
      </c>
      <c r="CA85" s="295">
        <v>0</v>
      </c>
      <c r="CB85" s="295">
        <v>0</v>
      </c>
      <c r="CC85" s="295">
        <v>0</v>
      </c>
      <c r="CD85" s="141"/>
      <c r="CE85" s="141"/>
      <c r="CF85" s="141"/>
      <c r="CG85" s="22"/>
      <c r="CH85" s="22"/>
      <c r="CI85" s="255"/>
      <c r="CJ85" s="255"/>
      <c r="CK85" s="93">
        <f>CL85+EE85+EF85+EG85+EH85</f>
        <v>0</v>
      </c>
      <c r="CL85" s="93">
        <f t="shared" si="222"/>
        <v>0</v>
      </c>
      <c r="CM85" s="93">
        <f t="shared" si="222"/>
        <v>0</v>
      </c>
      <c r="CN85" s="93">
        <f t="shared" si="169"/>
        <v>0</v>
      </c>
      <c r="CO85" s="288" t="str">
        <f t="shared" si="170"/>
        <v>-</v>
      </c>
      <c r="CP85" s="93">
        <f t="shared" si="223"/>
        <v>0</v>
      </c>
      <c r="CQ85" s="93">
        <f t="shared" si="224"/>
        <v>0</v>
      </c>
      <c r="CR85" s="93">
        <f t="shared" si="210"/>
        <v>0</v>
      </c>
      <c r="CS85" s="288" t="str">
        <f t="shared" si="211"/>
        <v>-</v>
      </c>
      <c r="CT85" s="93">
        <f t="shared" si="225"/>
        <v>0</v>
      </c>
      <c r="CU85" s="93">
        <f t="shared" si="226"/>
        <v>0</v>
      </c>
      <c r="CV85" s="93">
        <f t="shared" si="171"/>
        <v>0</v>
      </c>
      <c r="CW85" s="288" t="str">
        <f t="shared" si="172"/>
        <v>-</v>
      </c>
      <c r="CX85" s="93">
        <f t="shared" si="227"/>
        <v>0</v>
      </c>
      <c r="CY85" s="93">
        <f t="shared" si="227"/>
        <v>0</v>
      </c>
      <c r="CZ85" s="93">
        <f t="shared" si="173"/>
        <v>0</v>
      </c>
      <c r="DA85" s="288" t="str">
        <f t="shared" si="174"/>
        <v>-</v>
      </c>
      <c r="DB85" s="93">
        <f t="shared" si="228"/>
        <v>0</v>
      </c>
      <c r="DC85" s="93">
        <f t="shared" si="229"/>
        <v>0</v>
      </c>
      <c r="DD85" s="93">
        <f t="shared" si="175"/>
        <v>0</v>
      </c>
      <c r="DE85" s="288" t="str">
        <f t="shared" si="176"/>
        <v>-</v>
      </c>
      <c r="DF85" s="93">
        <f t="shared" si="230"/>
        <v>0</v>
      </c>
      <c r="DG85" s="93">
        <f t="shared" si="230"/>
        <v>0</v>
      </c>
      <c r="DH85" s="93">
        <f t="shared" si="177"/>
        <v>0</v>
      </c>
      <c r="DI85" s="288" t="str">
        <f t="shared" si="178"/>
        <v>-</v>
      </c>
      <c r="DJ85" s="93">
        <f t="shared" si="231"/>
        <v>0</v>
      </c>
      <c r="DK85" s="93">
        <f t="shared" si="232"/>
        <v>0</v>
      </c>
      <c r="DL85" s="93">
        <f t="shared" si="179"/>
        <v>0</v>
      </c>
      <c r="DM85" s="288" t="str">
        <f t="shared" si="180"/>
        <v>-</v>
      </c>
      <c r="DN85" s="289"/>
      <c r="DO85" s="289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93">
        <f>EE86+EE87</f>
        <v>0</v>
      </c>
      <c r="EF85" s="93">
        <f>EF86+EF87</f>
        <v>0</v>
      </c>
      <c r="EG85" s="93">
        <f>EG86+EG87</f>
        <v>0</v>
      </c>
      <c r="EH85" s="93">
        <f>EH86+EH87</f>
        <v>0</v>
      </c>
      <c r="EI85" s="141"/>
      <c r="EJ85" s="141"/>
      <c r="EK85" s="141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90"/>
      <c r="GP85" s="93">
        <v>0</v>
      </c>
      <c r="GQ85" s="93"/>
      <c r="GR85" s="93">
        <f>GT85+GZ85+HB85+HD85+HF85</f>
        <v>0</v>
      </c>
      <c r="GS85" s="93">
        <f>GV85+HA85+HC85+HE85+HG85</f>
        <v>0</v>
      </c>
      <c r="GT85" s="93">
        <v>0</v>
      </c>
      <c r="GU85" s="93"/>
      <c r="GV85" s="93">
        <f t="shared" si="233"/>
        <v>0</v>
      </c>
      <c r="GW85" s="93">
        <f t="shared" si="233"/>
        <v>0</v>
      </c>
      <c r="GX85" s="92">
        <f t="shared" si="184"/>
        <v>0</v>
      </c>
      <c r="GY85" s="92">
        <f t="shared" si="184"/>
        <v>0</v>
      </c>
      <c r="GZ85" s="93">
        <v>0</v>
      </c>
      <c r="HA85" s="93">
        <f>EE85</f>
        <v>0</v>
      </c>
      <c r="HB85" s="93">
        <v>0</v>
      </c>
      <c r="HC85" s="93">
        <f>EF85</f>
        <v>0</v>
      </c>
      <c r="HD85" s="93">
        <v>0</v>
      </c>
      <c r="HE85" s="93">
        <f>EG85</f>
        <v>0</v>
      </c>
      <c r="HF85" s="93">
        <v>0</v>
      </c>
      <c r="HG85" s="93">
        <f>EH85</f>
        <v>0</v>
      </c>
      <c r="HH85" s="92">
        <f t="shared" si="186"/>
        <v>0</v>
      </c>
      <c r="HI85" s="90"/>
      <c r="HJ85" s="290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</row>
    <row r="86" spans="1:336" ht="15.75" x14ac:dyDescent="0.2">
      <c r="A86" s="292" t="s">
        <v>245</v>
      </c>
      <c r="B86" s="293" t="s">
        <v>246</v>
      </c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93">
        <f t="shared" si="216"/>
        <v>0</v>
      </c>
      <c r="AG86" s="93">
        <f>AK86+AO86+AW86+BE86</f>
        <v>0</v>
      </c>
      <c r="AH86" s="93">
        <f>AL86+AP86+AX86+BF86</f>
        <v>0</v>
      </c>
      <c r="AI86" s="93">
        <f t="shared" si="161"/>
        <v>0</v>
      </c>
      <c r="AJ86" s="288" t="str">
        <f t="shared" si="162"/>
        <v>-</v>
      </c>
      <c r="AK86" s="295">
        <f t="shared" ref="AK86:AL96" si="234">SUM(AK87:AK87)</f>
        <v>0</v>
      </c>
      <c r="AL86" s="295">
        <f t="shared" si="234"/>
        <v>0</v>
      </c>
      <c r="AM86" s="93">
        <f t="shared" si="189"/>
        <v>0</v>
      </c>
      <c r="AN86" s="288" t="str">
        <f t="shared" si="190"/>
        <v>-</v>
      </c>
      <c r="AO86" s="295">
        <f t="shared" ref="AO86:AP96" si="235">SUM(AO87:AO87)</f>
        <v>0</v>
      </c>
      <c r="AP86" s="295">
        <f t="shared" si="235"/>
        <v>0</v>
      </c>
      <c r="AQ86" s="93">
        <f t="shared" si="191"/>
        <v>0</v>
      </c>
      <c r="AR86" s="288" t="str">
        <f t="shared" si="163"/>
        <v>-</v>
      </c>
      <c r="AS86" s="93">
        <f t="shared" ref="AS86:AT96" si="236">AK86+AO86</f>
        <v>0</v>
      </c>
      <c r="AT86" s="93">
        <f t="shared" si="236"/>
        <v>0</v>
      </c>
      <c r="AU86" s="93">
        <f t="shared" si="193"/>
        <v>0</v>
      </c>
      <c r="AV86" s="288" t="str">
        <f t="shared" si="164"/>
        <v>-</v>
      </c>
      <c r="AW86" s="295">
        <f t="shared" ref="AW86:AX96" si="237">SUM(AW87:AW87)</f>
        <v>0</v>
      </c>
      <c r="AX86" s="295">
        <f t="shared" si="237"/>
        <v>0</v>
      </c>
      <c r="AY86" s="93">
        <f t="shared" si="194"/>
        <v>0</v>
      </c>
      <c r="AZ86" s="288" t="str">
        <f t="shared" si="165"/>
        <v>-</v>
      </c>
      <c r="BA86" s="93">
        <f t="shared" ref="BA86:BB96" si="238">AS86+AW86</f>
        <v>0</v>
      </c>
      <c r="BB86" s="93">
        <f t="shared" si="238"/>
        <v>0</v>
      </c>
      <c r="BC86" s="93">
        <f t="shared" si="196"/>
        <v>0</v>
      </c>
      <c r="BD86" s="288" t="str">
        <f t="shared" si="166"/>
        <v>-</v>
      </c>
      <c r="BE86" s="295">
        <f t="shared" ref="BE86:BF96" si="239">SUM(BE87:BE87)</f>
        <v>0</v>
      </c>
      <c r="BF86" s="295">
        <f t="shared" si="239"/>
        <v>0</v>
      </c>
      <c r="BG86" s="93">
        <f t="shared" si="167"/>
        <v>0</v>
      </c>
      <c r="BH86" s="288" t="str">
        <f t="shared" si="168"/>
        <v>-</v>
      </c>
      <c r="BI86" s="289"/>
      <c r="BJ86" s="289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95">
        <f>SUM(BZ87:BZ87)</f>
        <v>0</v>
      </c>
      <c r="CA86" s="295">
        <f>SUM(CA87:CA87)</f>
        <v>0</v>
      </c>
      <c r="CB86" s="295">
        <f>SUM(CB87:CB87)</f>
        <v>0</v>
      </c>
      <c r="CC86" s="295">
        <f>SUM(CC87:CC87)</f>
        <v>0</v>
      </c>
      <c r="CD86" s="141"/>
      <c r="CE86" s="141"/>
      <c r="CF86" s="141"/>
      <c r="CG86" s="22"/>
      <c r="CH86" s="22"/>
      <c r="CI86" s="255"/>
      <c r="CJ86" s="255"/>
      <c r="CK86" s="93">
        <f>CL86+EE86+EF86+EG86+EH86</f>
        <v>0</v>
      </c>
      <c r="CL86" s="93">
        <f t="shared" si="222"/>
        <v>0</v>
      </c>
      <c r="CM86" s="93">
        <f t="shared" si="222"/>
        <v>0</v>
      </c>
      <c r="CN86" s="93">
        <f t="shared" si="169"/>
        <v>0</v>
      </c>
      <c r="CO86" s="288" t="str">
        <f t="shared" si="170"/>
        <v>-</v>
      </c>
      <c r="CP86" s="93">
        <f t="shared" si="223"/>
        <v>0</v>
      </c>
      <c r="CQ86" s="93">
        <f t="shared" si="224"/>
        <v>0</v>
      </c>
      <c r="CR86" s="93">
        <f t="shared" si="210"/>
        <v>0</v>
      </c>
      <c r="CS86" s="288" t="str">
        <f t="shared" si="211"/>
        <v>-</v>
      </c>
      <c r="CT86" s="93">
        <f t="shared" si="225"/>
        <v>0</v>
      </c>
      <c r="CU86" s="93">
        <f t="shared" si="226"/>
        <v>0</v>
      </c>
      <c r="CV86" s="93">
        <f t="shared" si="171"/>
        <v>0</v>
      </c>
      <c r="CW86" s="288" t="str">
        <f t="shared" si="172"/>
        <v>-</v>
      </c>
      <c r="CX86" s="93">
        <f t="shared" si="227"/>
        <v>0</v>
      </c>
      <c r="CY86" s="93">
        <f t="shared" si="227"/>
        <v>0</v>
      </c>
      <c r="CZ86" s="93">
        <f t="shared" si="173"/>
        <v>0</v>
      </c>
      <c r="DA86" s="288" t="str">
        <f t="shared" si="174"/>
        <v>-</v>
      </c>
      <c r="DB86" s="93">
        <f t="shared" si="228"/>
        <v>0</v>
      </c>
      <c r="DC86" s="93">
        <f t="shared" si="229"/>
        <v>0</v>
      </c>
      <c r="DD86" s="93">
        <f t="shared" si="175"/>
        <v>0</v>
      </c>
      <c r="DE86" s="288" t="str">
        <f t="shared" si="176"/>
        <v>-</v>
      </c>
      <c r="DF86" s="93">
        <f t="shared" si="230"/>
        <v>0</v>
      </c>
      <c r="DG86" s="93">
        <f t="shared" si="230"/>
        <v>0</v>
      </c>
      <c r="DH86" s="93">
        <f t="shared" si="177"/>
        <v>0</v>
      </c>
      <c r="DI86" s="288" t="str">
        <f t="shared" si="178"/>
        <v>-</v>
      </c>
      <c r="DJ86" s="93">
        <f t="shared" si="231"/>
        <v>0</v>
      </c>
      <c r="DK86" s="93">
        <f t="shared" si="232"/>
        <v>0</v>
      </c>
      <c r="DL86" s="93">
        <f t="shared" si="179"/>
        <v>0</v>
      </c>
      <c r="DM86" s="288" t="str">
        <f t="shared" si="180"/>
        <v>-</v>
      </c>
      <c r="DN86" s="289"/>
      <c r="DO86" s="289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93">
        <f t="shared" ref="EE86:EH90" si="240">SUMIF($CI$11:$CI$62,$A86,EE$11:EE$62)+SUMIF($CI$108:$CI$119,$A86,EE$108:EE$119)</f>
        <v>0</v>
      </c>
      <c r="EF86" s="93">
        <f t="shared" si="240"/>
        <v>0</v>
      </c>
      <c r="EG86" s="93">
        <f t="shared" si="240"/>
        <v>0</v>
      </c>
      <c r="EH86" s="93">
        <f t="shared" si="240"/>
        <v>0</v>
      </c>
      <c r="EI86" s="141"/>
      <c r="EJ86" s="141"/>
      <c r="EK86" s="141"/>
      <c r="EL86" s="255"/>
      <c r="EM86" s="255"/>
      <c r="EN86" s="255"/>
      <c r="EO86" s="255"/>
      <c r="EP86" s="255"/>
      <c r="EQ86" s="255"/>
      <c r="ER86" s="255"/>
      <c r="ES86" s="255"/>
      <c r="ET86" s="255"/>
      <c r="EU86" s="255"/>
      <c r="EV86" s="255"/>
      <c r="EW86" s="255"/>
      <c r="EX86" s="255"/>
      <c r="EY86" s="255"/>
      <c r="EZ86" s="255"/>
      <c r="FA86" s="255"/>
      <c r="FB86" s="255"/>
      <c r="FC86" s="255"/>
      <c r="FD86" s="255"/>
      <c r="FE86" s="255"/>
      <c r="FF86" s="255"/>
      <c r="FG86" s="255"/>
      <c r="FH86" s="255"/>
      <c r="FI86" s="255"/>
      <c r="FJ86" s="255"/>
      <c r="FK86" s="255"/>
      <c r="FL86" s="255"/>
      <c r="FM86" s="255"/>
      <c r="FN86" s="255"/>
      <c r="FO86" s="255"/>
      <c r="FP86" s="255"/>
      <c r="FQ86" s="255"/>
      <c r="FR86" s="255"/>
      <c r="FS86" s="255"/>
      <c r="FT86" s="255"/>
      <c r="FU86" s="255"/>
      <c r="FV86" s="255"/>
      <c r="FW86" s="255"/>
      <c r="FX86" s="255"/>
      <c r="FY86" s="255"/>
      <c r="FZ86" s="255"/>
      <c r="GA86" s="255"/>
      <c r="GB86" s="255"/>
      <c r="GC86" s="255"/>
      <c r="GD86" s="255"/>
      <c r="GE86" s="255"/>
      <c r="GF86" s="255"/>
      <c r="GG86" s="255"/>
      <c r="GH86" s="255"/>
      <c r="GI86" s="255"/>
      <c r="GJ86" s="255"/>
      <c r="GK86" s="255"/>
      <c r="GL86" s="255"/>
      <c r="GM86" s="255"/>
      <c r="GN86" s="22"/>
      <c r="GO86" s="308"/>
      <c r="GP86" s="93">
        <f>SUM(GP87:GP87)</f>
        <v>0</v>
      </c>
      <c r="GQ86" s="93">
        <f>SUM(GQ87:GQ87)</f>
        <v>0</v>
      </c>
      <c r="GR86" s="93">
        <f>GT86+GZ86+HB86+HD86+HF86</f>
        <v>0</v>
      </c>
      <c r="GS86" s="93">
        <f>GV86+HA86+HC86+HE86+HG86</f>
        <v>0</v>
      </c>
      <c r="GT86" s="93">
        <f>SUM(GT87:GT87)</f>
        <v>0</v>
      </c>
      <c r="GU86" s="93">
        <f>SUM(GU87:GU87)</f>
        <v>0</v>
      </c>
      <c r="GV86" s="93">
        <f>CL86</f>
        <v>0</v>
      </c>
      <c r="GW86" s="93">
        <f>CM86</f>
        <v>0</v>
      </c>
      <c r="GX86" s="92">
        <f t="shared" ref="GX86:GY96" si="241">GP86+GT86-GV86</f>
        <v>0</v>
      </c>
      <c r="GY86" s="92">
        <f t="shared" si="241"/>
        <v>0</v>
      </c>
      <c r="GZ86" s="93">
        <f>SUM(GZ87:GZ87)</f>
        <v>0</v>
      </c>
      <c r="HA86" s="93">
        <f>EE86</f>
        <v>0</v>
      </c>
      <c r="HB86" s="93">
        <f>SUM(HB87:HB87)</f>
        <v>0</v>
      </c>
      <c r="HC86" s="93">
        <f>EF86</f>
        <v>0</v>
      </c>
      <c r="HD86" s="93">
        <f>SUM(HD87:HD87)</f>
        <v>0</v>
      </c>
      <c r="HE86" s="93">
        <f>EG86</f>
        <v>0</v>
      </c>
      <c r="HF86" s="93">
        <f>SUM(HF87:HF87)</f>
        <v>0</v>
      </c>
      <c r="HG86" s="93">
        <f>EH86</f>
        <v>0</v>
      </c>
      <c r="HH86" s="92">
        <f t="shared" si="186"/>
        <v>0</v>
      </c>
      <c r="HI86" s="247"/>
      <c r="HJ86" s="308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</row>
    <row r="87" spans="1:336" ht="15.75" x14ac:dyDescent="0.2">
      <c r="A87" s="292" t="s">
        <v>247</v>
      </c>
      <c r="B87" s="293" t="s">
        <v>248</v>
      </c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93">
        <f t="shared" si="216"/>
        <v>0</v>
      </c>
      <c r="AG87" s="93">
        <f t="shared" ref="AG87:AH96" si="242">AK87+AO87+AW87+BE87</f>
        <v>0</v>
      </c>
      <c r="AH87" s="93">
        <f t="shared" si="242"/>
        <v>0</v>
      </c>
      <c r="AI87" s="93">
        <f t="shared" si="161"/>
        <v>0</v>
      </c>
      <c r="AJ87" s="288" t="str">
        <f t="shared" si="162"/>
        <v>-</v>
      </c>
      <c r="AK87" s="295">
        <f t="shared" si="234"/>
        <v>0</v>
      </c>
      <c r="AL87" s="295">
        <f t="shared" si="234"/>
        <v>0</v>
      </c>
      <c r="AM87" s="93">
        <f>AL87-AK87</f>
        <v>0</v>
      </c>
      <c r="AN87" s="288" t="str">
        <f>IF(AK87=0,"-",AL87/AK87)</f>
        <v>-</v>
      </c>
      <c r="AO87" s="295">
        <f t="shared" si="235"/>
        <v>0</v>
      </c>
      <c r="AP87" s="295">
        <f t="shared" si="235"/>
        <v>0</v>
      </c>
      <c r="AQ87" s="93">
        <f>AP87-AO87</f>
        <v>0</v>
      </c>
      <c r="AR87" s="288" t="str">
        <f>IF(AO87=0,"-",AP87/AO87)</f>
        <v>-</v>
      </c>
      <c r="AS87" s="93">
        <f t="shared" si="236"/>
        <v>0</v>
      </c>
      <c r="AT87" s="93">
        <f t="shared" si="236"/>
        <v>0</v>
      </c>
      <c r="AU87" s="93">
        <f>AT87-AS87</f>
        <v>0</v>
      </c>
      <c r="AV87" s="288" t="str">
        <f>IF(AS87=0,"-",AT87/AS87)</f>
        <v>-</v>
      </c>
      <c r="AW87" s="295">
        <f t="shared" si="237"/>
        <v>0</v>
      </c>
      <c r="AX87" s="295">
        <f t="shared" si="237"/>
        <v>0</v>
      </c>
      <c r="AY87" s="93">
        <f>AX87-AW87</f>
        <v>0</v>
      </c>
      <c r="AZ87" s="288" t="str">
        <f>IF(AW87=0,"-",AX87/AW87)</f>
        <v>-</v>
      </c>
      <c r="BA87" s="93">
        <f t="shared" si="238"/>
        <v>0</v>
      </c>
      <c r="BB87" s="93">
        <f t="shared" si="238"/>
        <v>0</v>
      </c>
      <c r="BC87" s="93">
        <f>BB87-BA87</f>
        <v>0</v>
      </c>
      <c r="BD87" s="288" t="str">
        <f>IF(BA87=0,"-",BB87/BA87)</f>
        <v>-</v>
      </c>
      <c r="BE87" s="295">
        <f t="shared" si="239"/>
        <v>0</v>
      </c>
      <c r="BF87" s="295">
        <f t="shared" si="239"/>
        <v>0</v>
      </c>
      <c r="BG87" s="93">
        <f>BF87-BE87</f>
        <v>0</v>
      </c>
      <c r="BH87" s="288" t="str">
        <f>IF(BE87=0,"-",BF87/BE87)</f>
        <v>-</v>
      </c>
      <c r="BI87" s="289"/>
      <c r="BJ87" s="289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95">
        <f t="shared" ref="BZ87:CC96" si="243">SUM(BZ88:BZ88)</f>
        <v>0</v>
      </c>
      <c r="CA87" s="295">
        <f t="shared" si="243"/>
        <v>0</v>
      </c>
      <c r="CB87" s="295">
        <f t="shared" si="243"/>
        <v>0</v>
      </c>
      <c r="CC87" s="295">
        <f t="shared" si="243"/>
        <v>0</v>
      </c>
      <c r="CD87" s="141"/>
      <c r="CE87" s="141"/>
      <c r="CF87" s="141"/>
      <c r="CG87" s="22"/>
      <c r="CH87" s="22"/>
      <c r="CI87" s="255"/>
      <c r="CJ87" s="255"/>
      <c r="CK87" s="93">
        <f t="shared" ref="CK87:CK96" si="244">CL87+EE87+EF87+EG87+EH87</f>
        <v>0</v>
      </c>
      <c r="CL87" s="93">
        <f t="shared" si="222"/>
        <v>0</v>
      </c>
      <c r="CM87" s="93">
        <f t="shared" si="222"/>
        <v>0</v>
      </c>
      <c r="CN87" s="93">
        <f t="shared" si="169"/>
        <v>0</v>
      </c>
      <c r="CO87" s="288" t="str">
        <f t="shared" si="170"/>
        <v>-</v>
      </c>
      <c r="CP87" s="93">
        <f t="shared" si="223"/>
        <v>0</v>
      </c>
      <c r="CQ87" s="93">
        <f t="shared" si="224"/>
        <v>0</v>
      </c>
      <c r="CR87" s="93">
        <f t="shared" si="210"/>
        <v>0</v>
      </c>
      <c r="CS87" s="288" t="str">
        <f t="shared" si="211"/>
        <v>-</v>
      </c>
      <c r="CT87" s="93">
        <f t="shared" si="225"/>
        <v>0</v>
      </c>
      <c r="CU87" s="93">
        <f t="shared" si="226"/>
        <v>0</v>
      </c>
      <c r="CV87" s="93">
        <f t="shared" si="171"/>
        <v>0</v>
      </c>
      <c r="CW87" s="288" t="str">
        <f t="shared" si="172"/>
        <v>-</v>
      </c>
      <c r="CX87" s="93">
        <f t="shared" si="227"/>
        <v>0</v>
      </c>
      <c r="CY87" s="93">
        <f t="shared" si="227"/>
        <v>0</v>
      </c>
      <c r="CZ87" s="93">
        <f t="shared" si="173"/>
        <v>0</v>
      </c>
      <c r="DA87" s="288" t="str">
        <f t="shared" si="174"/>
        <v>-</v>
      </c>
      <c r="DB87" s="93">
        <f t="shared" si="228"/>
        <v>0</v>
      </c>
      <c r="DC87" s="93">
        <f t="shared" si="229"/>
        <v>0</v>
      </c>
      <c r="DD87" s="93">
        <f t="shared" si="175"/>
        <v>0</v>
      </c>
      <c r="DE87" s="288" t="str">
        <f t="shared" si="176"/>
        <v>-</v>
      </c>
      <c r="DF87" s="93">
        <f t="shared" si="230"/>
        <v>0</v>
      </c>
      <c r="DG87" s="93">
        <f t="shared" si="230"/>
        <v>0</v>
      </c>
      <c r="DH87" s="93">
        <f t="shared" si="177"/>
        <v>0</v>
      </c>
      <c r="DI87" s="288" t="str">
        <f t="shared" si="178"/>
        <v>-</v>
      </c>
      <c r="DJ87" s="93">
        <f t="shared" si="231"/>
        <v>0</v>
      </c>
      <c r="DK87" s="93">
        <f t="shared" si="232"/>
        <v>0</v>
      </c>
      <c r="DL87" s="93">
        <f t="shared" si="179"/>
        <v>0</v>
      </c>
      <c r="DM87" s="288" t="str">
        <f t="shared" si="180"/>
        <v>-</v>
      </c>
      <c r="DN87" s="289"/>
      <c r="DO87" s="289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93">
        <f t="shared" si="240"/>
        <v>0</v>
      </c>
      <c r="EF87" s="93">
        <f t="shared" si="240"/>
        <v>0</v>
      </c>
      <c r="EG87" s="93">
        <f t="shared" si="240"/>
        <v>0</v>
      </c>
      <c r="EH87" s="93">
        <f t="shared" si="240"/>
        <v>0</v>
      </c>
      <c r="EI87" s="141"/>
      <c r="EJ87" s="141"/>
      <c r="EK87" s="141"/>
      <c r="EL87" s="255"/>
      <c r="EM87" s="255"/>
      <c r="EN87" s="255"/>
      <c r="EO87" s="255"/>
      <c r="EP87" s="255"/>
      <c r="EQ87" s="255"/>
      <c r="ER87" s="255"/>
      <c r="ES87" s="255"/>
      <c r="ET87" s="255"/>
      <c r="EU87" s="255"/>
      <c r="EV87" s="255"/>
      <c r="EW87" s="255"/>
      <c r="EX87" s="255"/>
      <c r="EY87" s="255"/>
      <c r="EZ87" s="255"/>
      <c r="FA87" s="255"/>
      <c r="FB87" s="255"/>
      <c r="FC87" s="255"/>
      <c r="FD87" s="255"/>
      <c r="FE87" s="255"/>
      <c r="FF87" s="255"/>
      <c r="FG87" s="255"/>
      <c r="FH87" s="255"/>
      <c r="FI87" s="255"/>
      <c r="FJ87" s="255"/>
      <c r="FK87" s="255"/>
      <c r="FL87" s="255"/>
      <c r="FM87" s="255"/>
      <c r="FN87" s="255"/>
      <c r="FO87" s="255"/>
      <c r="FP87" s="255"/>
      <c r="FQ87" s="255"/>
      <c r="FR87" s="255"/>
      <c r="FS87" s="255"/>
      <c r="FT87" s="255"/>
      <c r="FU87" s="255"/>
      <c r="FV87" s="255"/>
      <c r="FW87" s="255"/>
      <c r="FX87" s="255"/>
      <c r="FY87" s="255"/>
      <c r="FZ87" s="255"/>
      <c r="GA87" s="255"/>
      <c r="GB87" s="255"/>
      <c r="GC87" s="255"/>
      <c r="GD87" s="255"/>
      <c r="GE87" s="255"/>
      <c r="GF87" s="255"/>
      <c r="GG87" s="255"/>
      <c r="GH87" s="255"/>
      <c r="GI87" s="255"/>
      <c r="GJ87" s="255"/>
      <c r="GK87" s="255"/>
      <c r="GL87" s="255"/>
      <c r="GM87" s="255"/>
      <c r="GN87" s="22"/>
      <c r="GO87" s="308"/>
      <c r="GP87" s="93">
        <v>0</v>
      </c>
      <c r="GQ87" s="93">
        <v>0</v>
      </c>
      <c r="GR87" s="93">
        <f t="shared" ref="GR87:GR96" si="245">GT87+GZ87+HB87+HD87+HF87</f>
        <v>0</v>
      </c>
      <c r="GS87" s="93">
        <f t="shared" ref="GS87:GS96" si="246">GV87+HA87+HC87+HE87+HG87</f>
        <v>0</v>
      </c>
      <c r="GT87" s="93">
        <v>0</v>
      </c>
      <c r="GU87" s="93">
        <v>0</v>
      </c>
      <c r="GV87" s="93">
        <f t="shared" ref="GV87:GW89" si="247">CL87</f>
        <v>0</v>
      </c>
      <c r="GW87" s="93">
        <f t="shared" si="247"/>
        <v>0</v>
      </c>
      <c r="GX87" s="92">
        <f t="shared" si="241"/>
        <v>0</v>
      </c>
      <c r="GY87" s="92">
        <f t="shared" si="241"/>
        <v>0</v>
      </c>
      <c r="GZ87" s="93">
        <v>0</v>
      </c>
      <c r="HA87" s="93">
        <f t="shared" ref="HA87:HA96" si="248">EE87</f>
        <v>0</v>
      </c>
      <c r="HB87" s="93">
        <v>0</v>
      </c>
      <c r="HC87" s="93">
        <f t="shared" ref="HC87:HC96" si="249">EF87</f>
        <v>0</v>
      </c>
      <c r="HD87" s="93">
        <v>0</v>
      </c>
      <c r="HE87" s="93">
        <f t="shared" ref="HE87:HE96" si="250">EG87</f>
        <v>0</v>
      </c>
      <c r="HF87" s="93">
        <v>0</v>
      </c>
      <c r="HG87" s="93">
        <f t="shared" ref="HG87:HG96" si="251">EH87</f>
        <v>0</v>
      </c>
      <c r="HH87" s="92">
        <f t="shared" si="186"/>
        <v>0</v>
      </c>
      <c r="HI87" s="247"/>
      <c r="HJ87" s="308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</row>
    <row r="88" spans="1:336" ht="15.75" x14ac:dyDescent="0.2">
      <c r="A88" s="292" t="s">
        <v>249</v>
      </c>
      <c r="B88" s="287" t="s">
        <v>250</v>
      </c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93">
        <f t="shared" si="216"/>
        <v>0</v>
      </c>
      <c r="AG88" s="93">
        <f t="shared" si="242"/>
        <v>0</v>
      </c>
      <c r="AH88" s="93">
        <f t="shared" si="242"/>
        <v>0</v>
      </c>
      <c r="AI88" s="93">
        <f t="shared" si="161"/>
        <v>0</v>
      </c>
      <c r="AJ88" s="288" t="str">
        <f t="shared" si="162"/>
        <v>-</v>
      </c>
      <c r="AK88" s="295">
        <f t="shared" si="234"/>
        <v>0</v>
      </c>
      <c r="AL88" s="295">
        <f t="shared" si="234"/>
        <v>0</v>
      </c>
      <c r="AM88" s="93">
        <f>AL88-AK88</f>
        <v>0</v>
      </c>
      <c r="AN88" s="288" t="str">
        <f>IF(AK88=0,"-",AL88/AK88)</f>
        <v>-</v>
      </c>
      <c r="AO88" s="295">
        <f t="shared" si="235"/>
        <v>0</v>
      </c>
      <c r="AP88" s="295">
        <f t="shared" si="235"/>
        <v>0</v>
      </c>
      <c r="AQ88" s="93">
        <f>AP88-AO88</f>
        <v>0</v>
      </c>
      <c r="AR88" s="288" t="str">
        <f>IF(AO88=0,"-",AP88/AO88)</f>
        <v>-</v>
      </c>
      <c r="AS88" s="93">
        <f t="shared" si="236"/>
        <v>0</v>
      </c>
      <c r="AT88" s="93">
        <f t="shared" si="236"/>
        <v>0</v>
      </c>
      <c r="AU88" s="93">
        <f>AT88-AS88</f>
        <v>0</v>
      </c>
      <c r="AV88" s="288" t="str">
        <f>IF(AS88=0,"-",AT88/AS88)</f>
        <v>-</v>
      </c>
      <c r="AW88" s="295">
        <f t="shared" si="237"/>
        <v>0</v>
      </c>
      <c r="AX88" s="295">
        <f t="shared" si="237"/>
        <v>0</v>
      </c>
      <c r="AY88" s="93">
        <f>AX88-AW88</f>
        <v>0</v>
      </c>
      <c r="AZ88" s="288" t="str">
        <f>IF(AW88=0,"-",AX88/AW88)</f>
        <v>-</v>
      </c>
      <c r="BA88" s="93">
        <f t="shared" si="238"/>
        <v>0</v>
      </c>
      <c r="BB88" s="93">
        <f t="shared" si="238"/>
        <v>0</v>
      </c>
      <c r="BC88" s="93">
        <f>BB88-BA88</f>
        <v>0</v>
      </c>
      <c r="BD88" s="288" t="str">
        <f>IF(BA88=0,"-",BB88/BA88)</f>
        <v>-</v>
      </c>
      <c r="BE88" s="295">
        <f t="shared" si="239"/>
        <v>0</v>
      </c>
      <c r="BF88" s="295">
        <f t="shared" si="239"/>
        <v>0</v>
      </c>
      <c r="BG88" s="93">
        <f>BF88-BE88</f>
        <v>0</v>
      </c>
      <c r="BH88" s="288" t="str">
        <f>IF(BE88=0,"-",BF88/BE88)</f>
        <v>-</v>
      </c>
      <c r="BI88" s="289"/>
      <c r="BJ88" s="289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95">
        <f t="shared" si="243"/>
        <v>0</v>
      </c>
      <c r="CA88" s="295">
        <f t="shared" si="243"/>
        <v>0</v>
      </c>
      <c r="CB88" s="295">
        <f t="shared" si="243"/>
        <v>0</v>
      </c>
      <c r="CC88" s="295">
        <f t="shared" si="243"/>
        <v>0</v>
      </c>
      <c r="CD88" s="141"/>
      <c r="CE88" s="141"/>
      <c r="CF88" s="141"/>
      <c r="CG88" s="22"/>
      <c r="CH88" s="22"/>
      <c r="CI88" s="255"/>
      <c r="CJ88" s="255"/>
      <c r="CK88" s="93">
        <f t="shared" si="244"/>
        <v>0</v>
      </c>
      <c r="CL88" s="93">
        <f t="shared" si="222"/>
        <v>0</v>
      </c>
      <c r="CM88" s="93">
        <f t="shared" si="222"/>
        <v>0</v>
      </c>
      <c r="CN88" s="93">
        <f t="shared" si="169"/>
        <v>0</v>
      </c>
      <c r="CO88" s="288" t="str">
        <f t="shared" si="170"/>
        <v>-</v>
      </c>
      <c r="CP88" s="93">
        <f t="shared" si="223"/>
        <v>0</v>
      </c>
      <c r="CQ88" s="93">
        <f t="shared" si="224"/>
        <v>0</v>
      </c>
      <c r="CR88" s="93">
        <f t="shared" si="210"/>
        <v>0</v>
      </c>
      <c r="CS88" s="288" t="str">
        <f t="shared" si="211"/>
        <v>-</v>
      </c>
      <c r="CT88" s="93">
        <f t="shared" si="225"/>
        <v>0</v>
      </c>
      <c r="CU88" s="93">
        <f t="shared" si="226"/>
        <v>0</v>
      </c>
      <c r="CV88" s="93">
        <f t="shared" si="171"/>
        <v>0</v>
      </c>
      <c r="CW88" s="288" t="str">
        <f t="shared" si="172"/>
        <v>-</v>
      </c>
      <c r="CX88" s="93">
        <f t="shared" si="227"/>
        <v>0</v>
      </c>
      <c r="CY88" s="93">
        <f t="shared" si="227"/>
        <v>0</v>
      </c>
      <c r="CZ88" s="93">
        <f t="shared" si="173"/>
        <v>0</v>
      </c>
      <c r="DA88" s="288" t="str">
        <f t="shared" si="174"/>
        <v>-</v>
      </c>
      <c r="DB88" s="93">
        <f t="shared" si="228"/>
        <v>0</v>
      </c>
      <c r="DC88" s="93">
        <f t="shared" si="229"/>
        <v>0</v>
      </c>
      <c r="DD88" s="93">
        <f t="shared" si="175"/>
        <v>0</v>
      </c>
      <c r="DE88" s="288" t="str">
        <f t="shared" si="176"/>
        <v>-</v>
      </c>
      <c r="DF88" s="93">
        <f t="shared" si="230"/>
        <v>0</v>
      </c>
      <c r="DG88" s="93">
        <f t="shared" si="230"/>
        <v>0</v>
      </c>
      <c r="DH88" s="93">
        <f t="shared" si="177"/>
        <v>0</v>
      </c>
      <c r="DI88" s="288" t="str">
        <f t="shared" si="178"/>
        <v>-</v>
      </c>
      <c r="DJ88" s="93">
        <f t="shared" si="231"/>
        <v>0</v>
      </c>
      <c r="DK88" s="93">
        <f t="shared" si="232"/>
        <v>0</v>
      </c>
      <c r="DL88" s="93">
        <f t="shared" si="179"/>
        <v>0</v>
      </c>
      <c r="DM88" s="288" t="str">
        <f t="shared" si="180"/>
        <v>-</v>
      </c>
      <c r="DN88" s="289"/>
      <c r="DO88" s="289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93">
        <f t="shared" si="240"/>
        <v>0</v>
      </c>
      <c r="EF88" s="93">
        <f t="shared" si="240"/>
        <v>0</v>
      </c>
      <c r="EG88" s="93">
        <f t="shared" si="240"/>
        <v>0</v>
      </c>
      <c r="EH88" s="93">
        <f t="shared" si="240"/>
        <v>0</v>
      </c>
      <c r="EI88" s="141"/>
      <c r="EJ88" s="141"/>
      <c r="EK88" s="141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90"/>
      <c r="GP88" s="93">
        <v>0</v>
      </c>
      <c r="GQ88" s="93">
        <v>0</v>
      </c>
      <c r="GR88" s="93">
        <f t="shared" si="245"/>
        <v>0</v>
      </c>
      <c r="GS88" s="93">
        <f t="shared" si="246"/>
        <v>0</v>
      </c>
      <c r="GT88" s="93">
        <v>0</v>
      </c>
      <c r="GU88" s="93">
        <v>0</v>
      </c>
      <c r="GV88" s="93">
        <f>CL88</f>
        <v>0</v>
      </c>
      <c r="GW88" s="93">
        <f>CM88</f>
        <v>0</v>
      </c>
      <c r="GX88" s="92">
        <f t="shared" si="241"/>
        <v>0</v>
      </c>
      <c r="GY88" s="92">
        <f t="shared" si="241"/>
        <v>0</v>
      </c>
      <c r="GZ88" s="93">
        <v>0</v>
      </c>
      <c r="HA88" s="93">
        <f t="shared" si="248"/>
        <v>0</v>
      </c>
      <c r="HB88" s="93">
        <v>0</v>
      </c>
      <c r="HC88" s="93">
        <f t="shared" si="249"/>
        <v>0</v>
      </c>
      <c r="HD88" s="93">
        <v>0</v>
      </c>
      <c r="HE88" s="93">
        <f t="shared" si="250"/>
        <v>0</v>
      </c>
      <c r="HF88" s="93">
        <v>0</v>
      </c>
      <c r="HG88" s="93">
        <f t="shared" si="251"/>
        <v>0</v>
      </c>
      <c r="HH88" s="92">
        <f t="shared" si="186"/>
        <v>0</v>
      </c>
      <c r="HI88" s="90"/>
      <c r="HJ88" s="290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</row>
    <row r="89" spans="1:336" ht="15.75" x14ac:dyDescent="0.2">
      <c r="A89" s="292" t="s">
        <v>251</v>
      </c>
      <c r="B89" s="287" t="s">
        <v>252</v>
      </c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93">
        <f t="shared" si="216"/>
        <v>0</v>
      </c>
      <c r="AG89" s="93">
        <f t="shared" si="242"/>
        <v>0</v>
      </c>
      <c r="AH89" s="93">
        <f t="shared" si="242"/>
        <v>0</v>
      </c>
      <c r="AI89" s="93">
        <f t="shared" si="161"/>
        <v>0</v>
      </c>
      <c r="AJ89" s="288" t="str">
        <f t="shared" si="162"/>
        <v>-</v>
      </c>
      <c r="AK89" s="295">
        <f t="shared" si="234"/>
        <v>0</v>
      </c>
      <c r="AL89" s="295">
        <f t="shared" si="234"/>
        <v>0</v>
      </c>
      <c r="AM89" s="93">
        <f>AL89-AK89</f>
        <v>0</v>
      </c>
      <c r="AN89" s="288" t="str">
        <f>IF(AK89=0,"-",AL89/AK89)</f>
        <v>-</v>
      </c>
      <c r="AO89" s="295">
        <f t="shared" si="235"/>
        <v>0</v>
      </c>
      <c r="AP89" s="295">
        <f t="shared" si="235"/>
        <v>0</v>
      </c>
      <c r="AQ89" s="93">
        <f>AP89-AO89</f>
        <v>0</v>
      </c>
      <c r="AR89" s="288" t="str">
        <f>IF(AO89=0,"-",AP89/AO89)</f>
        <v>-</v>
      </c>
      <c r="AS89" s="93">
        <f t="shared" si="236"/>
        <v>0</v>
      </c>
      <c r="AT89" s="93">
        <f t="shared" si="236"/>
        <v>0</v>
      </c>
      <c r="AU89" s="93">
        <f>AT89-AS89</f>
        <v>0</v>
      </c>
      <c r="AV89" s="288" t="str">
        <f>IF(AS89=0,"-",AT89/AS89)</f>
        <v>-</v>
      </c>
      <c r="AW89" s="295">
        <f t="shared" si="237"/>
        <v>0</v>
      </c>
      <c r="AX89" s="295">
        <f t="shared" si="237"/>
        <v>0</v>
      </c>
      <c r="AY89" s="93">
        <f>AX89-AW89</f>
        <v>0</v>
      </c>
      <c r="AZ89" s="288" t="str">
        <f>IF(AW89=0,"-",AX89/AW89)</f>
        <v>-</v>
      </c>
      <c r="BA89" s="93">
        <f t="shared" si="238"/>
        <v>0</v>
      </c>
      <c r="BB89" s="93">
        <f t="shared" si="238"/>
        <v>0</v>
      </c>
      <c r="BC89" s="93">
        <f>BB89-BA89</f>
        <v>0</v>
      </c>
      <c r="BD89" s="288" t="str">
        <f>IF(BA89=0,"-",BB89/BA89)</f>
        <v>-</v>
      </c>
      <c r="BE89" s="295">
        <f t="shared" si="239"/>
        <v>0</v>
      </c>
      <c r="BF89" s="295">
        <f t="shared" si="239"/>
        <v>0</v>
      </c>
      <c r="BG89" s="93">
        <f>BF89-BE89</f>
        <v>0</v>
      </c>
      <c r="BH89" s="288" t="str">
        <f>IF(BE89=0,"-",BF89/BE89)</f>
        <v>-</v>
      </c>
      <c r="BI89" s="289"/>
      <c r="BJ89" s="289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95">
        <f t="shared" si="243"/>
        <v>0</v>
      </c>
      <c r="CA89" s="295">
        <f t="shared" si="243"/>
        <v>0</v>
      </c>
      <c r="CB89" s="295">
        <f t="shared" si="243"/>
        <v>0</v>
      </c>
      <c r="CC89" s="295">
        <f t="shared" si="243"/>
        <v>0</v>
      </c>
      <c r="CD89" s="141"/>
      <c r="CE89" s="141"/>
      <c r="CF89" s="141"/>
      <c r="CG89" s="22"/>
      <c r="CH89" s="22"/>
      <c r="CI89" s="255"/>
      <c r="CJ89" s="255"/>
      <c r="CK89" s="93">
        <f t="shared" si="244"/>
        <v>0</v>
      </c>
      <c r="CL89" s="93">
        <f t="shared" si="222"/>
        <v>0</v>
      </c>
      <c r="CM89" s="93">
        <f t="shared" si="222"/>
        <v>0</v>
      </c>
      <c r="CN89" s="93">
        <f t="shared" si="169"/>
        <v>0</v>
      </c>
      <c r="CO89" s="288" t="str">
        <f t="shared" si="170"/>
        <v>-</v>
      </c>
      <c r="CP89" s="93">
        <f t="shared" si="223"/>
        <v>0</v>
      </c>
      <c r="CQ89" s="93">
        <f t="shared" si="224"/>
        <v>0</v>
      </c>
      <c r="CR89" s="93">
        <f t="shared" si="210"/>
        <v>0</v>
      </c>
      <c r="CS89" s="288" t="str">
        <f t="shared" si="211"/>
        <v>-</v>
      </c>
      <c r="CT89" s="93">
        <f t="shared" si="225"/>
        <v>0</v>
      </c>
      <c r="CU89" s="93">
        <f t="shared" si="226"/>
        <v>0</v>
      </c>
      <c r="CV89" s="93">
        <f t="shared" si="171"/>
        <v>0</v>
      </c>
      <c r="CW89" s="288" t="str">
        <f t="shared" si="172"/>
        <v>-</v>
      </c>
      <c r="CX89" s="93">
        <f t="shared" si="227"/>
        <v>0</v>
      </c>
      <c r="CY89" s="93">
        <f t="shared" si="227"/>
        <v>0</v>
      </c>
      <c r="CZ89" s="93">
        <f t="shared" si="173"/>
        <v>0</v>
      </c>
      <c r="DA89" s="288" t="str">
        <f t="shared" si="174"/>
        <v>-</v>
      </c>
      <c r="DB89" s="93">
        <f t="shared" si="228"/>
        <v>0</v>
      </c>
      <c r="DC89" s="93">
        <f t="shared" si="229"/>
        <v>0</v>
      </c>
      <c r="DD89" s="93">
        <f t="shared" si="175"/>
        <v>0</v>
      </c>
      <c r="DE89" s="288" t="str">
        <f t="shared" si="176"/>
        <v>-</v>
      </c>
      <c r="DF89" s="93">
        <f t="shared" si="230"/>
        <v>0</v>
      </c>
      <c r="DG89" s="93">
        <f t="shared" si="230"/>
        <v>0</v>
      </c>
      <c r="DH89" s="93">
        <f t="shared" si="177"/>
        <v>0</v>
      </c>
      <c r="DI89" s="288" t="str">
        <f t="shared" si="178"/>
        <v>-</v>
      </c>
      <c r="DJ89" s="93">
        <f t="shared" si="231"/>
        <v>0</v>
      </c>
      <c r="DK89" s="93">
        <f t="shared" si="232"/>
        <v>0</v>
      </c>
      <c r="DL89" s="93">
        <f t="shared" si="179"/>
        <v>0</v>
      </c>
      <c r="DM89" s="288" t="str">
        <f t="shared" si="180"/>
        <v>-</v>
      </c>
      <c r="DN89" s="289"/>
      <c r="DO89" s="289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93">
        <f t="shared" si="240"/>
        <v>0</v>
      </c>
      <c r="EF89" s="93">
        <f t="shared" si="240"/>
        <v>0</v>
      </c>
      <c r="EG89" s="93">
        <f t="shared" si="240"/>
        <v>0</v>
      </c>
      <c r="EH89" s="93">
        <f t="shared" si="240"/>
        <v>0</v>
      </c>
      <c r="EI89" s="141"/>
      <c r="EJ89" s="141"/>
      <c r="EK89" s="141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90"/>
      <c r="GP89" s="93">
        <v>0</v>
      </c>
      <c r="GQ89" s="93">
        <v>0</v>
      </c>
      <c r="GR89" s="93">
        <f t="shared" si="245"/>
        <v>0</v>
      </c>
      <c r="GS89" s="93">
        <f t="shared" si="246"/>
        <v>0</v>
      </c>
      <c r="GT89" s="93">
        <v>0</v>
      </c>
      <c r="GU89" s="93">
        <v>0</v>
      </c>
      <c r="GV89" s="93">
        <f t="shared" si="247"/>
        <v>0</v>
      </c>
      <c r="GW89" s="93">
        <f t="shared" si="247"/>
        <v>0</v>
      </c>
      <c r="GX89" s="92">
        <f t="shared" si="241"/>
        <v>0</v>
      </c>
      <c r="GY89" s="92">
        <f t="shared" si="241"/>
        <v>0</v>
      </c>
      <c r="GZ89" s="93">
        <v>0</v>
      </c>
      <c r="HA89" s="93">
        <f t="shared" si="248"/>
        <v>0</v>
      </c>
      <c r="HB89" s="93">
        <v>0</v>
      </c>
      <c r="HC89" s="93">
        <f t="shared" si="249"/>
        <v>0</v>
      </c>
      <c r="HD89" s="93">
        <v>0</v>
      </c>
      <c r="HE89" s="93">
        <f t="shared" si="250"/>
        <v>0</v>
      </c>
      <c r="HF89" s="93">
        <v>0</v>
      </c>
      <c r="HG89" s="93">
        <f t="shared" si="251"/>
        <v>0</v>
      </c>
      <c r="HH89" s="92">
        <f t="shared" si="186"/>
        <v>0</v>
      </c>
      <c r="HI89" s="90"/>
      <c r="HJ89" s="290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</row>
    <row r="90" spans="1:336" ht="15.75" collapsed="1" x14ac:dyDescent="0.2">
      <c r="A90" s="292" t="s">
        <v>253</v>
      </c>
      <c r="B90" s="287" t="s">
        <v>254</v>
      </c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93">
        <f t="shared" si="216"/>
        <v>0</v>
      </c>
      <c r="AG90" s="93">
        <f t="shared" si="242"/>
        <v>0</v>
      </c>
      <c r="AH90" s="93">
        <f t="shared" si="242"/>
        <v>0</v>
      </c>
      <c r="AI90" s="93">
        <f t="shared" si="161"/>
        <v>0</v>
      </c>
      <c r="AJ90" s="288" t="str">
        <f t="shared" si="162"/>
        <v>-</v>
      </c>
      <c r="AK90" s="295">
        <f t="shared" si="234"/>
        <v>0</v>
      </c>
      <c r="AL90" s="295">
        <f t="shared" si="234"/>
        <v>0</v>
      </c>
      <c r="AM90" s="93">
        <f t="shared" ref="AM90:AM96" si="252">AL90-AK90</f>
        <v>0</v>
      </c>
      <c r="AN90" s="288" t="str">
        <f t="shared" ref="AN90:AN96" si="253">IF(AK90=0,"-",AL90/AK90)</f>
        <v>-</v>
      </c>
      <c r="AO90" s="295">
        <f t="shared" si="235"/>
        <v>0</v>
      </c>
      <c r="AP90" s="295">
        <f t="shared" si="235"/>
        <v>0</v>
      </c>
      <c r="AQ90" s="93">
        <f t="shared" ref="AQ90:AQ96" si="254">AP90-AO90</f>
        <v>0</v>
      </c>
      <c r="AR90" s="288" t="str">
        <f t="shared" ref="AR90:AR96" si="255">IF(AO90=0,"-",AP90/AO90)</f>
        <v>-</v>
      </c>
      <c r="AS90" s="93">
        <f t="shared" si="236"/>
        <v>0</v>
      </c>
      <c r="AT90" s="93">
        <f t="shared" si="236"/>
        <v>0</v>
      </c>
      <c r="AU90" s="93">
        <f t="shared" ref="AU90:AU96" si="256">AT90-AS90</f>
        <v>0</v>
      </c>
      <c r="AV90" s="288" t="str">
        <f t="shared" ref="AV90:AV96" si="257">IF(AS90=0,"-",AT90/AS90)</f>
        <v>-</v>
      </c>
      <c r="AW90" s="295">
        <f t="shared" si="237"/>
        <v>0</v>
      </c>
      <c r="AX90" s="295">
        <f t="shared" si="237"/>
        <v>0</v>
      </c>
      <c r="AY90" s="93">
        <f t="shared" ref="AY90:AY96" si="258">AX90-AW90</f>
        <v>0</v>
      </c>
      <c r="AZ90" s="288" t="str">
        <f t="shared" ref="AZ90:AZ96" si="259">IF(AW90=0,"-",AX90/AW90)</f>
        <v>-</v>
      </c>
      <c r="BA90" s="93">
        <f t="shared" si="238"/>
        <v>0</v>
      </c>
      <c r="BB90" s="93">
        <f t="shared" si="238"/>
        <v>0</v>
      </c>
      <c r="BC90" s="93">
        <f t="shared" ref="BC90:BC96" si="260">BB90-BA90</f>
        <v>0</v>
      </c>
      <c r="BD90" s="288" t="str">
        <f t="shared" ref="BD90:BD96" si="261">IF(BA90=0,"-",BB90/BA90)</f>
        <v>-</v>
      </c>
      <c r="BE90" s="295">
        <f t="shared" si="239"/>
        <v>0</v>
      </c>
      <c r="BF90" s="295">
        <f t="shared" si="239"/>
        <v>0</v>
      </c>
      <c r="BG90" s="93">
        <f t="shared" ref="BG90:BG96" si="262">BF90-BE90</f>
        <v>0</v>
      </c>
      <c r="BH90" s="288" t="str">
        <f t="shared" ref="BH90:BH96" si="263">IF(BE90=0,"-",BF90/BE90)</f>
        <v>-</v>
      </c>
      <c r="BI90" s="289"/>
      <c r="BJ90" s="289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95">
        <f t="shared" si="243"/>
        <v>0</v>
      </c>
      <c r="CA90" s="295">
        <f t="shared" si="243"/>
        <v>0</v>
      </c>
      <c r="CB90" s="295">
        <f t="shared" si="243"/>
        <v>0</v>
      </c>
      <c r="CC90" s="295">
        <f t="shared" si="243"/>
        <v>0</v>
      </c>
      <c r="CD90" s="141"/>
      <c r="CE90" s="141"/>
      <c r="CF90" s="141"/>
      <c r="CG90" s="22"/>
      <c r="CH90" s="22"/>
      <c r="CI90" s="255"/>
      <c r="CJ90" s="255"/>
      <c r="CK90" s="93">
        <f t="shared" si="244"/>
        <v>0</v>
      </c>
      <c r="CL90" s="93">
        <f t="shared" si="222"/>
        <v>0</v>
      </c>
      <c r="CM90" s="93">
        <f t="shared" si="222"/>
        <v>0</v>
      </c>
      <c r="CN90" s="93">
        <f t="shared" si="169"/>
        <v>0</v>
      </c>
      <c r="CO90" s="288" t="str">
        <f t="shared" si="170"/>
        <v>-</v>
      </c>
      <c r="CP90" s="93">
        <f t="shared" si="223"/>
        <v>0</v>
      </c>
      <c r="CQ90" s="93">
        <f t="shared" si="224"/>
        <v>0</v>
      </c>
      <c r="CR90" s="93">
        <f t="shared" si="210"/>
        <v>0</v>
      </c>
      <c r="CS90" s="288" t="str">
        <f t="shared" si="211"/>
        <v>-</v>
      </c>
      <c r="CT90" s="93">
        <f t="shared" si="225"/>
        <v>0</v>
      </c>
      <c r="CU90" s="93">
        <f t="shared" si="226"/>
        <v>0</v>
      </c>
      <c r="CV90" s="93">
        <f t="shared" si="171"/>
        <v>0</v>
      </c>
      <c r="CW90" s="288" t="str">
        <f t="shared" si="172"/>
        <v>-</v>
      </c>
      <c r="CX90" s="93">
        <f t="shared" si="227"/>
        <v>0</v>
      </c>
      <c r="CY90" s="93">
        <f t="shared" si="227"/>
        <v>0</v>
      </c>
      <c r="CZ90" s="93">
        <f t="shared" si="173"/>
        <v>0</v>
      </c>
      <c r="DA90" s="288" t="str">
        <f t="shared" si="174"/>
        <v>-</v>
      </c>
      <c r="DB90" s="93">
        <f t="shared" si="228"/>
        <v>0</v>
      </c>
      <c r="DC90" s="93">
        <f t="shared" si="229"/>
        <v>0</v>
      </c>
      <c r="DD90" s="93">
        <f t="shared" si="175"/>
        <v>0</v>
      </c>
      <c r="DE90" s="288" t="str">
        <f t="shared" si="176"/>
        <v>-</v>
      </c>
      <c r="DF90" s="93">
        <f t="shared" si="230"/>
        <v>0</v>
      </c>
      <c r="DG90" s="93">
        <f t="shared" si="230"/>
        <v>0</v>
      </c>
      <c r="DH90" s="93">
        <f t="shared" si="177"/>
        <v>0</v>
      </c>
      <c r="DI90" s="288" t="str">
        <f t="shared" si="178"/>
        <v>-</v>
      </c>
      <c r="DJ90" s="93">
        <f t="shared" si="231"/>
        <v>0</v>
      </c>
      <c r="DK90" s="93">
        <f t="shared" si="232"/>
        <v>0</v>
      </c>
      <c r="DL90" s="93">
        <f t="shared" si="179"/>
        <v>0</v>
      </c>
      <c r="DM90" s="288" t="str">
        <f t="shared" si="180"/>
        <v>-</v>
      </c>
      <c r="DN90" s="289"/>
      <c r="DO90" s="289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93">
        <f t="shared" si="240"/>
        <v>0</v>
      </c>
      <c r="EF90" s="93">
        <f t="shared" si="240"/>
        <v>0</v>
      </c>
      <c r="EG90" s="93">
        <f t="shared" si="240"/>
        <v>0</v>
      </c>
      <c r="EH90" s="93">
        <f t="shared" si="240"/>
        <v>0</v>
      </c>
      <c r="EI90" s="141"/>
      <c r="EJ90" s="141"/>
      <c r="EK90" s="141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90"/>
      <c r="GP90" s="93">
        <f>SUM(GP91:GP96)</f>
        <v>0</v>
      </c>
      <c r="GQ90" s="93">
        <f>SUM(GQ91:GQ96)</f>
        <v>0</v>
      </c>
      <c r="GR90" s="93">
        <f t="shared" si="245"/>
        <v>0</v>
      </c>
      <c r="GS90" s="93">
        <f t="shared" si="246"/>
        <v>0</v>
      </c>
      <c r="GT90" s="93">
        <f>SUM(GT91:GT96)</f>
        <v>0</v>
      </c>
      <c r="GU90" s="93">
        <f>SUM(GU91:GU96)</f>
        <v>0</v>
      </c>
      <c r="GV90" s="93">
        <f>CL90</f>
        <v>0</v>
      </c>
      <c r="GW90" s="93">
        <f>CM90</f>
        <v>0</v>
      </c>
      <c r="GX90" s="92">
        <f t="shared" si="241"/>
        <v>0</v>
      </c>
      <c r="GY90" s="92">
        <f t="shared" si="241"/>
        <v>0</v>
      </c>
      <c r="GZ90" s="93">
        <f>SUM(GZ91:GZ96)</f>
        <v>0</v>
      </c>
      <c r="HA90" s="93">
        <f t="shared" si="248"/>
        <v>0</v>
      </c>
      <c r="HB90" s="93">
        <f>SUM(HB91:HB96)</f>
        <v>0</v>
      </c>
      <c r="HC90" s="93">
        <f t="shared" si="249"/>
        <v>0</v>
      </c>
      <c r="HD90" s="93">
        <f>SUM(HD91:HD96)</f>
        <v>0</v>
      </c>
      <c r="HE90" s="93">
        <f t="shared" si="250"/>
        <v>0</v>
      </c>
      <c r="HF90" s="93">
        <f>SUM(HF91:HF96)</f>
        <v>0</v>
      </c>
      <c r="HG90" s="93">
        <f t="shared" si="251"/>
        <v>0</v>
      </c>
      <c r="HH90" s="92">
        <f t="shared" si="186"/>
        <v>0</v>
      </c>
      <c r="HI90" s="90"/>
      <c r="HJ90" s="290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</row>
    <row r="91" spans="1:336" ht="15.75" hidden="1" outlineLevel="1" x14ac:dyDescent="0.2">
      <c r="A91" s="107"/>
      <c r="B91" s="293" t="s">
        <v>237</v>
      </c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93">
        <f t="shared" si="216"/>
        <v>0</v>
      </c>
      <c r="AG91" s="93">
        <f t="shared" si="242"/>
        <v>0</v>
      </c>
      <c r="AH91" s="93">
        <f t="shared" si="242"/>
        <v>0</v>
      </c>
      <c r="AI91" s="93">
        <f t="shared" si="161"/>
        <v>0</v>
      </c>
      <c r="AJ91" s="288" t="str">
        <f t="shared" si="162"/>
        <v>-</v>
      </c>
      <c r="AK91" s="295">
        <f t="shared" si="234"/>
        <v>0</v>
      </c>
      <c r="AL91" s="295">
        <f t="shared" si="234"/>
        <v>0</v>
      </c>
      <c r="AM91" s="93">
        <f t="shared" si="252"/>
        <v>0</v>
      </c>
      <c r="AN91" s="288" t="str">
        <f t="shared" si="253"/>
        <v>-</v>
      </c>
      <c r="AO91" s="295">
        <f t="shared" si="235"/>
        <v>0</v>
      </c>
      <c r="AP91" s="295">
        <f t="shared" si="235"/>
        <v>0</v>
      </c>
      <c r="AQ91" s="93">
        <f t="shared" si="254"/>
        <v>0</v>
      </c>
      <c r="AR91" s="288" t="str">
        <f t="shared" si="255"/>
        <v>-</v>
      </c>
      <c r="AS91" s="93">
        <f t="shared" si="236"/>
        <v>0</v>
      </c>
      <c r="AT91" s="93">
        <f t="shared" si="236"/>
        <v>0</v>
      </c>
      <c r="AU91" s="93">
        <f t="shared" si="256"/>
        <v>0</v>
      </c>
      <c r="AV91" s="288" t="str">
        <f t="shared" si="257"/>
        <v>-</v>
      </c>
      <c r="AW91" s="295">
        <f t="shared" si="237"/>
        <v>0</v>
      </c>
      <c r="AX91" s="295">
        <f t="shared" si="237"/>
        <v>0</v>
      </c>
      <c r="AY91" s="93">
        <f t="shared" si="258"/>
        <v>0</v>
      </c>
      <c r="AZ91" s="288" t="str">
        <f t="shared" si="259"/>
        <v>-</v>
      </c>
      <c r="BA91" s="93">
        <f t="shared" si="238"/>
        <v>0</v>
      </c>
      <c r="BB91" s="93">
        <f t="shared" si="238"/>
        <v>0</v>
      </c>
      <c r="BC91" s="93">
        <f t="shared" si="260"/>
        <v>0</v>
      </c>
      <c r="BD91" s="288" t="str">
        <f t="shared" si="261"/>
        <v>-</v>
      </c>
      <c r="BE91" s="295">
        <f t="shared" si="239"/>
        <v>0</v>
      </c>
      <c r="BF91" s="295">
        <f t="shared" si="239"/>
        <v>0</v>
      </c>
      <c r="BG91" s="93">
        <f t="shared" si="262"/>
        <v>0</v>
      </c>
      <c r="BH91" s="288" t="str">
        <f t="shared" si="263"/>
        <v>-</v>
      </c>
      <c r="BI91" s="289"/>
      <c r="BJ91" s="28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19"/>
      <c r="BW91" s="219"/>
      <c r="BX91" s="219"/>
      <c r="BY91" s="219"/>
      <c r="BZ91" s="295">
        <f t="shared" si="243"/>
        <v>0</v>
      </c>
      <c r="CA91" s="295">
        <f t="shared" si="243"/>
        <v>0</v>
      </c>
      <c r="CB91" s="295">
        <f t="shared" si="243"/>
        <v>0</v>
      </c>
      <c r="CC91" s="295">
        <f t="shared" si="243"/>
        <v>0</v>
      </c>
      <c r="CD91" s="141"/>
      <c r="CE91" s="141"/>
      <c r="CF91" s="141"/>
      <c r="CG91" s="22"/>
      <c r="CH91" s="22"/>
      <c r="CI91" s="255"/>
      <c r="CJ91" s="255"/>
      <c r="CK91" s="93">
        <f t="shared" si="244"/>
        <v>0</v>
      </c>
      <c r="CL91" s="93">
        <f t="shared" si="222"/>
        <v>0</v>
      </c>
      <c r="CM91" s="93">
        <f t="shared" si="222"/>
        <v>0</v>
      </c>
      <c r="CN91" s="93">
        <f t="shared" si="169"/>
        <v>0</v>
      </c>
      <c r="CO91" s="288" t="str">
        <f t="shared" si="170"/>
        <v>-</v>
      </c>
      <c r="CP91" s="93">
        <f t="shared" si="223"/>
        <v>0</v>
      </c>
      <c r="CQ91" s="93">
        <f t="shared" si="224"/>
        <v>0</v>
      </c>
      <c r="CR91" s="93">
        <f t="shared" si="210"/>
        <v>0</v>
      </c>
      <c r="CS91" s="288" t="str">
        <f t="shared" si="211"/>
        <v>-</v>
      </c>
      <c r="CT91" s="93">
        <f t="shared" si="225"/>
        <v>0</v>
      </c>
      <c r="CU91" s="93">
        <f t="shared" si="226"/>
        <v>0</v>
      </c>
      <c r="CV91" s="93">
        <f t="shared" si="171"/>
        <v>0</v>
      </c>
      <c r="CW91" s="288" t="str">
        <f t="shared" si="172"/>
        <v>-</v>
      </c>
      <c r="CX91" s="93">
        <f t="shared" si="227"/>
        <v>0</v>
      </c>
      <c r="CY91" s="93">
        <f t="shared" si="227"/>
        <v>0</v>
      </c>
      <c r="CZ91" s="93">
        <f t="shared" si="173"/>
        <v>0</v>
      </c>
      <c r="DA91" s="288" t="str">
        <f t="shared" si="174"/>
        <v>-</v>
      </c>
      <c r="DB91" s="93">
        <f t="shared" si="228"/>
        <v>0</v>
      </c>
      <c r="DC91" s="93">
        <f t="shared" si="229"/>
        <v>0</v>
      </c>
      <c r="DD91" s="93">
        <f t="shared" si="175"/>
        <v>0</v>
      </c>
      <c r="DE91" s="288" t="str">
        <f t="shared" si="176"/>
        <v>-</v>
      </c>
      <c r="DF91" s="93">
        <f t="shared" si="230"/>
        <v>0</v>
      </c>
      <c r="DG91" s="93">
        <f t="shared" si="230"/>
        <v>0</v>
      </c>
      <c r="DH91" s="93">
        <f t="shared" si="177"/>
        <v>0</v>
      </c>
      <c r="DI91" s="288" t="str">
        <f t="shared" si="178"/>
        <v>-</v>
      </c>
      <c r="DJ91" s="93">
        <f t="shared" si="231"/>
        <v>0</v>
      </c>
      <c r="DK91" s="93">
        <f t="shared" si="232"/>
        <v>0</v>
      </c>
      <c r="DL91" s="93">
        <f t="shared" si="179"/>
        <v>0</v>
      </c>
      <c r="DM91" s="288" t="str">
        <f t="shared" si="180"/>
        <v>-</v>
      </c>
      <c r="DN91" s="289"/>
      <c r="DO91" s="289"/>
      <c r="DP91" s="219"/>
      <c r="DQ91" s="219"/>
      <c r="DR91" s="219"/>
      <c r="DS91" s="219"/>
      <c r="DT91" s="219"/>
      <c r="DU91" s="219"/>
      <c r="DV91" s="219"/>
      <c r="DW91" s="219"/>
      <c r="DX91" s="219"/>
      <c r="DY91" s="219"/>
      <c r="DZ91" s="219"/>
      <c r="EA91" s="219"/>
      <c r="EB91" s="219"/>
      <c r="EC91" s="219"/>
      <c r="ED91" s="219"/>
      <c r="EE91" s="93">
        <v>0</v>
      </c>
      <c r="EF91" s="93">
        <v>0</v>
      </c>
      <c r="EG91" s="93">
        <v>0</v>
      </c>
      <c r="EH91" s="93">
        <v>0</v>
      </c>
      <c r="EI91" s="141"/>
      <c r="EJ91" s="141"/>
      <c r="EK91" s="141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90"/>
      <c r="GP91" s="93">
        <v>0</v>
      </c>
      <c r="GQ91" s="93">
        <v>0</v>
      </c>
      <c r="GR91" s="93">
        <f t="shared" si="245"/>
        <v>0</v>
      </c>
      <c r="GS91" s="93">
        <f t="shared" si="246"/>
        <v>0</v>
      </c>
      <c r="GT91" s="93">
        <v>0</v>
      </c>
      <c r="GU91" s="93">
        <v>0</v>
      </c>
      <c r="GV91" s="93">
        <f>CL91</f>
        <v>0</v>
      </c>
      <c r="GW91" s="93">
        <f>CM91</f>
        <v>0</v>
      </c>
      <c r="GX91" s="92">
        <f t="shared" si="241"/>
        <v>0</v>
      </c>
      <c r="GY91" s="92">
        <f t="shared" si="241"/>
        <v>0</v>
      </c>
      <c r="GZ91" s="93">
        <v>0</v>
      </c>
      <c r="HA91" s="93">
        <f t="shared" si="248"/>
        <v>0</v>
      </c>
      <c r="HB91" s="93">
        <v>0</v>
      </c>
      <c r="HC91" s="93">
        <f t="shared" si="249"/>
        <v>0</v>
      </c>
      <c r="HD91" s="93">
        <v>0</v>
      </c>
      <c r="HE91" s="93">
        <f t="shared" si="250"/>
        <v>0</v>
      </c>
      <c r="HF91" s="93">
        <v>0</v>
      </c>
      <c r="HG91" s="93">
        <f t="shared" si="251"/>
        <v>0</v>
      </c>
      <c r="HH91" s="92">
        <f t="shared" si="186"/>
        <v>0</v>
      </c>
      <c r="HI91" s="90"/>
      <c r="HJ91" s="290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</row>
    <row r="92" spans="1:336" ht="15.75" hidden="1" outlineLevel="1" x14ac:dyDescent="0.2">
      <c r="A92" s="292"/>
      <c r="B92" s="293" t="s">
        <v>237</v>
      </c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93">
        <f t="shared" si="216"/>
        <v>0</v>
      </c>
      <c r="AG92" s="93">
        <f t="shared" si="242"/>
        <v>0</v>
      </c>
      <c r="AH92" s="93">
        <f t="shared" si="242"/>
        <v>0</v>
      </c>
      <c r="AI92" s="93">
        <f t="shared" si="161"/>
        <v>0</v>
      </c>
      <c r="AJ92" s="288" t="str">
        <f t="shared" si="162"/>
        <v>-</v>
      </c>
      <c r="AK92" s="295">
        <f t="shared" si="234"/>
        <v>0</v>
      </c>
      <c r="AL92" s="295">
        <f t="shared" si="234"/>
        <v>0</v>
      </c>
      <c r="AM92" s="93">
        <f t="shared" si="252"/>
        <v>0</v>
      </c>
      <c r="AN92" s="288" t="str">
        <f t="shared" si="253"/>
        <v>-</v>
      </c>
      <c r="AO92" s="295">
        <f t="shared" si="235"/>
        <v>0</v>
      </c>
      <c r="AP92" s="295">
        <f t="shared" si="235"/>
        <v>0</v>
      </c>
      <c r="AQ92" s="93">
        <f t="shared" si="254"/>
        <v>0</v>
      </c>
      <c r="AR92" s="288" t="str">
        <f t="shared" si="255"/>
        <v>-</v>
      </c>
      <c r="AS92" s="93">
        <f t="shared" si="236"/>
        <v>0</v>
      </c>
      <c r="AT92" s="93">
        <f t="shared" si="236"/>
        <v>0</v>
      </c>
      <c r="AU92" s="93">
        <f t="shared" si="256"/>
        <v>0</v>
      </c>
      <c r="AV92" s="288" t="str">
        <f t="shared" si="257"/>
        <v>-</v>
      </c>
      <c r="AW92" s="295">
        <f t="shared" si="237"/>
        <v>0</v>
      </c>
      <c r="AX92" s="295">
        <f t="shared" si="237"/>
        <v>0</v>
      </c>
      <c r="AY92" s="93">
        <f t="shared" si="258"/>
        <v>0</v>
      </c>
      <c r="AZ92" s="288" t="str">
        <f t="shared" si="259"/>
        <v>-</v>
      </c>
      <c r="BA92" s="93">
        <f t="shared" si="238"/>
        <v>0</v>
      </c>
      <c r="BB92" s="93">
        <f t="shared" si="238"/>
        <v>0</v>
      </c>
      <c r="BC92" s="93">
        <f t="shared" si="260"/>
        <v>0</v>
      </c>
      <c r="BD92" s="288" t="str">
        <f t="shared" si="261"/>
        <v>-</v>
      </c>
      <c r="BE92" s="295">
        <f t="shared" si="239"/>
        <v>0</v>
      </c>
      <c r="BF92" s="295">
        <f t="shared" si="239"/>
        <v>0</v>
      </c>
      <c r="BG92" s="93">
        <f t="shared" si="262"/>
        <v>0</v>
      </c>
      <c r="BH92" s="288" t="str">
        <f t="shared" si="263"/>
        <v>-</v>
      </c>
      <c r="BI92" s="289"/>
      <c r="BJ92" s="289"/>
      <c r="BK92" s="219"/>
      <c r="BL92" s="219"/>
      <c r="BM92" s="219"/>
      <c r="BN92" s="219"/>
      <c r="BO92" s="219"/>
      <c r="BP92" s="219"/>
      <c r="BQ92" s="219"/>
      <c r="BR92" s="219"/>
      <c r="BS92" s="219"/>
      <c r="BT92" s="219"/>
      <c r="BU92" s="219"/>
      <c r="BV92" s="219"/>
      <c r="BW92" s="219"/>
      <c r="BX92" s="219"/>
      <c r="BY92" s="219"/>
      <c r="BZ92" s="295">
        <f t="shared" si="243"/>
        <v>0</v>
      </c>
      <c r="CA92" s="295">
        <f t="shared" si="243"/>
        <v>0</v>
      </c>
      <c r="CB92" s="295">
        <f t="shared" si="243"/>
        <v>0</v>
      </c>
      <c r="CC92" s="295">
        <f t="shared" si="243"/>
        <v>0</v>
      </c>
      <c r="CD92" s="141"/>
      <c r="CE92" s="141"/>
      <c r="CF92" s="141"/>
      <c r="CG92" s="22"/>
      <c r="CH92" s="22"/>
      <c r="CI92" s="255"/>
      <c r="CJ92" s="255"/>
      <c r="CK92" s="93">
        <f t="shared" si="244"/>
        <v>0</v>
      </c>
      <c r="CL92" s="93">
        <f t="shared" si="222"/>
        <v>0</v>
      </c>
      <c r="CM92" s="93">
        <f t="shared" si="222"/>
        <v>0</v>
      </c>
      <c r="CN92" s="93">
        <f t="shared" si="169"/>
        <v>0</v>
      </c>
      <c r="CO92" s="288" t="str">
        <f t="shared" si="170"/>
        <v>-</v>
      </c>
      <c r="CP92" s="93">
        <f t="shared" si="223"/>
        <v>0</v>
      </c>
      <c r="CQ92" s="93">
        <f t="shared" si="224"/>
        <v>0</v>
      </c>
      <c r="CR92" s="93">
        <f t="shared" si="210"/>
        <v>0</v>
      </c>
      <c r="CS92" s="288" t="str">
        <f t="shared" si="211"/>
        <v>-</v>
      </c>
      <c r="CT92" s="93">
        <f t="shared" si="225"/>
        <v>0</v>
      </c>
      <c r="CU92" s="93">
        <f t="shared" si="226"/>
        <v>0</v>
      </c>
      <c r="CV92" s="93">
        <f t="shared" si="171"/>
        <v>0</v>
      </c>
      <c r="CW92" s="288" t="str">
        <f t="shared" si="172"/>
        <v>-</v>
      </c>
      <c r="CX92" s="93">
        <f t="shared" si="227"/>
        <v>0</v>
      </c>
      <c r="CY92" s="93">
        <f t="shared" si="227"/>
        <v>0</v>
      </c>
      <c r="CZ92" s="93">
        <f t="shared" si="173"/>
        <v>0</v>
      </c>
      <c r="DA92" s="288" t="str">
        <f t="shared" si="174"/>
        <v>-</v>
      </c>
      <c r="DB92" s="93">
        <f t="shared" si="228"/>
        <v>0</v>
      </c>
      <c r="DC92" s="93">
        <f t="shared" si="229"/>
        <v>0</v>
      </c>
      <c r="DD92" s="93">
        <f t="shared" si="175"/>
        <v>0</v>
      </c>
      <c r="DE92" s="288" t="str">
        <f t="shared" si="176"/>
        <v>-</v>
      </c>
      <c r="DF92" s="93">
        <f t="shared" si="230"/>
        <v>0</v>
      </c>
      <c r="DG92" s="93">
        <f t="shared" si="230"/>
        <v>0</v>
      </c>
      <c r="DH92" s="93">
        <f t="shared" si="177"/>
        <v>0</v>
      </c>
      <c r="DI92" s="288" t="str">
        <f t="shared" si="178"/>
        <v>-</v>
      </c>
      <c r="DJ92" s="93">
        <f t="shared" si="231"/>
        <v>0</v>
      </c>
      <c r="DK92" s="93">
        <f t="shared" si="232"/>
        <v>0</v>
      </c>
      <c r="DL92" s="93">
        <f t="shared" si="179"/>
        <v>0</v>
      </c>
      <c r="DM92" s="288" t="str">
        <f t="shared" si="180"/>
        <v>-</v>
      </c>
      <c r="DN92" s="289"/>
      <c r="DO92" s="289"/>
      <c r="DP92" s="219"/>
      <c r="DQ92" s="219"/>
      <c r="DR92" s="219"/>
      <c r="DS92" s="219"/>
      <c r="DT92" s="219"/>
      <c r="DU92" s="219"/>
      <c r="DV92" s="219"/>
      <c r="DW92" s="219"/>
      <c r="DX92" s="219"/>
      <c r="DY92" s="219"/>
      <c r="DZ92" s="219"/>
      <c r="EA92" s="219"/>
      <c r="EB92" s="219"/>
      <c r="EC92" s="219"/>
      <c r="ED92" s="219"/>
      <c r="EE92" s="93">
        <v>0</v>
      </c>
      <c r="EF92" s="93">
        <v>0</v>
      </c>
      <c r="EG92" s="93">
        <v>0</v>
      </c>
      <c r="EH92" s="93">
        <v>0</v>
      </c>
      <c r="EI92" s="141"/>
      <c r="EJ92" s="141"/>
      <c r="EK92" s="141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90"/>
      <c r="GP92" s="93">
        <v>0</v>
      </c>
      <c r="GQ92" s="93">
        <v>0</v>
      </c>
      <c r="GR92" s="93">
        <f t="shared" si="245"/>
        <v>0</v>
      </c>
      <c r="GS92" s="93">
        <f t="shared" si="246"/>
        <v>0</v>
      </c>
      <c r="GT92" s="93">
        <v>0</v>
      </c>
      <c r="GU92" s="93">
        <v>0</v>
      </c>
      <c r="GV92" s="93">
        <f t="shared" ref="GV92:GW96" si="264">CL92</f>
        <v>0</v>
      </c>
      <c r="GW92" s="93">
        <f t="shared" si="264"/>
        <v>0</v>
      </c>
      <c r="GX92" s="92">
        <f t="shared" si="241"/>
        <v>0</v>
      </c>
      <c r="GY92" s="92">
        <f t="shared" si="241"/>
        <v>0</v>
      </c>
      <c r="GZ92" s="93">
        <v>0</v>
      </c>
      <c r="HA92" s="93">
        <f t="shared" si="248"/>
        <v>0</v>
      </c>
      <c r="HB92" s="93">
        <v>0</v>
      </c>
      <c r="HC92" s="93">
        <f t="shared" si="249"/>
        <v>0</v>
      </c>
      <c r="HD92" s="93">
        <v>0</v>
      </c>
      <c r="HE92" s="93">
        <f t="shared" si="250"/>
        <v>0</v>
      </c>
      <c r="HF92" s="93">
        <v>0</v>
      </c>
      <c r="HG92" s="93">
        <f t="shared" si="251"/>
        <v>0</v>
      </c>
      <c r="HH92" s="92">
        <f t="shared" si="186"/>
        <v>0</v>
      </c>
      <c r="HI92" s="90"/>
      <c r="HJ92" s="290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</row>
    <row r="93" spans="1:336" ht="15.75" hidden="1" outlineLevel="1" x14ac:dyDescent="0.2">
      <c r="A93" s="107"/>
      <c r="B93" s="293" t="s">
        <v>237</v>
      </c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93">
        <f t="shared" si="216"/>
        <v>0</v>
      </c>
      <c r="AG93" s="93">
        <f t="shared" si="242"/>
        <v>0</v>
      </c>
      <c r="AH93" s="93">
        <f t="shared" si="242"/>
        <v>0</v>
      </c>
      <c r="AI93" s="93">
        <f t="shared" si="161"/>
        <v>0</v>
      </c>
      <c r="AJ93" s="288" t="str">
        <f t="shared" si="162"/>
        <v>-</v>
      </c>
      <c r="AK93" s="295">
        <f t="shared" si="234"/>
        <v>0</v>
      </c>
      <c r="AL93" s="295">
        <f t="shared" si="234"/>
        <v>0</v>
      </c>
      <c r="AM93" s="93">
        <f t="shared" si="252"/>
        <v>0</v>
      </c>
      <c r="AN93" s="288" t="str">
        <f t="shared" si="253"/>
        <v>-</v>
      </c>
      <c r="AO93" s="295">
        <f t="shared" si="235"/>
        <v>0</v>
      </c>
      <c r="AP93" s="295">
        <f t="shared" si="235"/>
        <v>0</v>
      </c>
      <c r="AQ93" s="93">
        <f t="shared" si="254"/>
        <v>0</v>
      </c>
      <c r="AR93" s="288" t="str">
        <f t="shared" si="255"/>
        <v>-</v>
      </c>
      <c r="AS93" s="93">
        <f t="shared" si="236"/>
        <v>0</v>
      </c>
      <c r="AT93" s="93">
        <f t="shared" si="236"/>
        <v>0</v>
      </c>
      <c r="AU93" s="93">
        <f t="shared" si="256"/>
        <v>0</v>
      </c>
      <c r="AV93" s="288" t="str">
        <f t="shared" si="257"/>
        <v>-</v>
      </c>
      <c r="AW93" s="295">
        <f t="shared" si="237"/>
        <v>0</v>
      </c>
      <c r="AX93" s="295">
        <f t="shared" si="237"/>
        <v>0</v>
      </c>
      <c r="AY93" s="93">
        <f t="shared" si="258"/>
        <v>0</v>
      </c>
      <c r="AZ93" s="288" t="str">
        <f t="shared" si="259"/>
        <v>-</v>
      </c>
      <c r="BA93" s="93">
        <f t="shared" si="238"/>
        <v>0</v>
      </c>
      <c r="BB93" s="93">
        <f t="shared" si="238"/>
        <v>0</v>
      </c>
      <c r="BC93" s="93">
        <f t="shared" si="260"/>
        <v>0</v>
      </c>
      <c r="BD93" s="288" t="str">
        <f t="shared" si="261"/>
        <v>-</v>
      </c>
      <c r="BE93" s="295">
        <f t="shared" si="239"/>
        <v>0</v>
      </c>
      <c r="BF93" s="295">
        <f t="shared" si="239"/>
        <v>0</v>
      </c>
      <c r="BG93" s="93">
        <f t="shared" si="262"/>
        <v>0</v>
      </c>
      <c r="BH93" s="288" t="str">
        <f t="shared" si="263"/>
        <v>-</v>
      </c>
      <c r="BI93" s="289"/>
      <c r="BJ93" s="289"/>
      <c r="BK93" s="219"/>
      <c r="BL93" s="219"/>
      <c r="BM93" s="219"/>
      <c r="BN93" s="219"/>
      <c r="BO93" s="219"/>
      <c r="BP93" s="219"/>
      <c r="BQ93" s="219"/>
      <c r="BR93" s="219"/>
      <c r="BS93" s="219"/>
      <c r="BT93" s="219"/>
      <c r="BU93" s="219"/>
      <c r="BV93" s="219"/>
      <c r="BW93" s="219"/>
      <c r="BX93" s="219"/>
      <c r="BY93" s="219"/>
      <c r="BZ93" s="295">
        <f t="shared" si="243"/>
        <v>0</v>
      </c>
      <c r="CA93" s="295">
        <f t="shared" si="243"/>
        <v>0</v>
      </c>
      <c r="CB93" s="295">
        <f t="shared" si="243"/>
        <v>0</v>
      </c>
      <c r="CC93" s="295">
        <f t="shared" si="243"/>
        <v>0</v>
      </c>
      <c r="CD93" s="141"/>
      <c r="CE93" s="141"/>
      <c r="CF93" s="141"/>
      <c r="CG93" s="22"/>
      <c r="CH93" s="22"/>
      <c r="CI93" s="255"/>
      <c r="CJ93" s="255"/>
      <c r="CK93" s="93">
        <f t="shared" si="244"/>
        <v>0</v>
      </c>
      <c r="CL93" s="93">
        <f t="shared" si="222"/>
        <v>0</v>
      </c>
      <c r="CM93" s="93">
        <f t="shared" si="222"/>
        <v>0</v>
      </c>
      <c r="CN93" s="93">
        <f t="shared" si="169"/>
        <v>0</v>
      </c>
      <c r="CO93" s="288" t="str">
        <f t="shared" si="170"/>
        <v>-</v>
      </c>
      <c r="CP93" s="93">
        <f t="shared" si="223"/>
        <v>0</v>
      </c>
      <c r="CQ93" s="93">
        <f t="shared" si="224"/>
        <v>0</v>
      </c>
      <c r="CR93" s="93">
        <f t="shared" si="210"/>
        <v>0</v>
      </c>
      <c r="CS93" s="288" t="str">
        <f t="shared" si="211"/>
        <v>-</v>
      </c>
      <c r="CT93" s="93">
        <f t="shared" si="225"/>
        <v>0</v>
      </c>
      <c r="CU93" s="93">
        <f t="shared" si="226"/>
        <v>0</v>
      </c>
      <c r="CV93" s="93">
        <f t="shared" si="171"/>
        <v>0</v>
      </c>
      <c r="CW93" s="288" t="str">
        <f t="shared" si="172"/>
        <v>-</v>
      </c>
      <c r="CX93" s="93">
        <f t="shared" si="227"/>
        <v>0</v>
      </c>
      <c r="CY93" s="93">
        <f t="shared" si="227"/>
        <v>0</v>
      </c>
      <c r="CZ93" s="93">
        <f t="shared" si="173"/>
        <v>0</v>
      </c>
      <c r="DA93" s="288" t="str">
        <f t="shared" si="174"/>
        <v>-</v>
      </c>
      <c r="DB93" s="93">
        <f t="shared" si="228"/>
        <v>0</v>
      </c>
      <c r="DC93" s="93">
        <f t="shared" si="229"/>
        <v>0</v>
      </c>
      <c r="DD93" s="93">
        <f t="shared" si="175"/>
        <v>0</v>
      </c>
      <c r="DE93" s="288" t="str">
        <f t="shared" si="176"/>
        <v>-</v>
      </c>
      <c r="DF93" s="93">
        <f t="shared" si="230"/>
        <v>0</v>
      </c>
      <c r="DG93" s="93">
        <f t="shared" si="230"/>
        <v>0</v>
      </c>
      <c r="DH93" s="93">
        <f t="shared" si="177"/>
        <v>0</v>
      </c>
      <c r="DI93" s="288" t="str">
        <f t="shared" si="178"/>
        <v>-</v>
      </c>
      <c r="DJ93" s="93">
        <f t="shared" si="231"/>
        <v>0</v>
      </c>
      <c r="DK93" s="93">
        <f t="shared" si="232"/>
        <v>0</v>
      </c>
      <c r="DL93" s="93">
        <f t="shared" si="179"/>
        <v>0</v>
      </c>
      <c r="DM93" s="288" t="str">
        <f t="shared" si="180"/>
        <v>-</v>
      </c>
      <c r="DN93" s="289"/>
      <c r="DO93" s="289"/>
      <c r="DP93" s="219"/>
      <c r="DQ93" s="219"/>
      <c r="DR93" s="219"/>
      <c r="DS93" s="219"/>
      <c r="DT93" s="219"/>
      <c r="DU93" s="219"/>
      <c r="DV93" s="219"/>
      <c r="DW93" s="219"/>
      <c r="DX93" s="219"/>
      <c r="DY93" s="219"/>
      <c r="DZ93" s="219"/>
      <c r="EA93" s="219"/>
      <c r="EB93" s="219"/>
      <c r="EC93" s="219"/>
      <c r="ED93" s="219"/>
      <c r="EE93" s="93">
        <v>0</v>
      </c>
      <c r="EF93" s="93">
        <v>0</v>
      </c>
      <c r="EG93" s="93">
        <v>0</v>
      </c>
      <c r="EH93" s="93">
        <v>0</v>
      </c>
      <c r="EI93" s="141"/>
      <c r="EJ93" s="141"/>
      <c r="EK93" s="141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90"/>
      <c r="GP93" s="93">
        <v>0</v>
      </c>
      <c r="GQ93" s="93">
        <v>0</v>
      </c>
      <c r="GR93" s="93">
        <f t="shared" si="245"/>
        <v>0</v>
      </c>
      <c r="GS93" s="93">
        <f t="shared" si="246"/>
        <v>0</v>
      </c>
      <c r="GT93" s="93">
        <v>0</v>
      </c>
      <c r="GU93" s="93">
        <v>0</v>
      </c>
      <c r="GV93" s="93">
        <f t="shared" si="264"/>
        <v>0</v>
      </c>
      <c r="GW93" s="93">
        <f t="shared" si="264"/>
        <v>0</v>
      </c>
      <c r="GX93" s="92">
        <f t="shared" si="241"/>
        <v>0</v>
      </c>
      <c r="GY93" s="92">
        <f t="shared" si="241"/>
        <v>0</v>
      </c>
      <c r="GZ93" s="93">
        <v>0</v>
      </c>
      <c r="HA93" s="93">
        <f t="shared" si="248"/>
        <v>0</v>
      </c>
      <c r="HB93" s="93">
        <v>0</v>
      </c>
      <c r="HC93" s="93">
        <f t="shared" si="249"/>
        <v>0</v>
      </c>
      <c r="HD93" s="93">
        <v>0</v>
      </c>
      <c r="HE93" s="93">
        <f t="shared" si="250"/>
        <v>0</v>
      </c>
      <c r="HF93" s="93">
        <v>0</v>
      </c>
      <c r="HG93" s="93">
        <f t="shared" si="251"/>
        <v>0</v>
      </c>
      <c r="HH93" s="92">
        <f t="shared" si="186"/>
        <v>0</v>
      </c>
      <c r="HI93" s="90"/>
      <c r="HJ93" s="290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</row>
    <row r="94" spans="1:336" ht="15.75" hidden="1" outlineLevel="1" x14ac:dyDescent="0.2">
      <c r="A94" s="107"/>
      <c r="B94" s="293" t="s">
        <v>237</v>
      </c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93">
        <f t="shared" si="216"/>
        <v>0</v>
      </c>
      <c r="AG94" s="93">
        <f t="shared" si="242"/>
        <v>0</v>
      </c>
      <c r="AH94" s="93">
        <f t="shared" si="242"/>
        <v>0</v>
      </c>
      <c r="AI94" s="93">
        <f t="shared" si="161"/>
        <v>0</v>
      </c>
      <c r="AJ94" s="288" t="str">
        <f t="shared" si="162"/>
        <v>-</v>
      </c>
      <c r="AK94" s="295">
        <f t="shared" si="234"/>
        <v>0</v>
      </c>
      <c r="AL94" s="295">
        <f t="shared" si="234"/>
        <v>0</v>
      </c>
      <c r="AM94" s="93">
        <f t="shared" si="252"/>
        <v>0</v>
      </c>
      <c r="AN94" s="288" t="str">
        <f t="shared" si="253"/>
        <v>-</v>
      </c>
      <c r="AO94" s="295">
        <f t="shared" si="235"/>
        <v>0</v>
      </c>
      <c r="AP94" s="295">
        <f t="shared" si="235"/>
        <v>0</v>
      </c>
      <c r="AQ94" s="93">
        <f t="shared" si="254"/>
        <v>0</v>
      </c>
      <c r="AR94" s="288" t="str">
        <f t="shared" si="255"/>
        <v>-</v>
      </c>
      <c r="AS94" s="93">
        <f t="shared" si="236"/>
        <v>0</v>
      </c>
      <c r="AT94" s="93">
        <f t="shared" si="236"/>
        <v>0</v>
      </c>
      <c r="AU94" s="93">
        <f t="shared" si="256"/>
        <v>0</v>
      </c>
      <c r="AV94" s="288" t="str">
        <f t="shared" si="257"/>
        <v>-</v>
      </c>
      <c r="AW94" s="295">
        <f t="shared" si="237"/>
        <v>0</v>
      </c>
      <c r="AX94" s="295">
        <f t="shared" si="237"/>
        <v>0</v>
      </c>
      <c r="AY94" s="93">
        <f t="shared" si="258"/>
        <v>0</v>
      </c>
      <c r="AZ94" s="288" t="str">
        <f t="shared" si="259"/>
        <v>-</v>
      </c>
      <c r="BA94" s="93">
        <f t="shared" si="238"/>
        <v>0</v>
      </c>
      <c r="BB94" s="93">
        <f t="shared" si="238"/>
        <v>0</v>
      </c>
      <c r="BC94" s="93">
        <f t="shared" si="260"/>
        <v>0</v>
      </c>
      <c r="BD94" s="288" t="str">
        <f t="shared" si="261"/>
        <v>-</v>
      </c>
      <c r="BE94" s="295">
        <f t="shared" si="239"/>
        <v>0</v>
      </c>
      <c r="BF94" s="295">
        <f t="shared" si="239"/>
        <v>0</v>
      </c>
      <c r="BG94" s="93">
        <f t="shared" si="262"/>
        <v>0</v>
      </c>
      <c r="BH94" s="288" t="str">
        <f t="shared" si="263"/>
        <v>-</v>
      </c>
      <c r="BI94" s="289"/>
      <c r="BJ94" s="28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95">
        <f t="shared" si="243"/>
        <v>0</v>
      </c>
      <c r="CA94" s="295">
        <f t="shared" si="243"/>
        <v>0</v>
      </c>
      <c r="CB94" s="295">
        <f t="shared" si="243"/>
        <v>0</v>
      </c>
      <c r="CC94" s="295">
        <f t="shared" si="243"/>
        <v>0</v>
      </c>
      <c r="CD94" s="141"/>
      <c r="CE94" s="141"/>
      <c r="CF94" s="141"/>
      <c r="CG94" s="22"/>
      <c r="CH94" s="22"/>
      <c r="CI94" s="255"/>
      <c r="CJ94" s="255"/>
      <c r="CK94" s="93">
        <f t="shared" si="244"/>
        <v>0</v>
      </c>
      <c r="CL94" s="93">
        <f t="shared" si="222"/>
        <v>0</v>
      </c>
      <c r="CM94" s="93">
        <f t="shared" si="222"/>
        <v>0</v>
      </c>
      <c r="CN94" s="93">
        <f t="shared" si="169"/>
        <v>0</v>
      </c>
      <c r="CO94" s="288" t="str">
        <f t="shared" si="170"/>
        <v>-</v>
      </c>
      <c r="CP94" s="93">
        <f t="shared" si="223"/>
        <v>0</v>
      </c>
      <c r="CQ94" s="93">
        <f t="shared" si="224"/>
        <v>0</v>
      </c>
      <c r="CR94" s="93">
        <f t="shared" si="210"/>
        <v>0</v>
      </c>
      <c r="CS94" s="288" t="str">
        <f t="shared" si="211"/>
        <v>-</v>
      </c>
      <c r="CT94" s="93">
        <f t="shared" si="225"/>
        <v>0</v>
      </c>
      <c r="CU94" s="93">
        <f t="shared" si="226"/>
        <v>0</v>
      </c>
      <c r="CV94" s="93">
        <f t="shared" si="171"/>
        <v>0</v>
      </c>
      <c r="CW94" s="288" t="str">
        <f t="shared" si="172"/>
        <v>-</v>
      </c>
      <c r="CX94" s="93">
        <f t="shared" si="227"/>
        <v>0</v>
      </c>
      <c r="CY94" s="93">
        <f t="shared" si="227"/>
        <v>0</v>
      </c>
      <c r="CZ94" s="93">
        <f t="shared" si="173"/>
        <v>0</v>
      </c>
      <c r="DA94" s="288" t="str">
        <f t="shared" si="174"/>
        <v>-</v>
      </c>
      <c r="DB94" s="93">
        <f t="shared" si="228"/>
        <v>0</v>
      </c>
      <c r="DC94" s="93">
        <f t="shared" si="229"/>
        <v>0</v>
      </c>
      <c r="DD94" s="93">
        <f t="shared" si="175"/>
        <v>0</v>
      </c>
      <c r="DE94" s="288" t="str">
        <f t="shared" si="176"/>
        <v>-</v>
      </c>
      <c r="DF94" s="93">
        <f t="shared" si="230"/>
        <v>0</v>
      </c>
      <c r="DG94" s="93">
        <f t="shared" si="230"/>
        <v>0</v>
      </c>
      <c r="DH94" s="93">
        <f t="shared" si="177"/>
        <v>0</v>
      </c>
      <c r="DI94" s="288" t="str">
        <f t="shared" si="178"/>
        <v>-</v>
      </c>
      <c r="DJ94" s="93">
        <f t="shared" si="231"/>
        <v>0</v>
      </c>
      <c r="DK94" s="93">
        <f t="shared" si="232"/>
        <v>0</v>
      </c>
      <c r="DL94" s="93">
        <f t="shared" si="179"/>
        <v>0</v>
      </c>
      <c r="DM94" s="288" t="str">
        <f t="shared" si="180"/>
        <v>-</v>
      </c>
      <c r="DN94" s="289"/>
      <c r="DO94" s="289"/>
      <c r="DP94" s="219"/>
      <c r="DQ94" s="219"/>
      <c r="DR94" s="219"/>
      <c r="DS94" s="219"/>
      <c r="DT94" s="219"/>
      <c r="DU94" s="219"/>
      <c r="DV94" s="219"/>
      <c r="DW94" s="219"/>
      <c r="DX94" s="219"/>
      <c r="DY94" s="219"/>
      <c r="DZ94" s="219"/>
      <c r="EA94" s="219"/>
      <c r="EB94" s="219"/>
      <c r="EC94" s="219"/>
      <c r="ED94" s="219"/>
      <c r="EE94" s="93">
        <v>0</v>
      </c>
      <c r="EF94" s="93">
        <v>0</v>
      </c>
      <c r="EG94" s="93">
        <v>0</v>
      </c>
      <c r="EH94" s="93">
        <v>0</v>
      </c>
      <c r="EI94" s="141"/>
      <c r="EJ94" s="141"/>
      <c r="EK94" s="141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90"/>
      <c r="GP94" s="93">
        <v>0</v>
      </c>
      <c r="GQ94" s="93">
        <v>0</v>
      </c>
      <c r="GR94" s="93">
        <f t="shared" si="245"/>
        <v>0</v>
      </c>
      <c r="GS94" s="93">
        <f t="shared" si="246"/>
        <v>0</v>
      </c>
      <c r="GT94" s="93">
        <v>0</v>
      </c>
      <c r="GU94" s="93">
        <v>0</v>
      </c>
      <c r="GV94" s="93">
        <f t="shared" si="264"/>
        <v>0</v>
      </c>
      <c r="GW94" s="93">
        <f t="shared" si="264"/>
        <v>0</v>
      </c>
      <c r="GX94" s="92">
        <f t="shared" si="241"/>
        <v>0</v>
      </c>
      <c r="GY94" s="92">
        <f t="shared" si="241"/>
        <v>0</v>
      </c>
      <c r="GZ94" s="93">
        <v>0</v>
      </c>
      <c r="HA94" s="93">
        <f t="shared" si="248"/>
        <v>0</v>
      </c>
      <c r="HB94" s="93">
        <v>0</v>
      </c>
      <c r="HC94" s="93">
        <f t="shared" si="249"/>
        <v>0</v>
      </c>
      <c r="HD94" s="93">
        <v>0</v>
      </c>
      <c r="HE94" s="93">
        <f t="shared" si="250"/>
        <v>0</v>
      </c>
      <c r="HF94" s="93">
        <v>0</v>
      </c>
      <c r="HG94" s="93">
        <f t="shared" si="251"/>
        <v>0</v>
      </c>
      <c r="HH94" s="92">
        <f t="shared" si="186"/>
        <v>0</v>
      </c>
      <c r="HI94" s="90"/>
      <c r="HJ94" s="290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</row>
    <row r="95" spans="1:336" ht="15.75" hidden="1" outlineLevel="1" x14ac:dyDescent="0.2">
      <c r="A95" s="107"/>
      <c r="B95" s="293" t="s">
        <v>237</v>
      </c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93">
        <f t="shared" si="216"/>
        <v>0</v>
      </c>
      <c r="AG95" s="93">
        <f t="shared" si="242"/>
        <v>0</v>
      </c>
      <c r="AH95" s="93">
        <f t="shared" si="242"/>
        <v>0</v>
      </c>
      <c r="AI95" s="93">
        <f t="shared" si="161"/>
        <v>0</v>
      </c>
      <c r="AJ95" s="288" t="str">
        <f t="shared" si="162"/>
        <v>-</v>
      </c>
      <c r="AK95" s="295">
        <f t="shared" si="234"/>
        <v>0</v>
      </c>
      <c r="AL95" s="295">
        <f t="shared" si="234"/>
        <v>0</v>
      </c>
      <c r="AM95" s="93">
        <f t="shared" si="252"/>
        <v>0</v>
      </c>
      <c r="AN95" s="288" t="str">
        <f t="shared" si="253"/>
        <v>-</v>
      </c>
      <c r="AO95" s="295">
        <f t="shared" si="235"/>
        <v>0</v>
      </c>
      <c r="AP95" s="295">
        <f t="shared" si="235"/>
        <v>0</v>
      </c>
      <c r="AQ95" s="93">
        <f t="shared" si="254"/>
        <v>0</v>
      </c>
      <c r="AR95" s="288" t="str">
        <f t="shared" si="255"/>
        <v>-</v>
      </c>
      <c r="AS95" s="93">
        <f t="shared" si="236"/>
        <v>0</v>
      </c>
      <c r="AT95" s="93">
        <f t="shared" si="236"/>
        <v>0</v>
      </c>
      <c r="AU95" s="93">
        <f t="shared" si="256"/>
        <v>0</v>
      </c>
      <c r="AV95" s="288" t="str">
        <f t="shared" si="257"/>
        <v>-</v>
      </c>
      <c r="AW95" s="295">
        <f t="shared" si="237"/>
        <v>0</v>
      </c>
      <c r="AX95" s="295">
        <f t="shared" si="237"/>
        <v>0</v>
      </c>
      <c r="AY95" s="93">
        <f t="shared" si="258"/>
        <v>0</v>
      </c>
      <c r="AZ95" s="288" t="str">
        <f t="shared" si="259"/>
        <v>-</v>
      </c>
      <c r="BA95" s="93">
        <f t="shared" si="238"/>
        <v>0</v>
      </c>
      <c r="BB95" s="93">
        <f t="shared" si="238"/>
        <v>0</v>
      </c>
      <c r="BC95" s="93">
        <f t="shared" si="260"/>
        <v>0</v>
      </c>
      <c r="BD95" s="288" t="str">
        <f t="shared" si="261"/>
        <v>-</v>
      </c>
      <c r="BE95" s="295">
        <f t="shared" si="239"/>
        <v>0</v>
      </c>
      <c r="BF95" s="295">
        <f t="shared" si="239"/>
        <v>0</v>
      </c>
      <c r="BG95" s="93">
        <f t="shared" si="262"/>
        <v>0</v>
      </c>
      <c r="BH95" s="288" t="str">
        <f t="shared" si="263"/>
        <v>-</v>
      </c>
      <c r="BI95" s="289"/>
      <c r="BJ95" s="28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19"/>
      <c r="BW95" s="219"/>
      <c r="BX95" s="219"/>
      <c r="BY95" s="219"/>
      <c r="BZ95" s="295">
        <f t="shared" si="243"/>
        <v>0</v>
      </c>
      <c r="CA95" s="295">
        <f t="shared" si="243"/>
        <v>0</v>
      </c>
      <c r="CB95" s="295">
        <f t="shared" si="243"/>
        <v>0</v>
      </c>
      <c r="CC95" s="295">
        <f t="shared" si="243"/>
        <v>0</v>
      </c>
      <c r="CD95" s="141"/>
      <c r="CE95" s="141"/>
      <c r="CF95" s="141"/>
      <c r="CG95" s="22"/>
      <c r="CH95" s="22"/>
      <c r="CI95" s="255"/>
      <c r="CJ95" s="255"/>
      <c r="CK95" s="93">
        <f t="shared" si="244"/>
        <v>0</v>
      </c>
      <c r="CL95" s="93">
        <f t="shared" si="222"/>
        <v>0</v>
      </c>
      <c r="CM95" s="93">
        <f t="shared" si="222"/>
        <v>0</v>
      </c>
      <c r="CN95" s="93">
        <f t="shared" si="169"/>
        <v>0</v>
      </c>
      <c r="CO95" s="288" t="str">
        <f t="shared" si="170"/>
        <v>-</v>
      </c>
      <c r="CP95" s="93">
        <f t="shared" si="223"/>
        <v>0</v>
      </c>
      <c r="CQ95" s="93">
        <f t="shared" si="224"/>
        <v>0</v>
      </c>
      <c r="CR95" s="93">
        <f t="shared" si="210"/>
        <v>0</v>
      </c>
      <c r="CS95" s="288" t="str">
        <f t="shared" si="211"/>
        <v>-</v>
      </c>
      <c r="CT95" s="93">
        <f t="shared" si="225"/>
        <v>0</v>
      </c>
      <c r="CU95" s="93">
        <f t="shared" si="226"/>
        <v>0</v>
      </c>
      <c r="CV95" s="93">
        <f t="shared" si="171"/>
        <v>0</v>
      </c>
      <c r="CW95" s="288" t="str">
        <f t="shared" si="172"/>
        <v>-</v>
      </c>
      <c r="CX95" s="93">
        <f t="shared" si="227"/>
        <v>0</v>
      </c>
      <c r="CY95" s="93">
        <f t="shared" si="227"/>
        <v>0</v>
      </c>
      <c r="CZ95" s="93">
        <f t="shared" si="173"/>
        <v>0</v>
      </c>
      <c r="DA95" s="288" t="str">
        <f t="shared" si="174"/>
        <v>-</v>
      </c>
      <c r="DB95" s="93">
        <f t="shared" si="228"/>
        <v>0</v>
      </c>
      <c r="DC95" s="93">
        <f t="shared" si="229"/>
        <v>0</v>
      </c>
      <c r="DD95" s="93">
        <f t="shared" si="175"/>
        <v>0</v>
      </c>
      <c r="DE95" s="288" t="str">
        <f t="shared" si="176"/>
        <v>-</v>
      </c>
      <c r="DF95" s="93">
        <f t="shared" si="230"/>
        <v>0</v>
      </c>
      <c r="DG95" s="93">
        <f t="shared" si="230"/>
        <v>0</v>
      </c>
      <c r="DH95" s="93">
        <f t="shared" si="177"/>
        <v>0</v>
      </c>
      <c r="DI95" s="288" t="str">
        <f t="shared" si="178"/>
        <v>-</v>
      </c>
      <c r="DJ95" s="93">
        <f t="shared" si="231"/>
        <v>0</v>
      </c>
      <c r="DK95" s="93">
        <f t="shared" si="232"/>
        <v>0</v>
      </c>
      <c r="DL95" s="93">
        <f t="shared" si="179"/>
        <v>0</v>
      </c>
      <c r="DM95" s="288" t="str">
        <f t="shared" si="180"/>
        <v>-</v>
      </c>
      <c r="DN95" s="289"/>
      <c r="DO95" s="289"/>
      <c r="DP95" s="219"/>
      <c r="DQ95" s="219"/>
      <c r="DR95" s="219"/>
      <c r="DS95" s="219"/>
      <c r="DT95" s="219"/>
      <c r="DU95" s="219"/>
      <c r="DV95" s="219"/>
      <c r="DW95" s="219"/>
      <c r="DX95" s="219"/>
      <c r="DY95" s="219"/>
      <c r="DZ95" s="219"/>
      <c r="EA95" s="219"/>
      <c r="EB95" s="219"/>
      <c r="EC95" s="219"/>
      <c r="ED95" s="219"/>
      <c r="EE95" s="93">
        <v>0</v>
      </c>
      <c r="EF95" s="93">
        <v>0</v>
      </c>
      <c r="EG95" s="93">
        <v>0</v>
      </c>
      <c r="EH95" s="93">
        <v>0</v>
      </c>
      <c r="EI95" s="141"/>
      <c r="EJ95" s="141"/>
      <c r="EK95" s="141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90"/>
      <c r="GP95" s="93">
        <v>0</v>
      </c>
      <c r="GQ95" s="93">
        <v>0</v>
      </c>
      <c r="GR95" s="93">
        <f t="shared" si="245"/>
        <v>0</v>
      </c>
      <c r="GS95" s="93">
        <f t="shared" si="246"/>
        <v>0</v>
      </c>
      <c r="GT95" s="93">
        <v>0</v>
      </c>
      <c r="GU95" s="93">
        <v>0</v>
      </c>
      <c r="GV95" s="93">
        <f t="shared" si="264"/>
        <v>0</v>
      </c>
      <c r="GW95" s="93">
        <f t="shared" si="264"/>
        <v>0</v>
      </c>
      <c r="GX95" s="92">
        <f t="shared" si="241"/>
        <v>0</v>
      </c>
      <c r="GY95" s="92">
        <f t="shared" si="241"/>
        <v>0</v>
      </c>
      <c r="GZ95" s="93">
        <v>0</v>
      </c>
      <c r="HA95" s="93">
        <f t="shared" si="248"/>
        <v>0</v>
      </c>
      <c r="HB95" s="93">
        <v>0</v>
      </c>
      <c r="HC95" s="93">
        <f t="shared" si="249"/>
        <v>0</v>
      </c>
      <c r="HD95" s="93">
        <v>0</v>
      </c>
      <c r="HE95" s="93">
        <f t="shared" si="250"/>
        <v>0</v>
      </c>
      <c r="HF95" s="93">
        <v>0</v>
      </c>
      <c r="HG95" s="93">
        <f t="shared" si="251"/>
        <v>0</v>
      </c>
      <c r="HH95" s="92">
        <f t="shared" si="186"/>
        <v>0</v>
      </c>
      <c r="HI95" s="90"/>
      <c r="HJ95" s="290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</row>
    <row r="96" spans="1:336" ht="15.75" hidden="1" outlineLevel="1" x14ac:dyDescent="0.2">
      <c r="A96" s="107"/>
      <c r="B96" s="293" t="s">
        <v>237</v>
      </c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93">
        <f t="shared" si="216"/>
        <v>0</v>
      </c>
      <c r="AG96" s="93">
        <f t="shared" si="242"/>
        <v>0</v>
      </c>
      <c r="AH96" s="93">
        <f t="shared" si="242"/>
        <v>0</v>
      </c>
      <c r="AI96" s="93">
        <f t="shared" si="161"/>
        <v>0</v>
      </c>
      <c r="AJ96" s="288" t="str">
        <f t="shared" si="162"/>
        <v>-</v>
      </c>
      <c r="AK96" s="295">
        <f t="shared" si="234"/>
        <v>0</v>
      </c>
      <c r="AL96" s="295">
        <f t="shared" si="234"/>
        <v>0</v>
      </c>
      <c r="AM96" s="93">
        <f t="shared" si="252"/>
        <v>0</v>
      </c>
      <c r="AN96" s="288" t="str">
        <f t="shared" si="253"/>
        <v>-</v>
      </c>
      <c r="AO96" s="295">
        <f t="shared" si="235"/>
        <v>0</v>
      </c>
      <c r="AP96" s="295">
        <f t="shared" si="235"/>
        <v>0</v>
      </c>
      <c r="AQ96" s="93">
        <f t="shared" si="254"/>
        <v>0</v>
      </c>
      <c r="AR96" s="288" t="str">
        <f t="shared" si="255"/>
        <v>-</v>
      </c>
      <c r="AS96" s="93">
        <f t="shared" si="236"/>
        <v>0</v>
      </c>
      <c r="AT96" s="93">
        <f t="shared" si="236"/>
        <v>0</v>
      </c>
      <c r="AU96" s="93">
        <f t="shared" si="256"/>
        <v>0</v>
      </c>
      <c r="AV96" s="288" t="str">
        <f t="shared" si="257"/>
        <v>-</v>
      </c>
      <c r="AW96" s="295">
        <f t="shared" si="237"/>
        <v>0</v>
      </c>
      <c r="AX96" s="295">
        <f t="shared" si="237"/>
        <v>0</v>
      </c>
      <c r="AY96" s="93">
        <f t="shared" si="258"/>
        <v>0</v>
      </c>
      <c r="AZ96" s="288" t="str">
        <f t="shared" si="259"/>
        <v>-</v>
      </c>
      <c r="BA96" s="93">
        <f t="shared" si="238"/>
        <v>0</v>
      </c>
      <c r="BB96" s="93">
        <f t="shared" si="238"/>
        <v>0</v>
      </c>
      <c r="BC96" s="93">
        <f t="shared" si="260"/>
        <v>0</v>
      </c>
      <c r="BD96" s="288" t="str">
        <f t="shared" si="261"/>
        <v>-</v>
      </c>
      <c r="BE96" s="295">
        <f t="shared" si="239"/>
        <v>0</v>
      </c>
      <c r="BF96" s="295">
        <f t="shared" si="239"/>
        <v>0</v>
      </c>
      <c r="BG96" s="93">
        <f t="shared" si="262"/>
        <v>0</v>
      </c>
      <c r="BH96" s="288" t="str">
        <f t="shared" si="263"/>
        <v>-</v>
      </c>
      <c r="BI96" s="289"/>
      <c r="BJ96" s="28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19"/>
      <c r="BW96" s="219"/>
      <c r="BX96" s="219"/>
      <c r="BY96" s="219"/>
      <c r="BZ96" s="295">
        <f t="shared" si="243"/>
        <v>0</v>
      </c>
      <c r="CA96" s="295">
        <f t="shared" si="243"/>
        <v>0</v>
      </c>
      <c r="CB96" s="295">
        <f t="shared" si="243"/>
        <v>0</v>
      </c>
      <c r="CC96" s="295">
        <f t="shared" si="243"/>
        <v>0</v>
      </c>
      <c r="CD96" s="141"/>
      <c r="CE96" s="141"/>
      <c r="CF96" s="141"/>
      <c r="CG96" s="22"/>
      <c r="CH96" s="22"/>
      <c r="CI96" s="255"/>
      <c r="CJ96" s="255"/>
      <c r="CK96" s="93">
        <f t="shared" si="244"/>
        <v>0</v>
      </c>
      <c r="CL96" s="93">
        <f t="shared" si="222"/>
        <v>0</v>
      </c>
      <c r="CM96" s="93">
        <f t="shared" si="222"/>
        <v>0</v>
      </c>
      <c r="CN96" s="93">
        <f t="shared" si="169"/>
        <v>0</v>
      </c>
      <c r="CO96" s="288" t="str">
        <f t="shared" si="170"/>
        <v>-</v>
      </c>
      <c r="CP96" s="93">
        <f t="shared" si="223"/>
        <v>0</v>
      </c>
      <c r="CQ96" s="93">
        <f t="shared" si="224"/>
        <v>0</v>
      </c>
      <c r="CR96" s="93">
        <f t="shared" si="210"/>
        <v>0</v>
      </c>
      <c r="CS96" s="288" t="str">
        <f t="shared" si="211"/>
        <v>-</v>
      </c>
      <c r="CT96" s="93">
        <f t="shared" si="225"/>
        <v>0</v>
      </c>
      <c r="CU96" s="93">
        <f t="shared" si="226"/>
        <v>0</v>
      </c>
      <c r="CV96" s="93">
        <f t="shared" si="171"/>
        <v>0</v>
      </c>
      <c r="CW96" s="288" t="str">
        <f t="shared" si="172"/>
        <v>-</v>
      </c>
      <c r="CX96" s="93">
        <f t="shared" si="227"/>
        <v>0</v>
      </c>
      <c r="CY96" s="93">
        <f t="shared" si="227"/>
        <v>0</v>
      </c>
      <c r="CZ96" s="93">
        <f t="shared" si="173"/>
        <v>0</v>
      </c>
      <c r="DA96" s="288" t="str">
        <f t="shared" si="174"/>
        <v>-</v>
      </c>
      <c r="DB96" s="93">
        <f t="shared" si="228"/>
        <v>0</v>
      </c>
      <c r="DC96" s="93">
        <f t="shared" si="229"/>
        <v>0</v>
      </c>
      <c r="DD96" s="93">
        <f t="shared" si="175"/>
        <v>0</v>
      </c>
      <c r="DE96" s="288" t="str">
        <f t="shared" si="176"/>
        <v>-</v>
      </c>
      <c r="DF96" s="93">
        <f t="shared" si="230"/>
        <v>0</v>
      </c>
      <c r="DG96" s="93">
        <f t="shared" si="230"/>
        <v>0</v>
      </c>
      <c r="DH96" s="93">
        <f t="shared" si="177"/>
        <v>0</v>
      </c>
      <c r="DI96" s="288" t="str">
        <f t="shared" si="178"/>
        <v>-</v>
      </c>
      <c r="DJ96" s="93">
        <f t="shared" si="231"/>
        <v>0</v>
      </c>
      <c r="DK96" s="93">
        <f t="shared" si="232"/>
        <v>0</v>
      </c>
      <c r="DL96" s="93">
        <f t="shared" si="179"/>
        <v>0</v>
      </c>
      <c r="DM96" s="288" t="str">
        <f t="shared" si="180"/>
        <v>-</v>
      </c>
      <c r="DN96" s="289"/>
      <c r="DO96" s="289"/>
      <c r="DP96" s="219"/>
      <c r="DQ96" s="219"/>
      <c r="DR96" s="219"/>
      <c r="DS96" s="219"/>
      <c r="DT96" s="219"/>
      <c r="DU96" s="219"/>
      <c r="DV96" s="219"/>
      <c r="DW96" s="219"/>
      <c r="DX96" s="219"/>
      <c r="DY96" s="219"/>
      <c r="DZ96" s="219"/>
      <c r="EA96" s="219"/>
      <c r="EB96" s="219"/>
      <c r="EC96" s="219"/>
      <c r="ED96" s="219"/>
      <c r="EE96" s="93">
        <v>0</v>
      </c>
      <c r="EF96" s="93">
        <v>0</v>
      </c>
      <c r="EG96" s="93">
        <v>0</v>
      </c>
      <c r="EH96" s="93">
        <v>0</v>
      </c>
      <c r="EI96" s="141"/>
      <c r="EJ96" s="141"/>
      <c r="EK96" s="141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90"/>
      <c r="GP96" s="93">
        <v>0</v>
      </c>
      <c r="GQ96" s="93">
        <v>0</v>
      </c>
      <c r="GR96" s="93">
        <f t="shared" si="245"/>
        <v>0</v>
      </c>
      <c r="GS96" s="93">
        <f t="shared" si="246"/>
        <v>0</v>
      </c>
      <c r="GT96" s="93">
        <v>0</v>
      </c>
      <c r="GU96" s="93">
        <v>0</v>
      </c>
      <c r="GV96" s="93">
        <f t="shared" si="264"/>
        <v>0</v>
      </c>
      <c r="GW96" s="93">
        <f t="shared" si="264"/>
        <v>0</v>
      </c>
      <c r="GX96" s="92">
        <f t="shared" si="241"/>
        <v>0</v>
      </c>
      <c r="GY96" s="92">
        <f t="shared" si="241"/>
        <v>0</v>
      </c>
      <c r="GZ96" s="93">
        <v>0</v>
      </c>
      <c r="HA96" s="93">
        <f t="shared" si="248"/>
        <v>0</v>
      </c>
      <c r="HB96" s="93">
        <v>0</v>
      </c>
      <c r="HC96" s="93">
        <f t="shared" si="249"/>
        <v>0</v>
      </c>
      <c r="HD96" s="93">
        <v>0</v>
      </c>
      <c r="HE96" s="93">
        <f t="shared" si="250"/>
        <v>0</v>
      </c>
      <c r="HF96" s="93">
        <v>0</v>
      </c>
      <c r="HG96" s="93">
        <f t="shared" si="251"/>
        <v>0</v>
      </c>
      <c r="HH96" s="92">
        <f t="shared" si="186"/>
        <v>0</v>
      </c>
      <c r="HI96" s="90"/>
      <c r="HJ96" s="290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</row>
    <row r="97" spans="1:336" ht="15.75" x14ac:dyDescent="0.2">
      <c r="A97" s="296"/>
      <c r="B97" s="309"/>
      <c r="C97" s="296"/>
      <c r="D97" s="296"/>
      <c r="E97" s="296"/>
      <c r="F97" s="310"/>
      <c r="G97" s="296"/>
      <c r="H97" s="296"/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19"/>
      <c r="BJ97" s="219"/>
      <c r="BK97" s="219"/>
      <c r="BL97" s="219"/>
      <c r="BM97" s="219"/>
      <c r="BN97" s="219"/>
      <c r="BO97" s="219"/>
      <c r="BP97" s="219"/>
      <c r="BQ97" s="219"/>
      <c r="BR97" s="219"/>
      <c r="BS97" s="219"/>
      <c r="BT97" s="219"/>
      <c r="BU97" s="219"/>
      <c r="BV97" s="219"/>
      <c r="BW97" s="219"/>
      <c r="BX97" s="219"/>
      <c r="BY97" s="219"/>
      <c r="BZ97" s="22"/>
      <c r="CA97" s="22"/>
      <c r="CB97" s="22"/>
      <c r="CC97" s="22"/>
      <c r="CD97" s="141"/>
      <c r="CE97" s="141"/>
      <c r="CF97" s="141"/>
      <c r="CG97" s="22"/>
      <c r="CH97" s="22"/>
      <c r="CI97" s="255"/>
      <c r="CJ97" s="255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19"/>
      <c r="DO97" s="219"/>
      <c r="DP97" s="219"/>
      <c r="DQ97" s="219"/>
      <c r="DR97" s="219"/>
      <c r="DS97" s="219"/>
      <c r="DT97" s="219"/>
      <c r="DU97" s="219"/>
      <c r="DV97" s="219"/>
      <c r="DW97" s="219"/>
      <c r="DX97" s="219"/>
      <c r="DY97" s="219"/>
      <c r="DZ97" s="219"/>
      <c r="EA97" s="219"/>
      <c r="EB97" s="219"/>
      <c r="EC97" s="219"/>
      <c r="ED97" s="219"/>
      <c r="EE97" s="22"/>
      <c r="EF97" s="22"/>
      <c r="EG97" s="22"/>
      <c r="EH97" s="22"/>
      <c r="EI97" s="141"/>
      <c r="EJ97" s="141"/>
      <c r="EK97" s="141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36"/>
      <c r="GO97" s="290"/>
      <c r="GP97" s="290"/>
      <c r="GQ97" s="311"/>
      <c r="GR97" s="311"/>
      <c r="GS97" s="311"/>
      <c r="GT97" s="311"/>
      <c r="GU97" s="311"/>
      <c r="GV97" s="311"/>
      <c r="GW97" s="311"/>
      <c r="GX97" s="311"/>
      <c r="GY97" s="311"/>
      <c r="GZ97" s="311"/>
      <c r="HA97" s="311"/>
      <c r="HB97" s="311"/>
      <c r="HC97" s="311"/>
      <c r="HD97" s="311"/>
      <c r="HE97" s="311"/>
      <c r="HF97" s="311"/>
      <c r="HG97" s="311"/>
      <c r="HH97" s="311"/>
      <c r="HI97" s="311"/>
      <c r="HJ97" s="290"/>
      <c r="HK97" s="267"/>
      <c r="HL97" s="267"/>
      <c r="HM97" s="267"/>
      <c r="HN97" s="267"/>
      <c r="HO97" s="267"/>
      <c r="HP97" s="267"/>
      <c r="HQ97" s="267"/>
      <c r="HR97" s="267"/>
      <c r="HS97" s="267"/>
      <c r="HT97" s="267"/>
      <c r="HU97" s="267"/>
      <c r="HV97" s="267"/>
      <c r="HW97" s="267"/>
      <c r="HX97" s="267"/>
      <c r="HY97" s="267"/>
      <c r="HZ97" s="267"/>
      <c r="IA97" s="267"/>
      <c r="IB97" s="267"/>
      <c r="IC97" s="267"/>
      <c r="ID97" s="267"/>
      <c r="IE97" s="267"/>
      <c r="IF97" s="267"/>
      <c r="IG97" s="267"/>
      <c r="IH97" s="267"/>
      <c r="II97" s="267"/>
      <c r="IJ97" s="267"/>
      <c r="IK97" s="267"/>
      <c r="IL97" s="267"/>
      <c r="IM97" s="267"/>
      <c r="IN97" s="267"/>
      <c r="IO97" s="267"/>
      <c r="IP97" s="267"/>
      <c r="IQ97" s="267"/>
      <c r="IR97" s="267"/>
      <c r="IS97" s="267"/>
      <c r="IT97" s="267"/>
      <c r="IU97" s="267"/>
      <c r="IV97" s="267"/>
      <c r="IW97" s="267"/>
      <c r="IX97" s="267"/>
      <c r="IY97" s="267"/>
      <c r="IZ97" s="267"/>
      <c r="JA97" s="267"/>
      <c r="JB97" s="267"/>
      <c r="JC97" s="267"/>
      <c r="JD97" s="267"/>
      <c r="JE97" s="267"/>
      <c r="JF97" s="267"/>
      <c r="JG97" s="267"/>
      <c r="JH97" s="267"/>
      <c r="JI97" s="267"/>
      <c r="JJ97" s="267"/>
      <c r="JK97" s="267"/>
      <c r="JL97" s="267"/>
      <c r="JM97" s="267"/>
      <c r="JN97" s="267"/>
      <c r="JO97" s="267"/>
      <c r="JP97" s="267"/>
      <c r="JQ97" s="267"/>
      <c r="JR97" s="267"/>
      <c r="JS97" s="267"/>
      <c r="JT97" s="267"/>
      <c r="JU97" s="267"/>
      <c r="JV97" s="267"/>
      <c r="JW97" s="267"/>
      <c r="JX97" s="267"/>
      <c r="JY97" s="267"/>
      <c r="JZ97" s="267"/>
      <c r="KA97" s="267"/>
      <c r="KB97" s="267"/>
      <c r="KC97" s="267"/>
      <c r="KD97" s="267"/>
      <c r="KE97" s="267"/>
      <c r="KF97" s="267"/>
      <c r="KG97" s="267"/>
      <c r="KH97" s="267"/>
      <c r="KI97" s="267"/>
      <c r="KJ97" s="267"/>
      <c r="KK97" s="267"/>
      <c r="KL97" s="267"/>
      <c r="KM97" s="50"/>
      <c r="KN97" s="50"/>
      <c r="KO97" s="50"/>
      <c r="KP97" s="50"/>
      <c r="KQ97" s="50"/>
      <c r="KR97" s="50"/>
      <c r="KS97" s="50"/>
      <c r="KT97" s="50"/>
      <c r="KU97" s="50"/>
      <c r="KV97" s="50"/>
      <c r="KW97" s="50"/>
      <c r="KX97" s="50"/>
      <c r="KY97" s="50"/>
      <c r="KZ97" s="50"/>
      <c r="LA97" s="50"/>
      <c r="LB97" s="50"/>
      <c r="LC97" s="50"/>
      <c r="LD97" s="50"/>
      <c r="LE97" s="50"/>
      <c r="LF97" s="50"/>
      <c r="LG97" s="50"/>
      <c r="LH97" s="50"/>
      <c r="LI97" s="50"/>
      <c r="LJ97" s="50"/>
      <c r="LK97" s="50"/>
      <c r="LL97" s="50"/>
      <c r="LM97" s="50"/>
      <c r="LN97" s="50"/>
      <c r="LO97" s="50"/>
      <c r="LP97" s="50"/>
      <c r="LQ97" s="50"/>
      <c r="LR97" s="50"/>
      <c r="LS97" s="50"/>
      <c r="LT97" s="50"/>
      <c r="LU97" s="50"/>
      <c r="LV97" s="50"/>
      <c r="LW97" s="50"/>
      <c r="LX97" s="50"/>
    </row>
    <row r="98" spans="1:336" ht="15.75" x14ac:dyDescent="0.2">
      <c r="A98" s="296"/>
      <c r="B98" s="309"/>
      <c r="C98" s="296"/>
      <c r="D98" s="296"/>
      <c r="E98" s="296"/>
      <c r="F98" s="310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2"/>
      <c r="AC98" s="22"/>
      <c r="AD98" s="255"/>
      <c r="AE98" s="255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312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50"/>
      <c r="BJ98" s="50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22"/>
      <c r="CA98" s="22"/>
      <c r="CB98" s="22"/>
      <c r="CC98" s="22"/>
      <c r="CD98" s="141"/>
      <c r="CE98" s="141"/>
      <c r="CF98" s="141"/>
      <c r="CG98" s="22"/>
      <c r="CH98" s="22"/>
      <c r="CI98" s="255"/>
      <c r="CJ98" s="255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50"/>
      <c r="DO98" s="50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22"/>
      <c r="EF98" s="22"/>
      <c r="EG98" s="22"/>
      <c r="EH98" s="22"/>
      <c r="EI98" s="141"/>
      <c r="EJ98" s="141"/>
      <c r="EK98" s="141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141"/>
      <c r="GO98" s="290"/>
      <c r="GP98" s="290"/>
      <c r="GQ98" s="313"/>
      <c r="GR98" s="313"/>
      <c r="GS98" s="313"/>
      <c r="GT98" s="313"/>
      <c r="GU98" s="313"/>
      <c r="GV98" s="313"/>
      <c r="GW98" s="313"/>
      <c r="GX98" s="313"/>
      <c r="GY98" s="313"/>
      <c r="GZ98" s="313"/>
      <c r="HA98" s="313"/>
      <c r="HB98" s="313"/>
      <c r="HC98" s="313"/>
      <c r="HD98" s="313"/>
      <c r="HE98" s="313"/>
      <c r="HF98" s="313"/>
      <c r="HG98" s="313"/>
      <c r="HH98" s="313"/>
      <c r="HI98" s="313"/>
      <c r="HJ98" s="29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  <c r="IW98" s="50"/>
      <c r="IX98" s="50"/>
      <c r="IY98" s="50"/>
      <c r="IZ98" s="50"/>
      <c r="JA98" s="50"/>
      <c r="JB98" s="50"/>
      <c r="JC98" s="50"/>
      <c r="JD98" s="50"/>
      <c r="JE98" s="50"/>
      <c r="JF98" s="50"/>
      <c r="JG98" s="50"/>
      <c r="JH98" s="50"/>
      <c r="JI98" s="50"/>
      <c r="JJ98" s="50"/>
      <c r="JK98" s="50"/>
      <c r="JL98" s="50"/>
      <c r="JM98" s="50"/>
      <c r="JN98" s="50"/>
      <c r="JO98" s="50"/>
      <c r="JP98" s="50"/>
      <c r="JQ98" s="50"/>
      <c r="JR98" s="50"/>
      <c r="JS98" s="50"/>
      <c r="JT98" s="50"/>
      <c r="JU98" s="50"/>
      <c r="JV98" s="50"/>
      <c r="JW98" s="50"/>
      <c r="JX98" s="50"/>
      <c r="JY98" s="50"/>
      <c r="JZ98" s="50"/>
      <c r="KA98" s="50"/>
      <c r="KB98" s="50"/>
      <c r="KC98" s="50"/>
      <c r="KD98" s="50"/>
      <c r="KE98" s="50"/>
      <c r="KF98" s="50"/>
      <c r="KG98" s="50"/>
      <c r="KH98" s="50"/>
      <c r="KI98" s="50"/>
      <c r="KJ98" s="50"/>
      <c r="KK98" s="50"/>
      <c r="KL98" s="50"/>
      <c r="KM98" s="50"/>
      <c r="KN98" s="50"/>
      <c r="KO98" s="50"/>
      <c r="KP98" s="50"/>
      <c r="KQ98" s="50"/>
      <c r="KR98" s="50"/>
      <c r="KS98" s="50"/>
      <c r="KT98" s="50"/>
      <c r="KU98" s="50"/>
      <c r="KV98" s="50"/>
      <c r="KW98" s="50"/>
      <c r="KX98" s="50"/>
      <c r="KY98" s="50"/>
      <c r="KZ98" s="50"/>
      <c r="LA98" s="50"/>
      <c r="LB98" s="50"/>
      <c r="LC98" s="50"/>
      <c r="LD98" s="50"/>
      <c r="LE98" s="50"/>
      <c r="LF98" s="50"/>
      <c r="LG98" s="50"/>
      <c r="LH98" s="50"/>
      <c r="LI98" s="50"/>
      <c r="LJ98" s="50"/>
      <c r="LK98" s="50"/>
      <c r="LL98" s="50"/>
      <c r="LM98" s="50"/>
      <c r="LN98" s="50"/>
      <c r="LO98" s="50"/>
      <c r="LP98" s="50"/>
      <c r="LQ98" s="50"/>
      <c r="LR98" s="50"/>
      <c r="LS98" s="50"/>
      <c r="LT98" s="50"/>
      <c r="LU98" s="50"/>
      <c r="LV98" s="50"/>
      <c r="LW98" s="50"/>
      <c r="LX98" s="50"/>
    </row>
    <row r="99" spans="1:336" ht="15.75" x14ac:dyDescent="0.2">
      <c r="A99" s="50"/>
      <c r="B99" s="314"/>
      <c r="C99" s="50"/>
      <c r="D99" s="50"/>
      <c r="E99" s="50"/>
      <c r="F99" s="50"/>
      <c r="G99" s="50"/>
      <c r="H99" s="50"/>
      <c r="I99" s="50"/>
      <c r="J99" s="267"/>
      <c r="K99" s="267"/>
      <c r="L99" s="267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315"/>
      <c r="AC99" s="315"/>
      <c r="AD99" s="264"/>
      <c r="AE99" s="264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  <c r="BB99" s="315"/>
      <c r="BC99" s="315"/>
      <c r="BD99" s="315"/>
      <c r="BE99" s="315"/>
      <c r="BF99" s="315"/>
      <c r="BG99" s="315"/>
      <c r="BH99" s="315"/>
      <c r="BI99" s="50"/>
      <c r="BJ99" s="50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315"/>
      <c r="CA99" s="315"/>
      <c r="CB99" s="315"/>
      <c r="CC99" s="315"/>
      <c r="CD99" s="141"/>
      <c r="CE99" s="141"/>
      <c r="CF99" s="141"/>
      <c r="CG99" s="22"/>
      <c r="CH99" s="22"/>
      <c r="CI99" s="264"/>
      <c r="CJ99" s="264"/>
      <c r="CK99" s="315"/>
      <c r="CL99" s="315"/>
      <c r="CM99" s="315"/>
      <c r="CN99" s="315"/>
      <c r="CO99" s="315"/>
      <c r="CP99" s="315"/>
      <c r="CQ99" s="315"/>
      <c r="CR99" s="315"/>
      <c r="CS99" s="315"/>
      <c r="CT99" s="315"/>
      <c r="CU99" s="315"/>
      <c r="CV99" s="315"/>
      <c r="CW99" s="315"/>
      <c r="CX99" s="315"/>
      <c r="CY99" s="315"/>
      <c r="CZ99" s="315"/>
      <c r="DA99" s="315"/>
      <c r="DB99" s="315"/>
      <c r="DC99" s="315"/>
      <c r="DD99" s="315"/>
      <c r="DE99" s="315"/>
      <c r="DF99" s="315"/>
      <c r="DG99" s="315"/>
      <c r="DH99" s="315"/>
      <c r="DI99" s="315"/>
      <c r="DJ99" s="315"/>
      <c r="DK99" s="315"/>
      <c r="DL99" s="315"/>
      <c r="DM99" s="315"/>
      <c r="DN99" s="50"/>
      <c r="DO99" s="50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315"/>
      <c r="EF99" s="315"/>
      <c r="EG99" s="315"/>
      <c r="EH99" s="315"/>
      <c r="EI99" s="141"/>
      <c r="EJ99" s="141"/>
      <c r="EK99" s="141"/>
      <c r="EL99" s="315"/>
      <c r="EM99" s="315"/>
      <c r="EN99" s="315"/>
      <c r="EO99" s="22"/>
      <c r="EP99" s="24"/>
      <c r="EQ99" s="24"/>
      <c r="ER99" s="24"/>
      <c r="ES99" s="22"/>
      <c r="ET99" s="24"/>
      <c r="EU99" s="24"/>
      <c r="EV99" s="24"/>
      <c r="EW99" s="22"/>
      <c r="EX99" s="24"/>
      <c r="EY99" s="24"/>
      <c r="EZ99" s="24"/>
      <c r="FA99" s="24"/>
      <c r="FB99" s="24"/>
      <c r="FC99" s="24"/>
      <c r="FD99" s="24"/>
      <c r="FE99" s="22"/>
      <c r="FF99" s="24"/>
      <c r="FG99" s="24"/>
      <c r="FH99" s="24"/>
      <c r="FI99" s="24"/>
      <c r="FJ99" s="24"/>
      <c r="FK99" s="24"/>
      <c r="FL99" s="24"/>
      <c r="FM99" s="22"/>
      <c r="FN99" s="24"/>
      <c r="FO99" s="24"/>
      <c r="FP99" s="24"/>
      <c r="FQ99" s="219"/>
      <c r="FR99" s="219"/>
      <c r="FS99" s="219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315"/>
      <c r="GI99" s="315"/>
      <c r="GJ99" s="315"/>
      <c r="GK99" s="315"/>
      <c r="GL99" s="315"/>
      <c r="GM99" s="315"/>
      <c r="GN99" s="315"/>
      <c r="GO99" s="315"/>
      <c r="GP99" s="315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315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  <c r="IV99" s="50"/>
      <c r="IW99" s="50"/>
      <c r="IX99" s="50"/>
      <c r="IY99" s="50"/>
      <c r="IZ99" s="50"/>
      <c r="JA99" s="50"/>
      <c r="JB99" s="50"/>
      <c r="JC99" s="50"/>
      <c r="JD99" s="50"/>
      <c r="JE99" s="50"/>
      <c r="JF99" s="50"/>
      <c r="JG99" s="50"/>
      <c r="JH99" s="50"/>
      <c r="JI99" s="50"/>
      <c r="JJ99" s="50"/>
      <c r="JK99" s="50"/>
      <c r="JL99" s="50"/>
      <c r="JM99" s="50"/>
      <c r="JN99" s="50"/>
      <c r="JO99" s="50"/>
      <c r="JP99" s="50"/>
      <c r="JQ99" s="50"/>
      <c r="JR99" s="50"/>
      <c r="JS99" s="50"/>
      <c r="JT99" s="50"/>
      <c r="JU99" s="50"/>
      <c r="JV99" s="50"/>
      <c r="JW99" s="50"/>
      <c r="JX99" s="50"/>
      <c r="JY99" s="50"/>
      <c r="JZ99" s="50"/>
      <c r="KA99" s="50"/>
      <c r="KB99" s="50"/>
      <c r="KC99" s="50"/>
      <c r="KD99" s="50"/>
      <c r="KE99" s="50"/>
      <c r="KF99" s="50"/>
      <c r="KG99" s="50"/>
      <c r="KH99" s="50"/>
      <c r="KI99" s="50"/>
      <c r="KJ99" s="50"/>
      <c r="KK99" s="50"/>
      <c r="KL99" s="50"/>
      <c r="KM99" s="50"/>
      <c r="KN99" s="50"/>
      <c r="KO99" s="50"/>
      <c r="KP99" s="50"/>
      <c r="KQ99" s="50"/>
      <c r="KR99" s="50"/>
      <c r="KS99" s="50"/>
      <c r="KT99" s="50"/>
      <c r="KU99" s="50"/>
      <c r="KV99" s="50"/>
      <c r="KW99" s="50"/>
      <c r="KX99" s="50"/>
      <c r="KY99" s="50"/>
      <c r="KZ99" s="50"/>
      <c r="LA99" s="50"/>
      <c r="LB99" s="50"/>
      <c r="LC99" s="50"/>
      <c r="LD99" s="50"/>
      <c r="LE99" s="50"/>
      <c r="LF99" s="50"/>
      <c r="LG99" s="50"/>
      <c r="LH99" s="50"/>
      <c r="LI99" s="50"/>
      <c r="LJ99" s="50"/>
      <c r="LK99" s="50"/>
      <c r="LL99" s="50"/>
      <c r="LM99" s="50"/>
      <c r="LN99" s="50"/>
      <c r="LO99" s="50"/>
      <c r="LP99" s="50"/>
      <c r="LQ99" s="50"/>
      <c r="LR99" s="50"/>
      <c r="LS99" s="50"/>
      <c r="LT99" s="50"/>
      <c r="LU99" s="50"/>
      <c r="LV99" s="50"/>
      <c r="LW99" s="50"/>
      <c r="LX99" s="50"/>
    </row>
    <row r="100" spans="1:336" ht="15.75" x14ac:dyDescent="0.2">
      <c r="A100" s="50"/>
      <c r="B100" s="314"/>
      <c r="C100" s="50"/>
      <c r="D100" s="50"/>
      <c r="E100" s="50"/>
      <c r="F100" s="50"/>
      <c r="G100" s="50"/>
      <c r="H100" s="50"/>
      <c r="I100" s="50"/>
      <c r="J100" s="267"/>
      <c r="K100" s="267"/>
      <c r="L100" s="267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315"/>
      <c r="AC100" s="315"/>
      <c r="AD100" s="264"/>
      <c r="AE100" s="264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50"/>
      <c r="BJ100" s="50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315"/>
      <c r="CA100" s="315"/>
      <c r="CB100" s="315"/>
      <c r="CC100" s="315"/>
      <c r="CD100" s="141"/>
      <c r="CE100" s="141"/>
      <c r="CF100" s="141"/>
      <c r="CG100" s="22"/>
      <c r="CH100" s="22"/>
      <c r="CI100" s="264"/>
      <c r="CJ100" s="264"/>
      <c r="CK100" s="315"/>
      <c r="CL100" s="315"/>
      <c r="CM100" s="315"/>
      <c r="CN100" s="315"/>
      <c r="CO100" s="315"/>
      <c r="CP100" s="315"/>
      <c r="CQ100" s="315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315"/>
      <c r="DC100" s="315"/>
      <c r="DD100" s="315"/>
      <c r="DE100" s="315"/>
      <c r="DF100" s="315"/>
      <c r="DG100" s="315"/>
      <c r="DH100" s="315"/>
      <c r="DI100" s="315"/>
      <c r="DJ100" s="315"/>
      <c r="DK100" s="315"/>
      <c r="DL100" s="315"/>
      <c r="DM100" s="315"/>
      <c r="DN100" s="50"/>
      <c r="DO100" s="50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315"/>
      <c r="EF100" s="315"/>
      <c r="EG100" s="315"/>
      <c r="EH100" s="315"/>
      <c r="EI100" s="141"/>
      <c r="EJ100" s="141"/>
      <c r="EK100" s="141"/>
      <c r="EL100" s="315"/>
      <c r="EM100" s="315"/>
      <c r="EN100" s="315"/>
      <c r="EO100" s="22"/>
      <c r="EP100" s="24"/>
      <c r="EQ100" s="24"/>
      <c r="ER100" s="24"/>
      <c r="ES100" s="22"/>
      <c r="ET100" s="24"/>
      <c r="EU100" s="24"/>
      <c r="EV100" s="24"/>
      <c r="EW100" s="22"/>
      <c r="EX100" s="24"/>
      <c r="EY100" s="24"/>
      <c r="EZ100" s="24"/>
      <c r="FA100" s="24"/>
      <c r="FB100" s="24"/>
      <c r="FC100" s="24"/>
      <c r="FD100" s="24"/>
      <c r="FE100" s="22"/>
      <c r="FF100" s="24"/>
      <c r="FG100" s="24"/>
      <c r="FH100" s="24"/>
      <c r="FI100" s="24"/>
      <c r="FJ100" s="24"/>
      <c r="FK100" s="24"/>
      <c r="FL100" s="24"/>
      <c r="FM100" s="22"/>
      <c r="FN100" s="24"/>
      <c r="FO100" s="24"/>
      <c r="FP100" s="24"/>
      <c r="FQ100" s="219"/>
      <c r="FR100" s="219"/>
      <c r="FS100" s="219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315"/>
      <c r="GI100" s="315"/>
      <c r="GJ100" s="315"/>
      <c r="GK100" s="315"/>
      <c r="GL100" s="315"/>
      <c r="GM100" s="315"/>
      <c r="GN100" s="315"/>
      <c r="GO100" s="315"/>
      <c r="GP100" s="315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315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  <c r="IW100" s="50"/>
      <c r="IX100" s="50"/>
      <c r="IY100" s="50"/>
      <c r="IZ100" s="50"/>
      <c r="JA100" s="50"/>
      <c r="JB100" s="50"/>
      <c r="JC100" s="50"/>
      <c r="JD100" s="50"/>
      <c r="JE100" s="50"/>
      <c r="JF100" s="50"/>
      <c r="JG100" s="50"/>
      <c r="JH100" s="50"/>
      <c r="JI100" s="50"/>
      <c r="JJ100" s="50"/>
      <c r="JK100" s="50"/>
      <c r="JL100" s="50"/>
      <c r="JM100" s="50"/>
      <c r="JN100" s="50"/>
      <c r="JO100" s="50"/>
      <c r="JP100" s="50"/>
      <c r="JQ100" s="50"/>
      <c r="JR100" s="50"/>
      <c r="JS100" s="50"/>
      <c r="JT100" s="50"/>
      <c r="JU100" s="50"/>
      <c r="JV100" s="50"/>
      <c r="JW100" s="50"/>
      <c r="JX100" s="50"/>
      <c r="JY100" s="50"/>
      <c r="JZ100" s="50"/>
      <c r="KA100" s="50"/>
      <c r="KB100" s="50"/>
      <c r="KC100" s="50"/>
      <c r="KD100" s="50"/>
      <c r="KE100" s="50"/>
      <c r="KF100" s="50"/>
      <c r="KG100" s="50"/>
      <c r="KH100" s="50"/>
      <c r="KI100" s="50"/>
      <c r="KJ100" s="50"/>
      <c r="KK100" s="50"/>
      <c r="KL100" s="50"/>
      <c r="KM100" s="50"/>
      <c r="KN100" s="50"/>
      <c r="KO100" s="50"/>
      <c r="KP100" s="50"/>
      <c r="KQ100" s="50"/>
      <c r="KR100" s="50"/>
      <c r="KS100" s="50"/>
      <c r="KT100" s="50"/>
      <c r="KU100" s="50"/>
      <c r="KV100" s="50"/>
      <c r="KW100" s="50"/>
      <c r="KX100" s="50"/>
      <c r="KY100" s="50"/>
      <c r="KZ100" s="50"/>
      <c r="LA100" s="50"/>
      <c r="LB100" s="50"/>
      <c r="LC100" s="50"/>
      <c r="LD100" s="50"/>
      <c r="LE100" s="50"/>
      <c r="LF100" s="50"/>
      <c r="LG100" s="50"/>
      <c r="LH100" s="50"/>
      <c r="LI100" s="50"/>
      <c r="LJ100" s="50"/>
      <c r="LK100" s="50"/>
      <c r="LL100" s="50"/>
      <c r="LM100" s="50"/>
      <c r="LN100" s="50"/>
      <c r="LO100" s="50"/>
      <c r="LP100" s="50"/>
      <c r="LQ100" s="50"/>
      <c r="LR100" s="50"/>
      <c r="LS100" s="50"/>
      <c r="LT100" s="50"/>
      <c r="LU100" s="50"/>
      <c r="LV100" s="50"/>
      <c r="LW100" s="50"/>
      <c r="LX100" s="50"/>
    </row>
    <row r="101" spans="1:336" ht="15.75" x14ac:dyDescent="0.2">
      <c r="A101" s="50"/>
      <c r="B101" s="314"/>
      <c r="C101" s="50"/>
      <c r="D101" s="50"/>
      <c r="E101" s="50"/>
      <c r="F101" s="50"/>
      <c r="G101" s="50"/>
      <c r="H101" s="50"/>
      <c r="I101" s="50"/>
      <c r="J101" s="267"/>
      <c r="K101" s="267"/>
      <c r="L101" s="267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315"/>
      <c r="AC101" s="315"/>
      <c r="AD101" s="264"/>
      <c r="AE101" s="264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50"/>
      <c r="BJ101" s="50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315"/>
      <c r="CA101" s="315"/>
      <c r="CB101" s="315"/>
      <c r="CC101" s="315"/>
      <c r="CD101" s="141"/>
      <c r="CE101" s="141"/>
      <c r="CF101" s="141"/>
      <c r="CG101" s="22"/>
      <c r="CH101" s="22"/>
      <c r="CI101" s="264"/>
      <c r="CJ101" s="264"/>
      <c r="CK101" s="315"/>
      <c r="CL101" s="315"/>
      <c r="CM101" s="315"/>
      <c r="CN101" s="315"/>
      <c r="CO101" s="315"/>
      <c r="CP101" s="315"/>
      <c r="CQ101" s="315"/>
      <c r="CR101" s="315"/>
      <c r="CS101" s="315"/>
      <c r="CT101" s="315"/>
      <c r="CU101" s="315"/>
      <c r="CV101" s="315"/>
      <c r="CW101" s="315"/>
      <c r="CX101" s="315"/>
      <c r="CY101" s="315"/>
      <c r="CZ101" s="315"/>
      <c r="DA101" s="315"/>
      <c r="DB101" s="315"/>
      <c r="DC101" s="315"/>
      <c r="DD101" s="315"/>
      <c r="DE101" s="315"/>
      <c r="DF101" s="315"/>
      <c r="DG101" s="315"/>
      <c r="DH101" s="315"/>
      <c r="DI101" s="315"/>
      <c r="DJ101" s="315"/>
      <c r="DK101" s="315"/>
      <c r="DL101" s="315"/>
      <c r="DM101" s="315"/>
      <c r="DN101" s="50"/>
      <c r="DO101" s="50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315"/>
      <c r="EF101" s="315"/>
      <c r="EG101" s="315"/>
      <c r="EH101" s="315"/>
      <c r="EI101" s="141"/>
      <c r="EJ101" s="141"/>
      <c r="EK101" s="141"/>
      <c r="EL101" s="315"/>
      <c r="EM101" s="315"/>
      <c r="EN101" s="315"/>
      <c r="EO101" s="22"/>
      <c r="EP101" s="24"/>
      <c r="EQ101" s="24"/>
      <c r="ER101" s="24"/>
      <c r="ES101" s="22"/>
      <c r="ET101" s="24"/>
      <c r="EU101" s="24"/>
      <c r="EV101" s="24"/>
      <c r="EW101" s="22"/>
      <c r="EX101" s="24"/>
      <c r="EY101" s="24"/>
      <c r="EZ101" s="24"/>
      <c r="FA101" s="24"/>
      <c r="FB101" s="24"/>
      <c r="FC101" s="24"/>
      <c r="FD101" s="24"/>
      <c r="FE101" s="22"/>
      <c r="FF101" s="24"/>
      <c r="FG101" s="24"/>
      <c r="FH101" s="24"/>
      <c r="FI101" s="24"/>
      <c r="FJ101" s="24"/>
      <c r="FK101" s="24"/>
      <c r="FL101" s="24"/>
      <c r="FM101" s="22"/>
      <c r="FN101" s="24"/>
      <c r="FO101" s="24"/>
      <c r="FP101" s="24"/>
      <c r="FQ101" s="219"/>
      <c r="FR101" s="219"/>
      <c r="FS101" s="219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315"/>
      <c r="GI101" s="315"/>
      <c r="GJ101" s="315"/>
      <c r="GK101" s="315"/>
      <c r="GL101" s="315"/>
      <c r="GM101" s="315"/>
      <c r="GN101" s="315"/>
      <c r="GO101" s="315"/>
      <c r="GP101" s="315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315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W101" s="50"/>
      <c r="IX101" s="50"/>
      <c r="IY101" s="50"/>
      <c r="IZ101" s="50"/>
      <c r="JA101" s="50"/>
      <c r="JB101" s="50"/>
      <c r="JC101" s="50"/>
      <c r="JD101" s="50"/>
      <c r="JE101" s="50"/>
      <c r="JF101" s="50"/>
      <c r="JG101" s="50"/>
      <c r="JH101" s="50"/>
      <c r="JI101" s="50"/>
      <c r="JJ101" s="50"/>
      <c r="JK101" s="50"/>
      <c r="JL101" s="50"/>
      <c r="JM101" s="50"/>
      <c r="JN101" s="50"/>
      <c r="JO101" s="50"/>
      <c r="JP101" s="50"/>
      <c r="JQ101" s="50"/>
      <c r="JR101" s="50"/>
      <c r="JS101" s="50"/>
      <c r="JT101" s="50"/>
      <c r="JU101" s="50"/>
      <c r="JV101" s="50"/>
      <c r="JW101" s="50"/>
      <c r="JX101" s="50"/>
      <c r="JY101" s="50"/>
      <c r="JZ101" s="50"/>
      <c r="KA101" s="50"/>
      <c r="KB101" s="50"/>
      <c r="KC101" s="50"/>
      <c r="KD101" s="50"/>
      <c r="KE101" s="50"/>
      <c r="KF101" s="50"/>
      <c r="KG101" s="50"/>
      <c r="KH101" s="50"/>
      <c r="KI101" s="50"/>
      <c r="KJ101" s="50"/>
      <c r="KK101" s="50"/>
      <c r="KL101" s="50"/>
      <c r="KM101" s="50"/>
      <c r="KN101" s="50"/>
      <c r="KO101" s="50"/>
      <c r="KP101" s="50"/>
      <c r="KQ101" s="50"/>
      <c r="KR101" s="50"/>
      <c r="KS101" s="50"/>
      <c r="KT101" s="50"/>
      <c r="KU101" s="50"/>
      <c r="KV101" s="50"/>
      <c r="KW101" s="50"/>
      <c r="KX101" s="50"/>
      <c r="KY101" s="50"/>
      <c r="KZ101" s="50"/>
      <c r="LA101" s="50"/>
      <c r="LB101" s="50"/>
      <c r="LC101" s="50"/>
      <c r="LD101" s="50"/>
      <c r="LE101" s="50"/>
      <c r="LF101" s="50"/>
      <c r="LG101" s="50"/>
      <c r="LH101" s="50"/>
      <c r="LI101" s="50"/>
      <c r="LJ101" s="50"/>
      <c r="LK101" s="50"/>
      <c r="LL101" s="50"/>
      <c r="LM101" s="50"/>
      <c r="LN101" s="50"/>
      <c r="LO101" s="50"/>
      <c r="LP101" s="50"/>
      <c r="LQ101" s="50"/>
      <c r="LR101" s="50"/>
      <c r="LS101" s="50"/>
      <c r="LT101" s="50"/>
      <c r="LU101" s="50"/>
      <c r="LV101" s="50"/>
      <c r="LW101" s="50"/>
      <c r="LX101" s="50"/>
    </row>
    <row r="102" spans="1:336" ht="15.75" x14ac:dyDescent="0.2">
      <c r="A102" s="50"/>
      <c r="B102" s="314"/>
      <c r="C102" s="50"/>
      <c r="D102" s="50"/>
      <c r="E102" s="50"/>
      <c r="F102" s="50"/>
      <c r="G102" s="50"/>
      <c r="H102" s="50"/>
      <c r="I102" s="50"/>
      <c r="J102" s="267"/>
      <c r="K102" s="267"/>
      <c r="L102" s="267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315"/>
      <c r="AC102" s="315"/>
      <c r="AD102" s="264"/>
      <c r="AE102" s="264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50"/>
      <c r="BJ102" s="50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315"/>
      <c r="CA102" s="315"/>
      <c r="CB102" s="315"/>
      <c r="CC102" s="315"/>
      <c r="CD102" s="141"/>
      <c r="CE102" s="141"/>
      <c r="CF102" s="141"/>
      <c r="CG102" s="22"/>
      <c r="CH102" s="22"/>
      <c r="CI102" s="264"/>
      <c r="CJ102" s="264"/>
      <c r="CK102" s="315"/>
      <c r="CL102" s="315"/>
      <c r="CM102" s="315"/>
      <c r="CN102" s="315"/>
      <c r="CO102" s="315"/>
      <c r="CP102" s="315"/>
      <c r="CQ102" s="315"/>
      <c r="CR102" s="315"/>
      <c r="CS102" s="315"/>
      <c r="CT102" s="315"/>
      <c r="CU102" s="315"/>
      <c r="CV102" s="315"/>
      <c r="CW102" s="315"/>
      <c r="CX102" s="315"/>
      <c r="CY102" s="315"/>
      <c r="CZ102" s="315"/>
      <c r="DA102" s="315"/>
      <c r="DB102" s="315"/>
      <c r="DC102" s="315"/>
      <c r="DD102" s="315"/>
      <c r="DE102" s="315"/>
      <c r="DF102" s="315"/>
      <c r="DG102" s="315"/>
      <c r="DH102" s="315"/>
      <c r="DI102" s="315"/>
      <c r="DJ102" s="315"/>
      <c r="DK102" s="315"/>
      <c r="DL102" s="315"/>
      <c r="DM102" s="315"/>
      <c r="DN102" s="50"/>
      <c r="DO102" s="50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315"/>
      <c r="EF102" s="315"/>
      <c r="EG102" s="315"/>
      <c r="EH102" s="315"/>
      <c r="EI102" s="141"/>
      <c r="EJ102" s="141"/>
      <c r="EK102" s="141"/>
      <c r="EL102" s="315"/>
      <c r="EM102" s="315"/>
      <c r="EN102" s="315"/>
      <c r="EO102" s="22"/>
      <c r="EP102" s="24"/>
      <c r="EQ102" s="24"/>
      <c r="ER102" s="24"/>
      <c r="ES102" s="22"/>
      <c r="ET102" s="24"/>
      <c r="EU102" s="24"/>
      <c r="EV102" s="24"/>
      <c r="EW102" s="22"/>
      <c r="EX102" s="24"/>
      <c r="EY102" s="24"/>
      <c r="EZ102" s="24"/>
      <c r="FA102" s="24"/>
      <c r="FB102" s="24"/>
      <c r="FC102" s="24"/>
      <c r="FD102" s="24"/>
      <c r="FE102" s="22"/>
      <c r="FF102" s="24"/>
      <c r="FG102" s="24"/>
      <c r="FH102" s="24"/>
      <c r="FI102" s="24"/>
      <c r="FJ102" s="24"/>
      <c r="FK102" s="24"/>
      <c r="FL102" s="24"/>
      <c r="FM102" s="22"/>
      <c r="FN102" s="24"/>
      <c r="FO102" s="24"/>
      <c r="FP102" s="24"/>
      <c r="FQ102" s="219"/>
      <c r="FR102" s="219"/>
      <c r="FS102" s="219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315"/>
      <c r="GI102" s="315"/>
      <c r="GJ102" s="315"/>
      <c r="GK102" s="315"/>
      <c r="GL102" s="315"/>
      <c r="GM102" s="315"/>
      <c r="GN102" s="315"/>
      <c r="GO102" s="315"/>
      <c r="GP102" s="315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315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  <c r="IW102" s="50"/>
      <c r="IX102" s="50"/>
      <c r="IY102" s="50"/>
      <c r="IZ102" s="50"/>
      <c r="JA102" s="50"/>
      <c r="JB102" s="50"/>
      <c r="JC102" s="50"/>
      <c r="JD102" s="50"/>
      <c r="JE102" s="50"/>
      <c r="JF102" s="50"/>
      <c r="JG102" s="50"/>
      <c r="JH102" s="50"/>
      <c r="JI102" s="50"/>
      <c r="JJ102" s="50"/>
      <c r="JK102" s="50"/>
      <c r="JL102" s="50"/>
      <c r="JM102" s="50"/>
      <c r="JN102" s="50"/>
      <c r="JO102" s="50"/>
      <c r="JP102" s="50"/>
      <c r="JQ102" s="50"/>
      <c r="JR102" s="50"/>
      <c r="JS102" s="50"/>
      <c r="JT102" s="50"/>
      <c r="JU102" s="50"/>
      <c r="JV102" s="50"/>
      <c r="JW102" s="50"/>
      <c r="JX102" s="50"/>
      <c r="JY102" s="50"/>
      <c r="JZ102" s="50"/>
      <c r="KA102" s="50"/>
      <c r="KB102" s="50"/>
      <c r="KC102" s="50"/>
      <c r="KD102" s="50"/>
      <c r="KE102" s="50"/>
      <c r="KF102" s="50"/>
      <c r="KG102" s="50"/>
      <c r="KH102" s="50"/>
      <c r="KI102" s="50"/>
      <c r="KJ102" s="50"/>
      <c r="KK102" s="50"/>
      <c r="KL102" s="50"/>
      <c r="KM102" s="50"/>
      <c r="KN102" s="50"/>
      <c r="KO102" s="50"/>
      <c r="KP102" s="50"/>
      <c r="KQ102" s="50"/>
      <c r="KR102" s="50"/>
      <c r="KS102" s="50"/>
      <c r="KT102" s="50"/>
      <c r="KU102" s="50"/>
      <c r="KV102" s="50"/>
      <c r="KW102" s="50"/>
      <c r="KX102" s="50"/>
      <c r="KY102" s="50"/>
      <c r="KZ102" s="50"/>
      <c r="LA102" s="50"/>
      <c r="LB102" s="50"/>
      <c r="LC102" s="50"/>
      <c r="LD102" s="50"/>
      <c r="LE102" s="50"/>
      <c r="LF102" s="50"/>
      <c r="LG102" s="50"/>
      <c r="LH102" s="50"/>
      <c r="LI102" s="50"/>
      <c r="LJ102" s="50"/>
      <c r="LK102" s="50"/>
      <c r="LL102" s="50"/>
      <c r="LM102" s="50"/>
      <c r="LN102" s="50"/>
      <c r="LO102" s="50"/>
      <c r="LP102" s="50"/>
      <c r="LQ102" s="50"/>
      <c r="LR102" s="50"/>
      <c r="LS102" s="50"/>
      <c r="LT102" s="50"/>
      <c r="LU102" s="50"/>
      <c r="LV102" s="50"/>
      <c r="LW102" s="50"/>
      <c r="LX102" s="50"/>
    </row>
    <row r="103" spans="1:336" s="281" customFormat="1" ht="42" x14ac:dyDescent="0.2">
      <c r="A103" s="316" t="s">
        <v>255</v>
      </c>
      <c r="B103" s="317" t="s">
        <v>256</v>
      </c>
      <c r="C103" s="307"/>
      <c r="D103" s="307"/>
      <c r="E103" s="307"/>
      <c r="F103" s="307"/>
      <c r="G103" s="307"/>
      <c r="H103" s="307"/>
      <c r="I103" s="307"/>
      <c r="J103" s="306"/>
      <c r="K103" s="306"/>
      <c r="L103" s="306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18"/>
      <c r="AC103" s="318"/>
      <c r="AD103" s="123" t="s">
        <v>257</v>
      </c>
      <c r="AE103" s="123" t="s">
        <v>258</v>
      </c>
      <c r="AF103" s="318">
        <f>AG103+BZ103+CA103+CB103+CC103</f>
        <v>6524.5066570854397</v>
      </c>
      <c r="AG103" s="318">
        <f>SUM(AG104:AG107)</f>
        <v>6524.5066570854397</v>
      </c>
      <c r="AH103" s="318">
        <f>SUM(AH104:AH107)</f>
        <v>0</v>
      </c>
      <c r="AI103" s="318">
        <f>SUM(AI104:AI107)</f>
        <v>-6524.5066570854397</v>
      </c>
      <c r="AJ103" s="318">
        <f>IF(AG103=0,"-",AH103/AG103)</f>
        <v>0</v>
      </c>
      <c r="AK103" s="318">
        <f>SUM(AK104:AK107)</f>
        <v>0</v>
      </c>
      <c r="AL103" s="318">
        <f>SUM(AL104:AL107)</f>
        <v>0</v>
      </c>
      <c r="AM103" s="318">
        <f>SUM(AM104:AM107)</f>
        <v>0</v>
      </c>
      <c r="AN103" s="318" t="str">
        <f>IF(AK103=0,"-",AL103/AK103)</f>
        <v>-</v>
      </c>
      <c r="AO103" s="318">
        <f>SUM(AO104:AO107)</f>
        <v>6524.5066570854397</v>
      </c>
      <c r="AP103" s="318">
        <f>SUM(AP104:AP107)</f>
        <v>0</v>
      </c>
      <c r="AQ103" s="318">
        <f>SUM(AQ104:AQ107)</f>
        <v>-6524.5066570854397</v>
      </c>
      <c r="AR103" s="318">
        <f>IF(AO103=0,"-",AP103/AO103)</f>
        <v>0</v>
      </c>
      <c r="AS103" s="318">
        <f>SUM(AS104:AS107)</f>
        <v>6524.5066570854397</v>
      </c>
      <c r="AT103" s="318">
        <f>SUM(AT104:AT107)</f>
        <v>0</v>
      </c>
      <c r="AU103" s="318">
        <f>SUM(AU104:AU107)</f>
        <v>-6524.5066570854397</v>
      </c>
      <c r="AV103" s="318">
        <f>IF(AS103=0,"-",AT103/AS103)</f>
        <v>0</v>
      </c>
      <c r="AW103" s="318">
        <f>SUM(AW104:AW107)</f>
        <v>0</v>
      </c>
      <c r="AX103" s="318">
        <f>SUM(AX104:AX107)</f>
        <v>0</v>
      </c>
      <c r="AY103" s="318">
        <f>SUM(AY104:AY107)</f>
        <v>0</v>
      </c>
      <c r="AZ103" s="318" t="str">
        <f>IF(AW103=0,"-",AX103/AW103)</f>
        <v>-</v>
      </c>
      <c r="BA103" s="318">
        <f>SUM(BA104:BA107)</f>
        <v>6524.5066570854397</v>
      </c>
      <c r="BB103" s="318">
        <f>SUM(BB104:BB107)</f>
        <v>0</v>
      </c>
      <c r="BC103" s="318">
        <f>SUM(BC104:BC107)</f>
        <v>-6524.5066570854397</v>
      </c>
      <c r="BD103" s="318">
        <f>IF(BA103=0,"-",BB103/BA103)</f>
        <v>0</v>
      </c>
      <c r="BE103" s="318">
        <f>SUM(BE104:BE107)</f>
        <v>0</v>
      </c>
      <c r="BF103" s="319">
        <f>SUM(BF104:BF107)</f>
        <v>0</v>
      </c>
      <c r="BG103" s="318">
        <f>SUM(BG104:BG107)</f>
        <v>0</v>
      </c>
      <c r="BH103" s="318" t="str">
        <f>IF(BE103=0,"-",BF103/BE103)</f>
        <v>-</v>
      </c>
      <c r="BI103" s="307"/>
      <c r="BJ103" s="307"/>
      <c r="BK103" s="320"/>
      <c r="BL103" s="320"/>
      <c r="BM103" s="320"/>
      <c r="BN103" s="320"/>
      <c r="BO103" s="320"/>
      <c r="BP103" s="320"/>
      <c r="BQ103" s="320"/>
      <c r="BR103" s="320"/>
      <c r="BS103" s="320"/>
      <c r="BT103" s="320"/>
      <c r="BU103" s="320"/>
      <c r="BV103" s="320"/>
      <c r="BW103" s="320"/>
      <c r="BX103" s="320"/>
      <c r="BY103" s="320"/>
      <c r="BZ103" s="318">
        <f>SUM(BZ104:BZ107)</f>
        <v>0</v>
      </c>
      <c r="CA103" s="318">
        <f>SUM(CA104:CA107)</f>
        <v>0</v>
      </c>
      <c r="CB103" s="318">
        <f>SUM(CB104:CB107)</f>
        <v>0</v>
      </c>
      <c r="CC103" s="318">
        <f>SUM(CC104:CC107)</f>
        <v>0</v>
      </c>
      <c r="CD103" s="321"/>
      <c r="CE103" s="321"/>
      <c r="CF103" s="321"/>
      <c r="CG103" s="236"/>
      <c r="CH103" s="236"/>
      <c r="CI103" s="123" t="s">
        <v>257</v>
      </c>
      <c r="CJ103" s="123" t="s">
        <v>258</v>
      </c>
      <c r="CK103" s="318">
        <f>CL103+EE103+EF103+EG103+EH103</f>
        <v>5437.0888809045337</v>
      </c>
      <c r="CL103" s="318">
        <f>SUM(CL104:CL107)</f>
        <v>5437.0888809045337</v>
      </c>
      <c r="CM103" s="318">
        <f>SUM(CM104:CM107)</f>
        <v>0</v>
      </c>
      <c r="CN103" s="318">
        <f>SUM(CN104:CN107)</f>
        <v>-5437.0888809045337</v>
      </c>
      <c r="CO103" s="318">
        <f>IF(CL103=0,"-",CM103/CL103)</f>
        <v>0</v>
      </c>
      <c r="CP103" s="318">
        <f>SUM(CP104:CP107)</f>
        <v>0</v>
      </c>
      <c r="CQ103" s="318">
        <f>SUM(CQ104:CQ107)</f>
        <v>0</v>
      </c>
      <c r="CR103" s="318">
        <f>SUM(CR104:CR107)</f>
        <v>0</v>
      </c>
      <c r="CS103" s="318" t="str">
        <f>IF(CP103=0,"-",CQ103/CP103)</f>
        <v>-</v>
      </c>
      <c r="CT103" s="318">
        <f>SUM(CT104:CT107)</f>
        <v>5437.0888809045337</v>
      </c>
      <c r="CU103" s="318">
        <f>SUM(CU104:CU107)</f>
        <v>0</v>
      </c>
      <c r="CV103" s="318">
        <f>SUM(CV104:CV107)</f>
        <v>-5437.0888809045337</v>
      </c>
      <c r="CW103" s="318">
        <f>IF(CT103=0,"-",CU103/CT103)</f>
        <v>0</v>
      </c>
      <c r="CX103" s="318">
        <f>SUM(CX104:CX107)</f>
        <v>5437.0888809045337</v>
      </c>
      <c r="CY103" s="318">
        <f>SUM(CY104:CY107)</f>
        <v>0</v>
      </c>
      <c r="CZ103" s="318">
        <f>SUM(CZ104:CZ107)</f>
        <v>-5437.0888809045337</v>
      </c>
      <c r="DA103" s="318">
        <f>IF(CX103=0,"-",CY103/CX103)</f>
        <v>0</v>
      </c>
      <c r="DB103" s="318">
        <f>SUM(DB104:DB107)</f>
        <v>0</v>
      </c>
      <c r="DC103" s="318">
        <f>SUM(DC104:DC107)</f>
        <v>0</v>
      </c>
      <c r="DD103" s="318">
        <f>SUM(DD104:DD107)</f>
        <v>0</v>
      </c>
      <c r="DE103" s="318" t="str">
        <f>IF(DB103=0,"-",DC103/DB103)</f>
        <v>-</v>
      </c>
      <c r="DF103" s="318">
        <f>SUM(DF104:DF107)</f>
        <v>5437.0888809045337</v>
      </c>
      <c r="DG103" s="318">
        <f>SUM(DG104:DG107)</f>
        <v>0</v>
      </c>
      <c r="DH103" s="318">
        <f>SUM(DH104:DH107)</f>
        <v>-5437.0888809045337</v>
      </c>
      <c r="DI103" s="318">
        <f>IF(DF103=0,"-",DG103/DF103)</f>
        <v>0</v>
      </c>
      <c r="DJ103" s="318">
        <f>SUM(DJ104:DJ107)</f>
        <v>0</v>
      </c>
      <c r="DK103" s="318">
        <f>SUM(DK104:DK107)</f>
        <v>0</v>
      </c>
      <c r="DL103" s="318">
        <f>SUM(DL104:DL107)</f>
        <v>0</v>
      </c>
      <c r="DM103" s="318" t="str">
        <f>IF(DJ103=0,"-",DK103/DJ103)</f>
        <v>-</v>
      </c>
      <c r="DN103" s="322"/>
      <c r="DO103" s="322"/>
      <c r="DP103" s="320"/>
      <c r="DQ103" s="320"/>
      <c r="DR103" s="320"/>
      <c r="DS103" s="320"/>
      <c r="DT103" s="320"/>
      <c r="DU103" s="320"/>
      <c r="DV103" s="320"/>
      <c r="DW103" s="320"/>
      <c r="DX103" s="320"/>
      <c r="DY103" s="320"/>
      <c r="DZ103" s="320"/>
      <c r="EA103" s="320"/>
      <c r="EB103" s="320"/>
      <c r="EC103" s="320"/>
      <c r="ED103" s="320"/>
      <c r="EE103" s="318">
        <f>SUM(EE104:EE107)</f>
        <v>0</v>
      </c>
      <c r="EF103" s="318">
        <f>SUM(EF104:EF107)</f>
        <v>0</v>
      </c>
      <c r="EG103" s="318">
        <f>SUM(EG104:EG107)</f>
        <v>0</v>
      </c>
      <c r="EH103" s="318">
        <f>SUM(EH104:EH107)</f>
        <v>0</v>
      </c>
      <c r="EI103" s="76"/>
      <c r="EJ103" s="76"/>
      <c r="EK103" s="76"/>
      <c r="EL103" s="323"/>
      <c r="EM103" s="323"/>
      <c r="EN103" s="323"/>
      <c r="EO103" s="236"/>
      <c r="EP103" s="324"/>
      <c r="EQ103" s="324"/>
      <c r="ER103" s="324"/>
      <c r="ES103" s="236"/>
      <c r="ET103" s="324"/>
      <c r="EU103" s="324"/>
      <c r="EV103" s="324"/>
      <c r="EW103" s="236"/>
      <c r="EX103" s="324"/>
      <c r="EY103" s="324"/>
      <c r="EZ103" s="324"/>
      <c r="FA103" s="324"/>
      <c r="FB103" s="324"/>
      <c r="FC103" s="324"/>
      <c r="FD103" s="324"/>
      <c r="FE103" s="236"/>
      <c r="FF103" s="324"/>
      <c r="FG103" s="324"/>
      <c r="FH103" s="324"/>
      <c r="FI103" s="324"/>
      <c r="FJ103" s="324"/>
      <c r="FK103" s="324"/>
      <c r="FL103" s="324"/>
      <c r="FM103" s="236"/>
      <c r="FN103" s="324"/>
      <c r="FO103" s="324"/>
      <c r="FP103" s="324"/>
      <c r="FQ103" s="325"/>
      <c r="FR103" s="325"/>
      <c r="FS103" s="325"/>
      <c r="FT103" s="320"/>
      <c r="FU103" s="320"/>
      <c r="FV103" s="320"/>
      <c r="FW103" s="320"/>
      <c r="FX103" s="320"/>
      <c r="FY103" s="320"/>
      <c r="FZ103" s="320"/>
      <c r="GA103" s="320"/>
      <c r="GB103" s="320"/>
      <c r="GC103" s="320"/>
      <c r="GD103" s="320"/>
      <c r="GE103" s="320"/>
      <c r="GF103" s="320"/>
      <c r="GG103" s="320"/>
      <c r="GH103" s="323"/>
      <c r="GI103" s="323"/>
      <c r="GJ103" s="323"/>
      <c r="GK103" s="323"/>
      <c r="GL103" s="323"/>
      <c r="GM103" s="323"/>
      <c r="GN103" s="323"/>
      <c r="GO103" s="323"/>
      <c r="GP103" s="323"/>
      <c r="GQ103" s="326"/>
      <c r="GR103" s="326"/>
      <c r="GS103" s="326"/>
      <c r="GT103" s="326"/>
      <c r="GU103" s="326"/>
      <c r="GV103" s="326"/>
      <c r="GW103" s="326"/>
      <c r="GX103" s="326"/>
      <c r="GY103" s="326"/>
      <c r="GZ103" s="326"/>
      <c r="HA103" s="326"/>
      <c r="HB103" s="326"/>
      <c r="HC103" s="326"/>
      <c r="HD103" s="326"/>
      <c r="HE103" s="326"/>
      <c r="HF103" s="326"/>
      <c r="HG103" s="326"/>
      <c r="HH103" s="326"/>
      <c r="HI103" s="326"/>
      <c r="HJ103" s="323"/>
      <c r="HK103" s="327"/>
      <c r="HL103" s="327"/>
      <c r="HM103" s="327"/>
      <c r="HN103" s="327"/>
      <c r="HO103" s="327"/>
      <c r="HP103" s="327"/>
      <c r="HQ103" s="327"/>
      <c r="HR103" s="327"/>
      <c r="HS103" s="327"/>
      <c r="HT103" s="327"/>
      <c r="HU103" s="327"/>
      <c r="HV103" s="327"/>
      <c r="HW103" s="327"/>
      <c r="HX103" s="327"/>
      <c r="HY103" s="327"/>
      <c r="HZ103" s="327"/>
      <c r="IA103" s="327"/>
      <c r="IB103" s="327"/>
      <c r="IC103" s="327"/>
      <c r="ID103" s="327"/>
      <c r="IE103" s="327"/>
      <c r="IF103" s="327"/>
      <c r="IG103" s="327"/>
      <c r="IH103" s="327"/>
      <c r="II103" s="327"/>
      <c r="IJ103" s="327"/>
      <c r="IK103" s="327"/>
      <c r="IL103" s="327"/>
      <c r="IM103" s="327"/>
      <c r="IN103" s="327"/>
      <c r="IO103" s="327"/>
      <c r="IP103" s="327"/>
      <c r="IQ103" s="327"/>
      <c r="IR103" s="327"/>
      <c r="IS103" s="327"/>
      <c r="IT103" s="327"/>
      <c r="IU103" s="327"/>
      <c r="IV103" s="327"/>
      <c r="IW103" s="327"/>
      <c r="IX103" s="327"/>
      <c r="IY103" s="327"/>
      <c r="IZ103" s="327"/>
      <c r="JA103" s="327"/>
      <c r="JB103" s="327"/>
      <c r="JC103" s="327"/>
      <c r="JD103" s="327"/>
      <c r="JE103" s="327"/>
      <c r="JF103" s="327"/>
      <c r="JG103" s="327"/>
      <c r="JH103" s="327"/>
      <c r="JI103" s="327"/>
      <c r="JJ103" s="327"/>
      <c r="JK103" s="327"/>
      <c r="JL103" s="327"/>
      <c r="JM103" s="327"/>
      <c r="JN103" s="327"/>
      <c r="JO103" s="327"/>
      <c r="JP103" s="327"/>
      <c r="JQ103" s="327"/>
      <c r="JR103" s="327"/>
      <c r="JS103" s="327"/>
      <c r="JT103" s="327"/>
      <c r="JU103" s="327"/>
      <c r="JV103" s="327"/>
      <c r="JW103" s="327"/>
      <c r="JX103" s="327"/>
      <c r="JY103" s="327"/>
      <c r="JZ103" s="327"/>
      <c r="KA103" s="327"/>
      <c r="KB103" s="327"/>
      <c r="KC103" s="327"/>
      <c r="KD103" s="327"/>
      <c r="KE103" s="327"/>
      <c r="KF103" s="327"/>
      <c r="KG103" s="327"/>
      <c r="KH103" s="327"/>
      <c r="KI103" s="327"/>
      <c r="KJ103" s="327"/>
      <c r="KK103" s="327"/>
      <c r="KL103" s="327"/>
      <c r="KM103" s="280"/>
      <c r="KN103" s="280"/>
      <c r="KO103" s="280"/>
      <c r="KP103" s="280"/>
      <c r="KQ103" s="280"/>
      <c r="KR103" s="280"/>
      <c r="KS103" s="280"/>
      <c r="KT103" s="280"/>
      <c r="KU103" s="280"/>
      <c r="KV103" s="280"/>
      <c r="KW103" s="280"/>
      <c r="KX103" s="280"/>
      <c r="KY103" s="280"/>
      <c r="KZ103" s="280"/>
      <c r="LA103" s="280"/>
      <c r="LB103" s="280"/>
      <c r="LC103" s="280"/>
      <c r="LD103" s="280"/>
      <c r="LE103" s="280"/>
      <c r="LF103" s="280"/>
      <c r="LG103" s="280"/>
      <c r="LH103" s="280"/>
      <c r="LI103" s="280"/>
      <c r="LJ103" s="280"/>
      <c r="LK103" s="280"/>
      <c r="LL103" s="280"/>
      <c r="LM103" s="280"/>
      <c r="LN103" s="280"/>
      <c r="LO103" s="280"/>
      <c r="LP103" s="280"/>
      <c r="LQ103" s="280"/>
      <c r="LR103" s="280"/>
      <c r="LS103" s="280"/>
      <c r="LT103" s="280"/>
      <c r="LU103" s="280"/>
      <c r="LV103" s="280"/>
      <c r="LW103" s="280"/>
      <c r="LX103" s="280"/>
    </row>
    <row r="104" spans="1:336" ht="15.75" customHeight="1" x14ac:dyDescent="0.2">
      <c r="A104" s="328" t="s">
        <v>127</v>
      </c>
      <c r="B104" s="329" t="s">
        <v>128</v>
      </c>
      <c r="C104" s="2"/>
      <c r="D104" s="2"/>
      <c r="E104" s="2"/>
      <c r="F104" s="2"/>
      <c r="G104" s="2"/>
      <c r="H104" s="2"/>
      <c r="I104" s="2"/>
      <c r="J104" s="6"/>
      <c r="K104" s="6"/>
      <c r="L104" s="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30"/>
      <c r="AC104" s="330"/>
      <c r="AD104" s="247" t="s">
        <v>116</v>
      </c>
      <c r="AE104" s="247"/>
      <c r="AF104" s="92">
        <f>AG104+BZ104+CA104+CB104+CC104</f>
        <v>2373.4190117709263</v>
      </c>
      <c r="AG104" s="93">
        <f>AK104+AO104+AW104+BE104</f>
        <v>2373.4190117709263</v>
      </c>
      <c r="AH104" s="93">
        <f t="shared" ref="AG104:AH106" si="265">AL104+AP104+AX104+BF104</f>
        <v>0</v>
      </c>
      <c r="AI104" s="93">
        <f>AH104-AG104</f>
        <v>-2373.4190117709263</v>
      </c>
      <c r="AJ104" s="94">
        <f>IF(AG104=0,"-",AH104/AG104)</f>
        <v>0</v>
      </c>
      <c r="AK104" s="95">
        <v>0</v>
      </c>
      <c r="AL104" s="95"/>
      <c r="AM104" s="93">
        <f>AL104-AK104</f>
        <v>0</v>
      </c>
      <c r="AN104" s="94" t="str">
        <f>IF(AK104=0,"-",AL104/AK104)</f>
        <v>-</v>
      </c>
      <c r="AO104" s="95">
        <v>2373.4190117709263</v>
      </c>
      <c r="AP104" s="95"/>
      <c r="AQ104" s="93">
        <f>AP104-AO104</f>
        <v>-2373.4190117709263</v>
      </c>
      <c r="AR104" s="94">
        <f>IF(AO104=0,"-",AP104/AO104)</f>
        <v>0</v>
      </c>
      <c r="AS104" s="93">
        <f t="shared" ref="AS104:AT106" si="266">AK104+AO104</f>
        <v>2373.4190117709263</v>
      </c>
      <c r="AT104" s="93">
        <f t="shared" si="266"/>
        <v>0</v>
      </c>
      <c r="AU104" s="93">
        <f>AT104-AS104</f>
        <v>-2373.4190117709263</v>
      </c>
      <c r="AV104" s="94">
        <f>IF(AS104=0,"-",AT104/AS104)</f>
        <v>0</v>
      </c>
      <c r="AW104" s="95">
        <v>0</v>
      </c>
      <c r="AX104" s="95"/>
      <c r="AY104" s="93">
        <f>AX104-AW104</f>
        <v>0</v>
      </c>
      <c r="AZ104" s="94" t="str">
        <f>IF(AW104=0,"-",AX104/AW104)</f>
        <v>-</v>
      </c>
      <c r="BA104" s="93">
        <f t="shared" ref="BA104:BB106" si="267">AS104+AW104</f>
        <v>2373.4190117709263</v>
      </c>
      <c r="BB104" s="93">
        <f t="shared" si="267"/>
        <v>0</v>
      </c>
      <c r="BC104" s="93">
        <f>BB104-BA104</f>
        <v>-2373.4190117709263</v>
      </c>
      <c r="BD104" s="94">
        <f>IF(BA104=0,"-",BB104/BA104)</f>
        <v>0</v>
      </c>
      <c r="BE104" s="95">
        <v>0</v>
      </c>
      <c r="BF104" s="95"/>
      <c r="BG104" s="93">
        <f>BF104-BE104</f>
        <v>0</v>
      </c>
      <c r="BH104" s="94" t="str">
        <f>IF(BE104=0,"-",BF104/BE104)</f>
        <v>-</v>
      </c>
      <c r="BI104" s="80"/>
      <c r="BJ104" s="80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95">
        <v>0</v>
      </c>
      <c r="CA104" s="95">
        <v>0</v>
      </c>
      <c r="CB104" s="95">
        <v>0</v>
      </c>
      <c r="CC104" s="95">
        <v>0</v>
      </c>
      <c r="CD104" s="99"/>
      <c r="CE104" s="99"/>
      <c r="CF104" s="99"/>
      <c r="CG104" s="22"/>
      <c r="CH104" s="22"/>
      <c r="CI104" s="332" t="s">
        <v>116</v>
      </c>
      <c r="CJ104" s="332"/>
      <c r="CK104" s="92">
        <f>CL104+EE104+EF104+EG104+EH104</f>
        <v>2373.4190117709263</v>
      </c>
      <c r="CL104" s="93">
        <f t="shared" ref="CL104:CM106" si="268">CP104+CT104+DB104+DJ104</f>
        <v>2373.4190117709263</v>
      </c>
      <c r="CM104" s="93">
        <f t="shared" si="268"/>
        <v>0</v>
      </c>
      <c r="CN104" s="93">
        <f>CM104-CL104</f>
        <v>-2373.4190117709263</v>
      </c>
      <c r="CO104" s="94">
        <f>IF(CL104=0,"-",CM104/CL104)</f>
        <v>0</v>
      </c>
      <c r="CP104" s="95">
        <v>0</v>
      </c>
      <c r="CQ104" s="95"/>
      <c r="CR104" s="93">
        <f>CQ104-CP104</f>
        <v>0</v>
      </c>
      <c r="CS104" s="94" t="str">
        <f>IF(CP104=0,"-",CQ104/CP104)</f>
        <v>-</v>
      </c>
      <c r="CT104" s="95">
        <f>CT22-CT105</f>
        <v>2373.4190117709263</v>
      </c>
      <c r="CU104" s="95"/>
      <c r="CV104" s="93">
        <f>CU104-CT104</f>
        <v>-2373.4190117709263</v>
      </c>
      <c r="CW104" s="94">
        <f>IF(CT104=0,"-",CU104/CT104)</f>
        <v>0</v>
      </c>
      <c r="CX104" s="93">
        <f t="shared" ref="CX104:CY106" si="269">CP104+CT104</f>
        <v>2373.4190117709263</v>
      </c>
      <c r="CY104" s="93">
        <f t="shared" si="269"/>
        <v>0</v>
      </c>
      <c r="CZ104" s="93">
        <f>CY104-CX104</f>
        <v>-2373.4190117709263</v>
      </c>
      <c r="DA104" s="94">
        <f>IF(CX104=0,"-",CY104/CX104)</f>
        <v>0</v>
      </c>
      <c r="DB104" s="95">
        <v>0</v>
      </c>
      <c r="DC104" s="95"/>
      <c r="DD104" s="93">
        <f>DC104-DB104</f>
        <v>0</v>
      </c>
      <c r="DE104" s="94" t="str">
        <f>IF(DB104=0,"-",DC104/DB104)</f>
        <v>-</v>
      </c>
      <c r="DF104" s="93">
        <f t="shared" ref="DF104:DG106" si="270">CX104+DB104</f>
        <v>2373.4190117709263</v>
      </c>
      <c r="DG104" s="93">
        <f t="shared" si="270"/>
        <v>0</v>
      </c>
      <c r="DH104" s="93">
        <f>DG104-DF104</f>
        <v>-2373.4190117709263</v>
      </c>
      <c r="DI104" s="94">
        <f>IF(DF104=0,"-",DG104/DF104)</f>
        <v>0</v>
      </c>
      <c r="DJ104" s="95">
        <v>0</v>
      </c>
      <c r="DK104" s="95"/>
      <c r="DL104" s="93">
        <f>DK104-DJ104</f>
        <v>0</v>
      </c>
      <c r="DM104" s="94" t="str">
        <f>IF(DJ104=0,"-",DK104/DJ104)</f>
        <v>-</v>
      </c>
      <c r="DN104" s="80"/>
      <c r="DO104" s="80"/>
      <c r="DP104" s="331"/>
      <c r="DQ104" s="331"/>
      <c r="DR104" s="331"/>
      <c r="DS104" s="331"/>
      <c r="DT104" s="331"/>
      <c r="DU104" s="331"/>
      <c r="DV104" s="331"/>
      <c r="DW104" s="331"/>
      <c r="DX104" s="331"/>
      <c r="DY104" s="331"/>
      <c r="DZ104" s="331"/>
      <c r="EA104" s="331"/>
      <c r="EB104" s="331"/>
      <c r="EC104" s="331"/>
      <c r="ED104" s="331"/>
      <c r="EE104" s="95">
        <v>0</v>
      </c>
      <c r="EF104" s="95">
        <v>0</v>
      </c>
      <c r="EG104" s="95">
        <v>0</v>
      </c>
      <c r="EH104" s="95">
        <v>0</v>
      </c>
      <c r="EI104" s="141"/>
      <c r="EJ104" s="100"/>
      <c r="EK104" s="100"/>
      <c r="EL104" s="333"/>
      <c r="EM104" s="333"/>
      <c r="EN104" s="333"/>
      <c r="EO104" s="334"/>
      <c r="EP104" s="335"/>
      <c r="EQ104" s="335"/>
      <c r="ER104" s="335"/>
      <c r="ES104" s="334"/>
      <c r="ET104" s="335"/>
      <c r="EU104" s="335"/>
      <c r="EV104" s="335"/>
      <c r="EW104" s="334"/>
      <c r="EX104" s="335"/>
      <c r="EY104" s="335"/>
      <c r="EZ104" s="335"/>
      <c r="FA104" s="335"/>
      <c r="FB104" s="335"/>
      <c r="FC104" s="335"/>
      <c r="FD104" s="335"/>
      <c r="FE104" s="334"/>
      <c r="FF104" s="335"/>
      <c r="FG104" s="335"/>
      <c r="FH104" s="335"/>
      <c r="FI104" s="335"/>
      <c r="FJ104" s="335"/>
      <c r="FK104" s="335"/>
      <c r="FL104" s="335"/>
      <c r="FM104" s="334"/>
      <c r="FN104" s="335"/>
      <c r="FO104" s="335"/>
      <c r="FP104" s="335"/>
      <c r="FQ104" s="336"/>
      <c r="FR104" s="336"/>
      <c r="FS104" s="336"/>
      <c r="FT104" s="331"/>
      <c r="FU104" s="331"/>
      <c r="FV104" s="331"/>
      <c r="FW104" s="331"/>
      <c r="FX104" s="331"/>
      <c r="FY104" s="331"/>
      <c r="FZ104" s="331"/>
      <c r="GA104" s="331"/>
      <c r="GB104" s="331"/>
      <c r="GC104" s="331"/>
      <c r="GD104" s="331"/>
      <c r="GE104" s="331"/>
      <c r="GF104" s="331"/>
      <c r="GG104" s="331"/>
      <c r="GH104" s="333"/>
      <c r="GI104" s="333"/>
      <c r="GJ104" s="333"/>
      <c r="GK104" s="333"/>
      <c r="GL104" s="333"/>
      <c r="GM104" s="333"/>
      <c r="GN104" s="333"/>
      <c r="GO104" s="333"/>
      <c r="GP104" s="333"/>
      <c r="GQ104" s="337"/>
      <c r="GR104" s="337"/>
      <c r="GS104" s="337"/>
      <c r="GT104" s="337"/>
      <c r="GU104" s="337"/>
      <c r="GV104" s="337"/>
      <c r="GW104" s="337"/>
      <c r="GX104" s="337"/>
      <c r="GY104" s="337"/>
      <c r="GZ104" s="337"/>
      <c r="HA104" s="337"/>
      <c r="HB104" s="337"/>
      <c r="HC104" s="337"/>
      <c r="HD104" s="337"/>
      <c r="HE104" s="337"/>
      <c r="HF104" s="337"/>
      <c r="HG104" s="337"/>
      <c r="HH104" s="337"/>
      <c r="HI104" s="337"/>
      <c r="HJ104" s="333"/>
      <c r="HK104" s="143"/>
      <c r="HL104" s="143"/>
      <c r="HM104" s="143"/>
      <c r="HN104" s="143"/>
      <c r="HO104" s="143"/>
      <c r="HP104" s="143"/>
      <c r="HQ104" s="143"/>
      <c r="HR104" s="143"/>
      <c r="HS104" s="143"/>
      <c r="HT104" s="143"/>
      <c r="HU104" s="143"/>
      <c r="HV104" s="143"/>
      <c r="HW104" s="143"/>
      <c r="HX104" s="143"/>
      <c r="HY104" s="143"/>
      <c r="HZ104" s="143"/>
      <c r="IA104" s="143"/>
      <c r="IB104" s="143"/>
      <c r="IC104" s="143"/>
      <c r="ID104" s="143"/>
      <c r="IE104" s="143"/>
      <c r="IF104" s="143"/>
      <c r="IG104" s="143"/>
      <c r="IH104" s="143"/>
      <c r="II104" s="143"/>
      <c r="IJ104" s="143"/>
      <c r="IK104" s="143"/>
      <c r="IL104" s="143"/>
      <c r="IM104" s="143"/>
      <c r="IN104" s="143"/>
      <c r="IO104" s="143"/>
      <c r="IP104" s="143"/>
      <c r="IQ104" s="143"/>
      <c r="IR104" s="143"/>
      <c r="IS104" s="143"/>
      <c r="IT104" s="143"/>
      <c r="IU104" s="143"/>
      <c r="IV104" s="143"/>
      <c r="IW104" s="143"/>
      <c r="IX104" s="143"/>
      <c r="IY104" s="143"/>
      <c r="IZ104" s="143"/>
      <c r="JA104" s="143"/>
      <c r="JB104" s="143"/>
      <c r="JC104" s="143"/>
      <c r="JD104" s="143"/>
      <c r="JE104" s="143"/>
      <c r="JF104" s="143"/>
      <c r="JG104" s="143"/>
      <c r="JH104" s="143"/>
      <c r="JI104" s="143"/>
      <c r="JJ104" s="143"/>
      <c r="JK104" s="143"/>
      <c r="JL104" s="143"/>
      <c r="JM104" s="143"/>
      <c r="JN104" s="143"/>
      <c r="JO104" s="143"/>
      <c r="JP104" s="143"/>
      <c r="JQ104" s="143"/>
      <c r="JR104" s="143"/>
      <c r="JS104" s="143"/>
      <c r="JT104" s="143"/>
      <c r="JU104" s="143"/>
      <c r="JV104" s="143"/>
      <c r="JW104" s="143"/>
      <c r="JX104" s="143"/>
      <c r="JY104" s="143"/>
      <c r="JZ104" s="143"/>
      <c r="KA104" s="143"/>
      <c r="KB104" s="143"/>
      <c r="KC104" s="143"/>
      <c r="KD104" s="143"/>
      <c r="KE104" s="143"/>
      <c r="KF104" s="143"/>
      <c r="KG104" s="143"/>
      <c r="KH104" s="143"/>
      <c r="KI104" s="143"/>
      <c r="KJ104" s="143"/>
      <c r="KK104" s="143"/>
      <c r="KL104" s="143"/>
      <c r="KM104" s="50"/>
      <c r="KN104" s="50"/>
      <c r="KO104" s="50"/>
      <c r="KP104" s="50"/>
      <c r="KQ104" s="50"/>
      <c r="KR104" s="50"/>
      <c r="KS104" s="50"/>
      <c r="KT104" s="50"/>
      <c r="KU104" s="50"/>
      <c r="KV104" s="50"/>
      <c r="KW104" s="50"/>
      <c r="KX104" s="50"/>
      <c r="KY104" s="50"/>
      <c r="KZ104" s="50"/>
      <c r="LA104" s="50"/>
      <c r="LB104" s="50"/>
      <c r="LC104" s="50"/>
      <c r="LD104" s="50"/>
      <c r="LE104" s="50"/>
      <c r="LF104" s="50"/>
      <c r="LG104" s="50"/>
      <c r="LH104" s="50"/>
      <c r="LI104" s="50"/>
      <c r="LJ104" s="50"/>
      <c r="LK104" s="50"/>
      <c r="LL104" s="50"/>
      <c r="LM104" s="50"/>
      <c r="LN104" s="50"/>
      <c r="LO104" s="50"/>
      <c r="LP104" s="50"/>
      <c r="LQ104" s="50"/>
      <c r="LR104" s="50"/>
      <c r="LS104" s="50"/>
      <c r="LT104" s="50"/>
      <c r="LU104" s="50"/>
      <c r="LV104" s="50"/>
      <c r="LW104" s="50"/>
      <c r="LX104" s="50"/>
    </row>
    <row r="105" spans="1:336" ht="15.75" x14ac:dyDescent="0.2">
      <c r="A105" s="338"/>
      <c r="B105" s="339"/>
      <c r="C105" s="2"/>
      <c r="D105" s="2"/>
      <c r="E105" s="2"/>
      <c r="F105" s="2"/>
      <c r="G105" s="2"/>
      <c r="H105" s="2"/>
      <c r="I105" s="2"/>
      <c r="J105" s="6"/>
      <c r="K105" s="6"/>
      <c r="L105" s="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30"/>
      <c r="AC105" s="330"/>
      <c r="AD105" s="247" t="s">
        <v>173</v>
      </c>
      <c r="AE105" s="247"/>
      <c r="AF105" s="92">
        <f>AG105+BZ105+CA105+CB105+CC105</f>
        <v>3063.6698691336073</v>
      </c>
      <c r="AG105" s="93">
        <f t="shared" si="265"/>
        <v>3063.6698691336073</v>
      </c>
      <c r="AH105" s="93">
        <f t="shared" si="265"/>
        <v>0</v>
      </c>
      <c r="AI105" s="93">
        <f>AH105-AG105</f>
        <v>-3063.6698691336073</v>
      </c>
      <c r="AJ105" s="94">
        <f>IF(AG105=0,"-",AH105/AG105)</f>
        <v>0</v>
      </c>
      <c r="AK105" s="95">
        <v>0</v>
      </c>
      <c r="AL105" s="95"/>
      <c r="AM105" s="93">
        <f>AL105-AK105</f>
        <v>0</v>
      </c>
      <c r="AN105" s="94" t="str">
        <f>IF(AK105=0,"-",AL105/AK105)</f>
        <v>-</v>
      </c>
      <c r="AO105" s="95">
        <v>3063.6698691336073</v>
      </c>
      <c r="AP105" s="95"/>
      <c r="AQ105" s="93">
        <f>AP105-AO105</f>
        <v>-3063.6698691336073</v>
      </c>
      <c r="AR105" s="94">
        <f>IF(AO105=0,"-",AP105/AO105)</f>
        <v>0</v>
      </c>
      <c r="AS105" s="93">
        <f t="shared" si="266"/>
        <v>3063.6698691336073</v>
      </c>
      <c r="AT105" s="93">
        <f t="shared" si="266"/>
        <v>0</v>
      </c>
      <c r="AU105" s="93">
        <f>AT105-AS105</f>
        <v>-3063.6698691336073</v>
      </c>
      <c r="AV105" s="94">
        <f>IF(AS105=0,"-",AT105/AS105)</f>
        <v>0</v>
      </c>
      <c r="AW105" s="95">
        <v>0</v>
      </c>
      <c r="AX105" s="95"/>
      <c r="AY105" s="93">
        <f>AX105-AW105</f>
        <v>0</v>
      </c>
      <c r="AZ105" s="94" t="str">
        <f>IF(AW105=0,"-",AX105/AW105)</f>
        <v>-</v>
      </c>
      <c r="BA105" s="93">
        <f t="shared" si="267"/>
        <v>3063.6698691336073</v>
      </c>
      <c r="BB105" s="93">
        <f t="shared" si="267"/>
        <v>0</v>
      </c>
      <c r="BC105" s="93">
        <f>BB105-BA105</f>
        <v>-3063.6698691336073</v>
      </c>
      <c r="BD105" s="94">
        <f>IF(BA105=0,"-",BB105/BA105)</f>
        <v>0</v>
      </c>
      <c r="BE105" s="95">
        <v>0</v>
      </c>
      <c r="BF105" s="95"/>
      <c r="BG105" s="93">
        <f>BF105-BE105</f>
        <v>0</v>
      </c>
      <c r="BH105" s="94" t="str">
        <f>IF(BE105=0,"-",BF105/BE105)</f>
        <v>-</v>
      </c>
      <c r="BI105" s="80"/>
      <c r="BJ105" s="80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95">
        <v>0</v>
      </c>
      <c r="CA105" s="95">
        <v>0</v>
      </c>
      <c r="CB105" s="95">
        <v>0</v>
      </c>
      <c r="CC105" s="95">
        <v>0</v>
      </c>
      <c r="CD105" s="99"/>
      <c r="CE105" s="99"/>
      <c r="CF105" s="99"/>
      <c r="CG105" s="22"/>
      <c r="CH105" s="22"/>
      <c r="CI105" s="332" t="s">
        <v>173</v>
      </c>
      <c r="CJ105" s="332"/>
      <c r="CK105" s="92">
        <f>CL105+EE105+EF105+EG105+EH105</f>
        <v>3063.6698691336073</v>
      </c>
      <c r="CL105" s="93">
        <f t="shared" si="268"/>
        <v>3063.6698691336073</v>
      </c>
      <c r="CM105" s="93">
        <f t="shared" si="268"/>
        <v>0</v>
      </c>
      <c r="CN105" s="93">
        <f>CM105-CL105</f>
        <v>-3063.6698691336073</v>
      </c>
      <c r="CO105" s="94">
        <f>IF(CL105=0,"-",CM105/CL105)</f>
        <v>0</v>
      </c>
      <c r="CP105" s="95">
        <v>0</v>
      </c>
      <c r="CQ105" s="95"/>
      <c r="CR105" s="93">
        <f>CQ105-CP105</f>
        <v>0</v>
      </c>
      <c r="CS105" s="94" t="str">
        <f>IF(CP105=0,"-",CQ105/CP105)</f>
        <v>-</v>
      </c>
      <c r="CT105" s="95">
        <v>3063.6698691336073</v>
      </c>
      <c r="CU105" s="95"/>
      <c r="CV105" s="93">
        <f>CU105-CT105</f>
        <v>-3063.6698691336073</v>
      </c>
      <c r="CW105" s="94">
        <f>IF(CT105=0,"-",CU105/CT105)</f>
        <v>0</v>
      </c>
      <c r="CX105" s="93">
        <f t="shared" si="269"/>
        <v>3063.6698691336073</v>
      </c>
      <c r="CY105" s="93">
        <f t="shared" si="269"/>
        <v>0</v>
      </c>
      <c r="CZ105" s="93">
        <f>CY105-CX105</f>
        <v>-3063.6698691336073</v>
      </c>
      <c r="DA105" s="94">
        <f>IF(CX105=0,"-",CY105/CX105)</f>
        <v>0</v>
      </c>
      <c r="DB105" s="95">
        <v>0</v>
      </c>
      <c r="DC105" s="95"/>
      <c r="DD105" s="93">
        <f>DC105-DB105</f>
        <v>0</v>
      </c>
      <c r="DE105" s="94" t="str">
        <f>IF(DB105=0,"-",DC105/DB105)</f>
        <v>-</v>
      </c>
      <c r="DF105" s="93">
        <f t="shared" si="270"/>
        <v>3063.6698691336073</v>
      </c>
      <c r="DG105" s="93">
        <f t="shared" si="270"/>
        <v>0</v>
      </c>
      <c r="DH105" s="93">
        <f>DG105-DF105</f>
        <v>-3063.6698691336073</v>
      </c>
      <c r="DI105" s="94">
        <f>IF(DF105=0,"-",DG105/DF105)</f>
        <v>0</v>
      </c>
      <c r="DJ105" s="95">
        <v>0</v>
      </c>
      <c r="DK105" s="95"/>
      <c r="DL105" s="93">
        <f>DK105-DJ105</f>
        <v>0</v>
      </c>
      <c r="DM105" s="94" t="str">
        <f>IF(DJ105=0,"-",DK105/DJ105)</f>
        <v>-</v>
      </c>
      <c r="DN105" s="80"/>
      <c r="DO105" s="80"/>
      <c r="DP105" s="331"/>
      <c r="DQ105" s="331"/>
      <c r="DR105" s="331"/>
      <c r="DS105" s="331"/>
      <c r="DT105" s="331"/>
      <c r="DU105" s="331"/>
      <c r="DV105" s="331"/>
      <c r="DW105" s="331"/>
      <c r="DX105" s="331"/>
      <c r="DY105" s="331"/>
      <c r="DZ105" s="331"/>
      <c r="EA105" s="331"/>
      <c r="EB105" s="331"/>
      <c r="EC105" s="331"/>
      <c r="ED105" s="331"/>
      <c r="EE105" s="95">
        <v>0</v>
      </c>
      <c r="EF105" s="95">
        <v>0</v>
      </c>
      <c r="EG105" s="95">
        <v>0</v>
      </c>
      <c r="EH105" s="95">
        <v>0</v>
      </c>
      <c r="EI105" s="141"/>
      <c r="EJ105" s="100"/>
      <c r="EK105" s="100"/>
      <c r="EL105" s="333"/>
      <c r="EM105" s="333"/>
      <c r="EN105" s="333"/>
      <c r="EO105" s="334"/>
      <c r="EP105" s="335"/>
      <c r="EQ105" s="335"/>
      <c r="ER105" s="335"/>
      <c r="ES105" s="334"/>
      <c r="ET105" s="335"/>
      <c r="EU105" s="335"/>
      <c r="EV105" s="335"/>
      <c r="EW105" s="334"/>
      <c r="EX105" s="335"/>
      <c r="EY105" s="335"/>
      <c r="EZ105" s="335"/>
      <c r="FA105" s="335"/>
      <c r="FB105" s="335"/>
      <c r="FC105" s="335"/>
      <c r="FD105" s="335"/>
      <c r="FE105" s="334"/>
      <c r="FF105" s="335"/>
      <c r="FG105" s="335"/>
      <c r="FH105" s="335"/>
      <c r="FI105" s="335"/>
      <c r="FJ105" s="335"/>
      <c r="FK105" s="335"/>
      <c r="FL105" s="335"/>
      <c r="FM105" s="334"/>
      <c r="FN105" s="335"/>
      <c r="FO105" s="335"/>
      <c r="FP105" s="335"/>
      <c r="FQ105" s="336"/>
      <c r="FR105" s="336"/>
      <c r="FS105" s="336"/>
      <c r="FT105" s="331"/>
      <c r="FU105" s="331"/>
      <c r="FV105" s="331"/>
      <c r="FW105" s="331"/>
      <c r="FX105" s="331"/>
      <c r="FY105" s="331"/>
      <c r="FZ105" s="331"/>
      <c r="GA105" s="331"/>
      <c r="GB105" s="331"/>
      <c r="GC105" s="331"/>
      <c r="GD105" s="331"/>
      <c r="GE105" s="331"/>
      <c r="GF105" s="331"/>
      <c r="GG105" s="331"/>
      <c r="GH105" s="333"/>
      <c r="GI105" s="333"/>
      <c r="GJ105" s="333"/>
      <c r="GK105" s="333"/>
      <c r="GL105" s="333"/>
      <c r="GM105" s="333"/>
      <c r="GN105" s="333"/>
      <c r="GO105" s="333"/>
      <c r="GP105" s="333"/>
      <c r="GQ105" s="337"/>
      <c r="GR105" s="337"/>
      <c r="GS105" s="337"/>
      <c r="GT105" s="337"/>
      <c r="GU105" s="337"/>
      <c r="GV105" s="337"/>
      <c r="GW105" s="337"/>
      <c r="GX105" s="337"/>
      <c r="GY105" s="337"/>
      <c r="GZ105" s="337"/>
      <c r="HA105" s="337"/>
      <c r="HB105" s="337"/>
      <c r="HC105" s="337"/>
      <c r="HD105" s="337"/>
      <c r="HE105" s="337"/>
      <c r="HF105" s="337"/>
      <c r="HG105" s="337"/>
      <c r="HH105" s="337"/>
      <c r="HI105" s="337"/>
      <c r="HJ105" s="333"/>
      <c r="HK105" s="143"/>
      <c r="HL105" s="143"/>
      <c r="HM105" s="143"/>
      <c r="HN105" s="143"/>
      <c r="HO105" s="143"/>
      <c r="HP105" s="143"/>
      <c r="HQ105" s="143"/>
      <c r="HR105" s="143"/>
      <c r="HS105" s="143"/>
      <c r="HT105" s="143"/>
      <c r="HU105" s="143"/>
      <c r="HV105" s="143"/>
      <c r="HW105" s="143"/>
      <c r="HX105" s="143"/>
      <c r="HY105" s="143"/>
      <c r="HZ105" s="143"/>
      <c r="IA105" s="143"/>
      <c r="IB105" s="143"/>
      <c r="IC105" s="143"/>
      <c r="ID105" s="143"/>
      <c r="IE105" s="143"/>
      <c r="IF105" s="143"/>
      <c r="IG105" s="143"/>
      <c r="IH105" s="143"/>
      <c r="II105" s="143"/>
      <c r="IJ105" s="143"/>
      <c r="IK105" s="143"/>
      <c r="IL105" s="143"/>
      <c r="IM105" s="143"/>
      <c r="IN105" s="143"/>
      <c r="IO105" s="143"/>
      <c r="IP105" s="143"/>
      <c r="IQ105" s="143"/>
      <c r="IR105" s="143"/>
      <c r="IS105" s="143"/>
      <c r="IT105" s="143"/>
      <c r="IU105" s="143"/>
      <c r="IV105" s="143"/>
      <c r="IW105" s="143"/>
      <c r="IX105" s="143"/>
      <c r="IY105" s="143"/>
      <c r="IZ105" s="143"/>
      <c r="JA105" s="143"/>
      <c r="JB105" s="143"/>
      <c r="JC105" s="143"/>
      <c r="JD105" s="143"/>
      <c r="JE105" s="143"/>
      <c r="JF105" s="143"/>
      <c r="JG105" s="143"/>
      <c r="JH105" s="143"/>
      <c r="JI105" s="143"/>
      <c r="JJ105" s="143"/>
      <c r="JK105" s="143"/>
      <c r="JL105" s="143"/>
      <c r="JM105" s="143"/>
      <c r="JN105" s="143"/>
      <c r="JO105" s="143"/>
      <c r="JP105" s="143"/>
      <c r="JQ105" s="143"/>
      <c r="JR105" s="143"/>
      <c r="JS105" s="143"/>
      <c r="JT105" s="143"/>
      <c r="JU105" s="143"/>
      <c r="JV105" s="143"/>
      <c r="JW105" s="143"/>
      <c r="JX105" s="143"/>
      <c r="JY105" s="143"/>
      <c r="JZ105" s="143"/>
      <c r="KA105" s="143"/>
      <c r="KB105" s="143"/>
      <c r="KC105" s="143"/>
      <c r="KD105" s="143"/>
      <c r="KE105" s="143"/>
      <c r="KF105" s="143"/>
      <c r="KG105" s="143"/>
      <c r="KH105" s="143"/>
      <c r="KI105" s="143"/>
      <c r="KJ105" s="143"/>
      <c r="KK105" s="143"/>
      <c r="KL105" s="143"/>
      <c r="KM105" s="50"/>
      <c r="KN105" s="50"/>
      <c r="KO105" s="50"/>
      <c r="KP105" s="50"/>
      <c r="KQ105" s="50"/>
      <c r="KR105" s="50"/>
      <c r="KS105" s="50"/>
      <c r="KT105" s="50"/>
      <c r="KU105" s="50"/>
      <c r="KV105" s="50"/>
      <c r="KW105" s="50"/>
      <c r="KX105" s="50"/>
      <c r="KY105" s="50"/>
      <c r="KZ105" s="50"/>
      <c r="LA105" s="50"/>
      <c r="LB105" s="50"/>
      <c r="LC105" s="50"/>
      <c r="LD105" s="50"/>
      <c r="LE105" s="50"/>
      <c r="LF105" s="50"/>
      <c r="LG105" s="50"/>
      <c r="LH105" s="50"/>
      <c r="LI105" s="50"/>
      <c r="LJ105" s="50"/>
      <c r="LK105" s="50"/>
      <c r="LL105" s="50"/>
      <c r="LM105" s="50"/>
      <c r="LN105" s="50"/>
      <c r="LO105" s="50"/>
      <c r="LP105" s="50"/>
      <c r="LQ105" s="50"/>
      <c r="LR105" s="50"/>
      <c r="LS105" s="50"/>
      <c r="LT105" s="50"/>
      <c r="LU105" s="50"/>
      <c r="LV105" s="50"/>
      <c r="LW105" s="50"/>
      <c r="LX105" s="50"/>
    </row>
    <row r="106" spans="1:336" ht="15.75" x14ac:dyDescent="0.2">
      <c r="A106" s="338"/>
      <c r="B106" s="339"/>
      <c r="C106" s="2"/>
      <c r="D106" s="2"/>
      <c r="E106" s="2"/>
      <c r="F106" s="2"/>
      <c r="G106" s="2"/>
      <c r="H106" s="2"/>
      <c r="I106" s="2"/>
      <c r="J106" s="6"/>
      <c r="K106" s="6"/>
      <c r="L106" s="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30"/>
      <c r="AC106" s="330"/>
      <c r="AD106" s="247" t="s">
        <v>238</v>
      </c>
      <c r="AE106" s="247"/>
      <c r="AF106" s="92">
        <f>AG106+BZ106+CA106+CB106+CC106</f>
        <v>1087.4177761809065</v>
      </c>
      <c r="AG106" s="93">
        <f t="shared" si="265"/>
        <v>1087.4177761809065</v>
      </c>
      <c r="AH106" s="93">
        <f t="shared" si="265"/>
        <v>0</v>
      </c>
      <c r="AI106" s="93">
        <f>AH106-AG106</f>
        <v>-1087.4177761809065</v>
      </c>
      <c r="AJ106" s="94">
        <f>IF(AG106=0,"-",AH106/AG106)</f>
        <v>0</v>
      </c>
      <c r="AK106" s="95">
        <v>0</v>
      </c>
      <c r="AL106" s="95"/>
      <c r="AM106" s="93">
        <f>AL106-AK106</f>
        <v>0</v>
      </c>
      <c r="AN106" s="94" t="str">
        <f>IF(AK106=0,"-",AL106/AK106)</f>
        <v>-</v>
      </c>
      <c r="AO106" s="95">
        <f>AO22-AO104-AO105</f>
        <v>1087.4177761809065</v>
      </c>
      <c r="AP106" s="95"/>
      <c r="AQ106" s="93">
        <f>AP106-AO106</f>
        <v>-1087.4177761809065</v>
      </c>
      <c r="AR106" s="94">
        <f>IF(AO106=0,"-",AP106/AO106)</f>
        <v>0</v>
      </c>
      <c r="AS106" s="93">
        <f t="shared" si="266"/>
        <v>1087.4177761809065</v>
      </c>
      <c r="AT106" s="93">
        <f t="shared" si="266"/>
        <v>0</v>
      </c>
      <c r="AU106" s="93">
        <f>AT106-AS106</f>
        <v>-1087.4177761809065</v>
      </c>
      <c r="AV106" s="94">
        <f>IF(AS106=0,"-",AT106/AS106)</f>
        <v>0</v>
      </c>
      <c r="AW106" s="95">
        <f>AW22-AW104-AW105</f>
        <v>0</v>
      </c>
      <c r="AX106" s="95"/>
      <c r="AY106" s="93">
        <f>AX106-AW106</f>
        <v>0</v>
      </c>
      <c r="AZ106" s="94" t="str">
        <f>IF(AW106=0,"-",AX106/AW106)</f>
        <v>-</v>
      </c>
      <c r="BA106" s="93">
        <f t="shared" si="267"/>
        <v>1087.4177761809065</v>
      </c>
      <c r="BB106" s="93">
        <f t="shared" si="267"/>
        <v>0</v>
      </c>
      <c r="BC106" s="93">
        <f>BB106-BA106</f>
        <v>-1087.4177761809065</v>
      </c>
      <c r="BD106" s="94">
        <f>IF(BA106=0,"-",BB106/BA106)</f>
        <v>0</v>
      </c>
      <c r="BE106" s="95">
        <v>0</v>
      </c>
      <c r="BF106" s="95"/>
      <c r="BG106" s="93">
        <f>BF106-BE106</f>
        <v>0</v>
      </c>
      <c r="BH106" s="94" t="str">
        <f>IF(BE106=0,"-",BF106/BE106)</f>
        <v>-</v>
      </c>
      <c r="BI106" s="80"/>
      <c r="BJ106" s="80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95">
        <v>0</v>
      </c>
      <c r="CA106" s="95">
        <v>0</v>
      </c>
      <c r="CB106" s="95">
        <v>0</v>
      </c>
      <c r="CC106" s="95">
        <v>0</v>
      </c>
      <c r="CD106" s="99"/>
      <c r="CE106" s="99"/>
      <c r="CF106" s="99"/>
      <c r="CG106" s="22"/>
      <c r="CH106" s="22"/>
      <c r="CI106" s="332" t="s">
        <v>238</v>
      </c>
      <c r="CJ106" s="332"/>
      <c r="CK106" s="92">
        <f>CL106+EE106+EF106+EG106+EH106</f>
        <v>0</v>
      </c>
      <c r="CL106" s="93">
        <f t="shared" si="268"/>
        <v>0</v>
      </c>
      <c r="CM106" s="93">
        <f t="shared" si="268"/>
        <v>0</v>
      </c>
      <c r="CN106" s="93">
        <f>CM106-CL106</f>
        <v>0</v>
      </c>
      <c r="CO106" s="94" t="str">
        <f>IF(CL106=0,"-",CM106/CL106)</f>
        <v>-</v>
      </c>
      <c r="CP106" s="95">
        <v>0</v>
      </c>
      <c r="CQ106" s="95"/>
      <c r="CR106" s="93">
        <f>CQ106-CP106</f>
        <v>0</v>
      </c>
      <c r="CS106" s="94" t="str">
        <f>IF(CP106=0,"-",CQ106/CP106)</f>
        <v>-</v>
      </c>
      <c r="CT106" s="95">
        <v>0</v>
      </c>
      <c r="CU106" s="95"/>
      <c r="CV106" s="93">
        <f>CU106-CT106</f>
        <v>0</v>
      </c>
      <c r="CW106" s="94" t="str">
        <f>IF(CT106=0,"-",CU106/CT106)</f>
        <v>-</v>
      </c>
      <c r="CX106" s="93">
        <f t="shared" si="269"/>
        <v>0</v>
      </c>
      <c r="CY106" s="93">
        <f t="shared" si="269"/>
        <v>0</v>
      </c>
      <c r="CZ106" s="93">
        <f>CY106-CX106</f>
        <v>0</v>
      </c>
      <c r="DA106" s="94" t="str">
        <f>IF(CX106=0,"-",CY106/CX106)</f>
        <v>-</v>
      </c>
      <c r="DB106" s="95">
        <v>0</v>
      </c>
      <c r="DC106" s="95"/>
      <c r="DD106" s="93">
        <f>DC106-DB106</f>
        <v>0</v>
      </c>
      <c r="DE106" s="94" t="str">
        <f>IF(DB106=0,"-",DC106/DB106)</f>
        <v>-</v>
      </c>
      <c r="DF106" s="93">
        <f t="shared" si="270"/>
        <v>0</v>
      </c>
      <c r="DG106" s="93">
        <f t="shared" si="270"/>
        <v>0</v>
      </c>
      <c r="DH106" s="93">
        <f>DG106-DF106</f>
        <v>0</v>
      </c>
      <c r="DI106" s="94" t="str">
        <f>IF(DF106=0,"-",DG106/DF106)</f>
        <v>-</v>
      </c>
      <c r="DJ106" s="95">
        <v>0</v>
      </c>
      <c r="DK106" s="95"/>
      <c r="DL106" s="93">
        <f>DK106-DJ106</f>
        <v>0</v>
      </c>
      <c r="DM106" s="94" t="str">
        <f>IF(DJ106=0,"-",DK106/DJ106)</f>
        <v>-</v>
      </c>
      <c r="DN106" s="80"/>
      <c r="DO106" s="80"/>
      <c r="DP106" s="331"/>
      <c r="DQ106" s="331"/>
      <c r="DR106" s="331"/>
      <c r="DS106" s="331"/>
      <c r="DT106" s="331"/>
      <c r="DU106" s="331"/>
      <c r="DV106" s="331"/>
      <c r="DW106" s="331"/>
      <c r="DX106" s="331"/>
      <c r="DY106" s="331"/>
      <c r="DZ106" s="331"/>
      <c r="EA106" s="331"/>
      <c r="EB106" s="331"/>
      <c r="EC106" s="331"/>
      <c r="ED106" s="331"/>
      <c r="EE106" s="95">
        <v>0</v>
      </c>
      <c r="EF106" s="95">
        <v>0</v>
      </c>
      <c r="EG106" s="95">
        <v>0</v>
      </c>
      <c r="EH106" s="95">
        <v>0</v>
      </c>
      <c r="EI106" s="141"/>
      <c r="EJ106" s="100"/>
      <c r="EK106" s="100"/>
      <c r="EL106" s="333"/>
      <c r="EM106" s="333"/>
      <c r="EN106" s="333"/>
      <c r="EO106" s="334"/>
      <c r="EP106" s="335"/>
      <c r="EQ106" s="335"/>
      <c r="ER106" s="335"/>
      <c r="ES106" s="334"/>
      <c r="ET106" s="335"/>
      <c r="EU106" s="335"/>
      <c r="EV106" s="335"/>
      <c r="EW106" s="334"/>
      <c r="EX106" s="335"/>
      <c r="EY106" s="335"/>
      <c r="EZ106" s="335"/>
      <c r="FA106" s="335"/>
      <c r="FB106" s="335"/>
      <c r="FC106" s="335"/>
      <c r="FD106" s="335"/>
      <c r="FE106" s="334"/>
      <c r="FF106" s="335"/>
      <c r="FG106" s="335"/>
      <c r="FH106" s="335"/>
      <c r="FI106" s="335"/>
      <c r="FJ106" s="335"/>
      <c r="FK106" s="335"/>
      <c r="FL106" s="335"/>
      <c r="FM106" s="334"/>
      <c r="FN106" s="335"/>
      <c r="FO106" s="335"/>
      <c r="FP106" s="335"/>
      <c r="FQ106" s="336"/>
      <c r="FR106" s="336"/>
      <c r="FS106" s="336"/>
      <c r="FT106" s="331"/>
      <c r="FU106" s="331"/>
      <c r="FV106" s="331"/>
      <c r="FW106" s="331"/>
      <c r="FX106" s="331"/>
      <c r="FY106" s="331"/>
      <c r="FZ106" s="331"/>
      <c r="GA106" s="331"/>
      <c r="GB106" s="331"/>
      <c r="GC106" s="331"/>
      <c r="GD106" s="331"/>
      <c r="GE106" s="331"/>
      <c r="GF106" s="331"/>
      <c r="GG106" s="331"/>
      <c r="GH106" s="333"/>
      <c r="GI106" s="333"/>
      <c r="GJ106" s="333"/>
      <c r="GK106" s="333"/>
      <c r="GL106" s="333"/>
      <c r="GM106" s="333"/>
      <c r="GN106" s="333"/>
      <c r="GO106" s="333"/>
      <c r="GP106" s="333"/>
      <c r="GQ106" s="337"/>
      <c r="GR106" s="337"/>
      <c r="GS106" s="337"/>
      <c r="GT106" s="337"/>
      <c r="GU106" s="337"/>
      <c r="GV106" s="337"/>
      <c r="GW106" s="337"/>
      <c r="GX106" s="337"/>
      <c r="GY106" s="337"/>
      <c r="GZ106" s="337"/>
      <c r="HA106" s="337"/>
      <c r="HB106" s="337"/>
      <c r="HC106" s="337"/>
      <c r="HD106" s="337"/>
      <c r="HE106" s="337"/>
      <c r="HF106" s="337"/>
      <c r="HG106" s="337"/>
      <c r="HH106" s="337"/>
      <c r="HI106" s="337"/>
      <c r="HJ106" s="333"/>
      <c r="HK106" s="143"/>
      <c r="HL106" s="143"/>
      <c r="HM106" s="143"/>
      <c r="HN106" s="143"/>
      <c r="HO106" s="143"/>
      <c r="HP106" s="143"/>
      <c r="HQ106" s="143"/>
      <c r="HR106" s="143"/>
      <c r="HS106" s="143"/>
      <c r="HT106" s="143"/>
      <c r="HU106" s="143"/>
      <c r="HV106" s="143"/>
      <c r="HW106" s="143"/>
      <c r="HX106" s="143"/>
      <c r="HY106" s="143"/>
      <c r="HZ106" s="143"/>
      <c r="IA106" s="143"/>
      <c r="IB106" s="143"/>
      <c r="IC106" s="143"/>
      <c r="ID106" s="143"/>
      <c r="IE106" s="143"/>
      <c r="IF106" s="143"/>
      <c r="IG106" s="143"/>
      <c r="IH106" s="143"/>
      <c r="II106" s="143"/>
      <c r="IJ106" s="143"/>
      <c r="IK106" s="143"/>
      <c r="IL106" s="143"/>
      <c r="IM106" s="143"/>
      <c r="IN106" s="143"/>
      <c r="IO106" s="143"/>
      <c r="IP106" s="143"/>
      <c r="IQ106" s="143"/>
      <c r="IR106" s="143"/>
      <c r="IS106" s="143"/>
      <c r="IT106" s="143"/>
      <c r="IU106" s="143"/>
      <c r="IV106" s="143"/>
      <c r="IW106" s="143"/>
      <c r="IX106" s="143"/>
      <c r="IY106" s="143"/>
      <c r="IZ106" s="143"/>
      <c r="JA106" s="143"/>
      <c r="JB106" s="143"/>
      <c r="JC106" s="143"/>
      <c r="JD106" s="143"/>
      <c r="JE106" s="143"/>
      <c r="JF106" s="143"/>
      <c r="JG106" s="143"/>
      <c r="JH106" s="143"/>
      <c r="JI106" s="143"/>
      <c r="JJ106" s="143"/>
      <c r="JK106" s="143"/>
      <c r="JL106" s="143"/>
      <c r="JM106" s="143"/>
      <c r="JN106" s="143"/>
      <c r="JO106" s="143"/>
      <c r="JP106" s="143"/>
      <c r="JQ106" s="143"/>
      <c r="JR106" s="143"/>
      <c r="JS106" s="143"/>
      <c r="JT106" s="143"/>
      <c r="JU106" s="143"/>
      <c r="JV106" s="143"/>
      <c r="JW106" s="143"/>
      <c r="JX106" s="143"/>
      <c r="JY106" s="143"/>
      <c r="JZ106" s="143"/>
      <c r="KA106" s="143"/>
      <c r="KB106" s="143"/>
      <c r="KC106" s="143"/>
      <c r="KD106" s="143"/>
      <c r="KE106" s="143"/>
      <c r="KF106" s="143"/>
      <c r="KG106" s="143"/>
      <c r="KH106" s="143"/>
      <c r="KI106" s="143"/>
      <c r="KJ106" s="143"/>
      <c r="KK106" s="143"/>
      <c r="KL106" s="143"/>
      <c r="KM106" s="50"/>
      <c r="KN106" s="50"/>
      <c r="KO106" s="50"/>
      <c r="KP106" s="50"/>
      <c r="KQ106" s="50"/>
      <c r="KR106" s="50"/>
      <c r="KS106" s="50"/>
      <c r="KT106" s="50"/>
      <c r="KU106" s="50"/>
      <c r="KV106" s="50"/>
      <c r="KW106" s="50"/>
      <c r="KX106" s="50"/>
      <c r="KY106" s="50"/>
      <c r="KZ106" s="50"/>
      <c r="LA106" s="50"/>
      <c r="LB106" s="50"/>
      <c r="LC106" s="50"/>
      <c r="LD106" s="50"/>
      <c r="LE106" s="50"/>
      <c r="LF106" s="50"/>
      <c r="LG106" s="50"/>
      <c r="LH106" s="50"/>
      <c r="LI106" s="50"/>
      <c r="LJ106" s="50"/>
      <c r="LK106" s="50"/>
      <c r="LL106" s="50"/>
      <c r="LM106" s="50"/>
      <c r="LN106" s="50"/>
      <c r="LO106" s="50"/>
      <c r="LP106" s="50"/>
      <c r="LQ106" s="50"/>
      <c r="LR106" s="50"/>
      <c r="LS106" s="50"/>
      <c r="LT106" s="50"/>
      <c r="LU106" s="50"/>
      <c r="LV106" s="50"/>
      <c r="LW106" s="50"/>
      <c r="LX106" s="50"/>
    </row>
    <row r="107" spans="1:336" ht="15.75" x14ac:dyDescent="0.2">
      <c r="A107" s="340"/>
      <c r="B107" s="341"/>
      <c r="C107" s="2"/>
      <c r="D107" s="2"/>
      <c r="E107" s="2"/>
      <c r="F107" s="2"/>
      <c r="G107" s="2"/>
      <c r="H107" s="2"/>
      <c r="I107" s="2"/>
      <c r="J107" s="6"/>
      <c r="K107" s="6"/>
      <c r="L107" s="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30"/>
      <c r="AC107" s="330"/>
      <c r="AD107" s="247"/>
      <c r="AE107" s="247"/>
      <c r="AF107" s="92"/>
      <c r="AG107" s="93"/>
      <c r="AH107" s="93"/>
      <c r="AI107" s="93"/>
      <c r="AJ107" s="94"/>
      <c r="AK107" s="95"/>
      <c r="AL107" s="95"/>
      <c r="AM107" s="93"/>
      <c r="AN107" s="94"/>
      <c r="AO107" s="95"/>
      <c r="AP107" s="95"/>
      <c r="AQ107" s="93"/>
      <c r="AR107" s="94"/>
      <c r="AS107" s="93"/>
      <c r="AT107" s="93"/>
      <c r="AU107" s="93"/>
      <c r="AV107" s="94"/>
      <c r="AW107" s="95"/>
      <c r="AX107" s="95"/>
      <c r="AY107" s="93"/>
      <c r="AZ107" s="94"/>
      <c r="BA107" s="93"/>
      <c r="BB107" s="93"/>
      <c r="BC107" s="93"/>
      <c r="BD107" s="94"/>
      <c r="BE107" s="95"/>
      <c r="BF107" s="342"/>
      <c r="BG107" s="93"/>
      <c r="BH107" s="94"/>
      <c r="BI107" s="80"/>
      <c r="BJ107" s="80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95"/>
      <c r="CA107" s="95"/>
      <c r="CB107" s="95"/>
      <c r="CC107" s="95"/>
      <c r="CD107" s="99"/>
      <c r="CE107" s="99"/>
      <c r="CF107" s="99"/>
      <c r="CG107" s="22"/>
      <c r="CH107" s="22"/>
      <c r="CI107" s="332"/>
      <c r="CJ107" s="332"/>
      <c r="CK107" s="92"/>
      <c r="CL107" s="93"/>
      <c r="CM107" s="93"/>
      <c r="CN107" s="93"/>
      <c r="CO107" s="94"/>
      <c r="CP107" s="95"/>
      <c r="CQ107" s="95"/>
      <c r="CR107" s="93"/>
      <c r="CS107" s="94"/>
      <c r="CT107" s="95"/>
      <c r="CU107" s="95"/>
      <c r="CV107" s="93"/>
      <c r="CW107" s="94"/>
      <c r="CX107" s="93"/>
      <c r="CY107" s="93"/>
      <c r="CZ107" s="93"/>
      <c r="DA107" s="94"/>
      <c r="DB107" s="95"/>
      <c r="DC107" s="95"/>
      <c r="DD107" s="93"/>
      <c r="DE107" s="94"/>
      <c r="DF107" s="93"/>
      <c r="DG107" s="93"/>
      <c r="DH107" s="93"/>
      <c r="DI107" s="94"/>
      <c r="DJ107" s="95"/>
      <c r="DK107" s="95"/>
      <c r="DL107" s="93"/>
      <c r="DM107" s="94"/>
      <c r="DN107" s="80"/>
      <c r="DO107" s="80"/>
      <c r="DP107" s="331"/>
      <c r="DQ107" s="331"/>
      <c r="DR107" s="331"/>
      <c r="DS107" s="331"/>
      <c r="DT107" s="331"/>
      <c r="DU107" s="331"/>
      <c r="DV107" s="331"/>
      <c r="DW107" s="331"/>
      <c r="DX107" s="331"/>
      <c r="DY107" s="331"/>
      <c r="DZ107" s="331"/>
      <c r="EA107" s="331"/>
      <c r="EB107" s="331"/>
      <c r="EC107" s="331"/>
      <c r="ED107" s="331"/>
      <c r="EE107" s="95"/>
      <c r="EF107" s="95"/>
      <c r="EG107" s="95"/>
      <c r="EH107" s="95"/>
      <c r="EI107" s="141"/>
      <c r="EJ107" s="100"/>
      <c r="EK107" s="100"/>
      <c r="EL107" s="333"/>
      <c r="EM107" s="333"/>
      <c r="EN107" s="333"/>
      <c r="EO107" s="334"/>
      <c r="EP107" s="335"/>
      <c r="EQ107" s="335"/>
      <c r="ER107" s="335"/>
      <c r="ES107" s="334"/>
      <c r="ET107" s="335"/>
      <c r="EU107" s="335"/>
      <c r="EV107" s="335"/>
      <c r="EW107" s="334"/>
      <c r="EX107" s="335"/>
      <c r="EY107" s="335"/>
      <c r="EZ107" s="335"/>
      <c r="FA107" s="335"/>
      <c r="FB107" s="335"/>
      <c r="FC107" s="335"/>
      <c r="FD107" s="335"/>
      <c r="FE107" s="334"/>
      <c r="FF107" s="335"/>
      <c r="FG107" s="335"/>
      <c r="FH107" s="335"/>
      <c r="FI107" s="335"/>
      <c r="FJ107" s="335"/>
      <c r="FK107" s="335"/>
      <c r="FL107" s="335"/>
      <c r="FM107" s="334"/>
      <c r="FN107" s="335"/>
      <c r="FO107" s="335"/>
      <c r="FP107" s="335"/>
      <c r="FQ107" s="336"/>
      <c r="FR107" s="336"/>
      <c r="FS107" s="336"/>
      <c r="FT107" s="331"/>
      <c r="FU107" s="331"/>
      <c r="FV107" s="331"/>
      <c r="FW107" s="331"/>
      <c r="FX107" s="331"/>
      <c r="FY107" s="331"/>
      <c r="FZ107" s="331"/>
      <c r="GA107" s="331"/>
      <c r="GB107" s="331"/>
      <c r="GC107" s="331"/>
      <c r="GD107" s="331"/>
      <c r="GE107" s="331"/>
      <c r="GF107" s="331"/>
      <c r="GG107" s="331"/>
      <c r="GH107" s="333"/>
      <c r="GI107" s="333"/>
      <c r="GJ107" s="333"/>
      <c r="GK107" s="333"/>
      <c r="GL107" s="333"/>
      <c r="GM107" s="333"/>
      <c r="GN107" s="333"/>
      <c r="GO107" s="333"/>
      <c r="GP107" s="333"/>
      <c r="GQ107" s="337"/>
      <c r="GR107" s="337"/>
      <c r="GS107" s="337"/>
      <c r="GT107" s="337"/>
      <c r="GU107" s="337"/>
      <c r="GV107" s="337"/>
      <c r="GW107" s="337"/>
      <c r="GX107" s="337"/>
      <c r="GY107" s="337"/>
      <c r="GZ107" s="337"/>
      <c r="HA107" s="337"/>
      <c r="HB107" s="337"/>
      <c r="HC107" s="337"/>
      <c r="HD107" s="337"/>
      <c r="HE107" s="337"/>
      <c r="HF107" s="337"/>
      <c r="HG107" s="337"/>
      <c r="HH107" s="337"/>
      <c r="HI107" s="337"/>
      <c r="HJ107" s="333"/>
      <c r="HK107" s="143"/>
      <c r="HL107" s="143"/>
      <c r="HM107" s="143"/>
      <c r="HN107" s="143"/>
      <c r="HO107" s="143"/>
      <c r="HP107" s="143"/>
      <c r="HQ107" s="143"/>
      <c r="HR107" s="143"/>
      <c r="HS107" s="143"/>
      <c r="HT107" s="143"/>
      <c r="HU107" s="143"/>
      <c r="HV107" s="143"/>
      <c r="HW107" s="143"/>
      <c r="HX107" s="143"/>
      <c r="HY107" s="143"/>
      <c r="HZ107" s="143"/>
      <c r="IA107" s="143"/>
      <c r="IB107" s="143"/>
      <c r="IC107" s="143"/>
      <c r="ID107" s="143"/>
      <c r="IE107" s="143"/>
      <c r="IF107" s="143"/>
      <c r="IG107" s="143"/>
      <c r="IH107" s="143"/>
      <c r="II107" s="143"/>
      <c r="IJ107" s="143"/>
      <c r="IK107" s="143"/>
      <c r="IL107" s="143"/>
      <c r="IM107" s="143"/>
      <c r="IN107" s="143"/>
      <c r="IO107" s="143"/>
      <c r="IP107" s="143"/>
      <c r="IQ107" s="143"/>
      <c r="IR107" s="143"/>
      <c r="IS107" s="143"/>
      <c r="IT107" s="143"/>
      <c r="IU107" s="143"/>
      <c r="IV107" s="143"/>
      <c r="IW107" s="143"/>
      <c r="IX107" s="143"/>
      <c r="IY107" s="143"/>
      <c r="IZ107" s="143"/>
      <c r="JA107" s="143"/>
      <c r="JB107" s="143"/>
      <c r="JC107" s="143"/>
      <c r="JD107" s="143"/>
      <c r="JE107" s="143"/>
      <c r="JF107" s="143"/>
      <c r="JG107" s="143"/>
      <c r="JH107" s="143"/>
      <c r="JI107" s="143"/>
      <c r="JJ107" s="143"/>
      <c r="JK107" s="143"/>
      <c r="JL107" s="143"/>
      <c r="JM107" s="143"/>
      <c r="JN107" s="143"/>
      <c r="JO107" s="143"/>
      <c r="JP107" s="143"/>
      <c r="JQ107" s="143"/>
      <c r="JR107" s="143"/>
      <c r="JS107" s="143"/>
      <c r="JT107" s="143"/>
      <c r="JU107" s="143"/>
      <c r="JV107" s="143"/>
      <c r="JW107" s="143"/>
      <c r="JX107" s="143"/>
      <c r="JY107" s="143"/>
      <c r="JZ107" s="143"/>
      <c r="KA107" s="143"/>
      <c r="KB107" s="143"/>
      <c r="KC107" s="143"/>
      <c r="KD107" s="143"/>
      <c r="KE107" s="143"/>
      <c r="KF107" s="143"/>
      <c r="KG107" s="143"/>
      <c r="KH107" s="143"/>
      <c r="KI107" s="143"/>
      <c r="KJ107" s="143"/>
      <c r="KK107" s="143"/>
      <c r="KL107" s="143"/>
      <c r="KM107" s="50"/>
      <c r="KN107" s="50"/>
      <c r="KO107" s="50"/>
      <c r="KP107" s="50"/>
      <c r="KQ107" s="50"/>
      <c r="KR107" s="50"/>
      <c r="KS107" s="50"/>
      <c r="KT107" s="50"/>
      <c r="KU107" s="50"/>
      <c r="KV107" s="50"/>
      <c r="KW107" s="50"/>
      <c r="KX107" s="50"/>
      <c r="KY107" s="50"/>
      <c r="KZ107" s="50"/>
      <c r="LA107" s="50"/>
      <c r="LB107" s="50"/>
      <c r="LC107" s="50"/>
      <c r="LD107" s="50"/>
      <c r="LE107" s="50"/>
      <c r="LF107" s="50"/>
      <c r="LG107" s="50"/>
      <c r="LH107" s="50"/>
      <c r="LI107" s="50"/>
      <c r="LJ107" s="50"/>
      <c r="LK107" s="50"/>
      <c r="LL107" s="50"/>
      <c r="LM107" s="50"/>
      <c r="LN107" s="50"/>
      <c r="LO107" s="50"/>
      <c r="LP107" s="50"/>
      <c r="LQ107" s="50"/>
      <c r="LR107" s="50"/>
      <c r="LS107" s="50"/>
      <c r="LT107" s="50"/>
      <c r="LU107" s="50"/>
      <c r="LV107" s="50"/>
      <c r="LW107" s="50"/>
      <c r="LX107" s="50"/>
    </row>
    <row r="112" spans="1:336" ht="12.75" customHeight="1" x14ac:dyDescent="0.2">
      <c r="AD112" s="344"/>
      <c r="AE112" s="344"/>
      <c r="AF112" s="344"/>
      <c r="AG112" s="344"/>
      <c r="AH112" s="344"/>
      <c r="AI112" s="344"/>
      <c r="AJ112" s="344"/>
      <c r="AK112" s="344"/>
      <c r="AL112" s="344"/>
      <c r="AM112" s="344"/>
      <c r="AN112" s="344"/>
      <c r="AO112" s="344"/>
      <c r="AP112" s="344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  <c r="BJ112" s="344"/>
      <c r="BK112" s="344"/>
      <c r="BL112" s="344"/>
      <c r="BM112" s="344"/>
      <c r="BN112" s="344"/>
      <c r="BO112" s="344"/>
      <c r="BP112" s="344"/>
      <c r="BQ112" s="344"/>
      <c r="BR112" s="344"/>
      <c r="BS112" s="344"/>
      <c r="BT112" s="344"/>
      <c r="BU112" s="344"/>
      <c r="BV112" s="344"/>
      <c r="BW112" s="344"/>
      <c r="BX112" s="344"/>
      <c r="BY112" s="344"/>
      <c r="BZ112" s="344"/>
      <c r="CA112" s="344"/>
      <c r="CB112" s="344"/>
      <c r="CC112" s="344"/>
      <c r="CD112" s="344"/>
    </row>
    <row r="113" spans="30:139" ht="12.75" customHeight="1" x14ac:dyDescent="0.2">
      <c r="AD113" s="344"/>
      <c r="AE113" s="344"/>
      <c r="AF113" s="345"/>
      <c r="AG113" s="345"/>
      <c r="AH113" s="345"/>
      <c r="AI113" s="345"/>
      <c r="AJ113" s="345"/>
      <c r="AK113" s="345"/>
      <c r="AL113" s="345"/>
      <c r="AM113" s="345"/>
      <c r="AN113" s="345"/>
      <c r="AO113" s="345"/>
      <c r="AP113" s="345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  <c r="BJ113" s="345"/>
      <c r="BK113" s="345"/>
      <c r="BL113" s="345"/>
      <c r="BM113" s="345"/>
      <c r="BN113" s="345"/>
      <c r="BO113" s="345"/>
      <c r="BP113" s="345"/>
      <c r="BQ113" s="345"/>
      <c r="BR113" s="345"/>
      <c r="BS113" s="345"/>
      <c r="BT113" s="345"/>
      <c r="BU113" s="345"/>
      <c r="BV113" s="345"/>
      <c r="BW113" s="345"/>
      <c r="BX113" s="345"/>
      <c r="BY113" s="345"/>
      <c r="BZ113" s="345"/>
      <c r="CA113" s="345"/>
      <c r="CB113" s="345"/>
      <c r="CC113" s="345"/>
      <c r="CD113" s="345"/>
      <c r="CE113" s="343"/>
      <c r="CF113" s="343"/>
      <c r="CG113" s="343"/>
      <c r="CH113" s="343"/>
      <c r="CJ113" s="343"/>
      <c r="CK113" s="343"/>
      <c r="CL113" s="343"/>
      <c r="CM113" s="343"/>
      <c r="CN113" s="343"/>
      <c r="CO113" s="343"/>
      <c r="CP113" s="343"/>
      <c r="CQ113" s="343"/>
      <c r="CR113" s="343"/>
      <c r="CS113" s="343"/>
      <c r="CT113" s="343"/>
      <c r="CU113" s="343"/>
      <c r="CV113" s="343"/>
      <c r="CW113" s="343"/>
      <c r="CX113" s="343"/>
      <c r="CY113" s="343"/>
      <c r="CZ113" s="343"/>
      <c r="DA113" s="343"/>
      <c r="DB113" s="343"/>
      <c r="DC113" s="343"/>
      <c r="DD113" s="343"/>
      <c r="DE113" s="343"/>
      <c r="DF113" s="343"/>
      <c r="DG113" s="343"/>
      <c r="DH113" s="343"/>
      <c r="DI113" s="343"/>
      <c r="DJ113" s="343"/>
      <c r="DK113" s="343"/>
      <c r="DL113" s="343"/>
      <c r="DM113" s="343"/>
      <c r="DN113" s="343"/>
      <c r="DO113" s="343"/>
      <c r="DP113" s="343"/>
      <c r="DQ113" s="343"/>
      <c r="DR113" s="343"/>
      <c r="DS113" s="343"/>
      <c r="DT113" s="343"/>
      <c r="DU113" s="343"/>
      <c r="DV113" s="343"/>
      <c r="DW113" s="343"/>
      <c r="DX113" s="343"/>
      <c r="DY113" s="343"/>
      <c r="DZ113" s="343"/>
      <c r="EA113" s="343"/>
      <c r="EB113" s="343"/>
      <c r="EC113" s="343"/>
      <c r="ED113" s="343"/>
      <c r="EE113" s="343"/>
      <c r="EF113" s="343"/>
      <c r="EG113" s="343"/>
      <c r="EH113" s="343"/>
      <c r="EI113" s="343"/>
    </row>
    <row r="114" spans="30:139" ht="12.75" customHeight="1" x14ac:dyDescent="0.2">
      <c r="AD114" s="346" t="s">
        <v>116</v>
      </c>
      <c r="AE114" s="344"/>
      <c r="AF114" s="347">
        <f>SUM(AF104,AF49,AF43,AF41,AF40,AF37,AF36,AF35,AF34,AF33,AF32,AF31,AF30,AF29,AF28,AF27,AF26,AF25,AF24,AF23,AF20,AF19)</f>
        <v>174064.76308072614</v>
      </c>
      <c r="AG114" s="347">
        <f>SUM(AG104,AG49,AG43,AG41,AG40,AG37,AG36,AG35,AG34,AG33,AG32,AG31,AG30,AG29,AG28,AG27,AG26,AG25,AG24,AG23,AG20,AG19)</f>
        <v>67880.539788238966</v>
      </c>
      <c r="AH114" s="345"/>
      <c r="AI114" s="345"/>
      <c r="AJ114" s="345"/>
      <c r="AK114" s="345"/>
      <c r="AL114" s="345"/>
      <c r="AM114" s="345"/>
      <c r="AN114" s="345"/>
      <c r="AO114" s="345"/>
      <c r="AP114" s="345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  <c r="BJ114" s="345"/>
      <c r="BK114" s="345"/>
      <c r="BL114" s="345"/>
      <c r="BM114" s="345"/>
      <c r="BN114" s="345"/>
      <c r="BO114" s="345"/>
      <c r="BP114" s="345"/>
      <c r="BQ114" s="345"/>
      <c r="BR114" s="345"/>
      <c r="BS114" s="345"/>
      <c r="BT114" s="345"/>
      <c r="BU114" s="345"/>
      <c r="BV114" s="345"/>
      <c r="BW114" s="345"/>
      <c r="BX114" s="345"/>
      <c r="BY114" s="345"/>
      <c r="BZ114" s="347">
        <f>SUM(BZ104,BZ49,BZ43,BZ41,BZ40,BZ37,BZ36,BZ35,BZ34,BZ33,BZ32,BZ31,BZ30,BZ29,BZ28,BZ27,BZ26,BZ25,BZ24,BZ23,BZ20,BZ19)</f>
        <v>43940.05495005312</v>
      </c>
      <c r="CA114" s="347">
        <f>SUM(CA104,CA49,CA43,CA41,CA40,CA37,CA36,CA35,CA34,CA33,CA32,CA31,CA30,CA29,CA28,CA27,CA26,CA25,CA24,CA23,CA20,CA19)</f>
        <v>23875.47325343487</v>
      </c>
      <c r="CB114" s="347">
        <f>SUM(CB104,CB49,CB43,CB41,CB40,CB37,CB36,CB35,CB34,CB33,CB32,CB31,CB30,CB29,CB28,CB27,CB26,CB25,CB24,CB23,CB20,CB19)</f>
        <v>22586.924640535304</v>
      </c>
      <c r="CC114" s="347">
        <f>SUM(CC104,CC49,CC43,CC41,CC40,CC37,CC36,CC35,CC34,CC33,CC32,CC31,CC30,CC29,CC28,CC27,CC26,CC25,CC24,CC23,CC20,CC19)</f>
        <v>15781.770448463894</v>
      </c>
      <c r="CD114" s="345"/>
      <c r="CE114" s="348"/>
      <c r="CF114" s="348"/>
      <c r="CG114" s="348"/>
      <c r="CH114" s="348"/>
      <c r="CI114" s="345" t="s">
        <v>116</v>
      </c>
      <c r="CJ114" s="345"/>
      <c r="CK114" s="347">
        <f>SUM(CK104,CK49,CK43,CK41,CK40,CK37,CK36,CK35,CK34,CK33,CK32,CK31,CK30,CK29,CK28,CK27,CK26,CK25,CK24,CK23,CK20,CK19)</f>
        <v>138058.8143865653</v>
      </c>
      <c r="CL114" s="347">
        <f>SUM(CL104,CL49,CL43,CL41,CL40,CL37,CL36,CL35,CL34,CL33,CL32,CL31,CL30,CL29,CL28,CL27,CL26,CL25,CL24,CL23,CL20,CL19)</f>
        <v>54520.922037048746</v>
      </c>
      <c r="CM114" s="349"/>
      <c r="CN114" s="350"/>
      <c r="CO114" s="350"/>
      <c r="CP114" s="350"/>
      <c r="CQ114" s="350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350"/>
      <c r="DC114" s="350"/>
      <c r="DD114" s="350"/>
      <c r="DE114" s="350"/>
      <c r="DF114" s="350"/>
      <c r="DG114" s="350"/>
      <c r="DH114" s="350"/>
      <c r="DI114" s="350"/>
      <c r="DJ114" s="350"/>
      <c r="DK114" s="350"/>
      <c r="DL114" s="350"/>
      <c r="DM114" s="350"/>
      <c r="DN114" s="350"/>
      <c r="DO114" s="350"/>
      <c r="DP114" s="350"/>
      <c r="DQ114" s="350"/>
      <c r="DR114" s="350"/>
      <c r="DS114" s="350"/>
      <c r="DT114" s="350"/>
      <c r="DU114" s="350"/>
      <c r="DV114" s="350"/>
      <c r="DW114" s="350"/>
      <c r="DX114" s="350"/>
      <c r="DY114" s="350"/>
      <c r="DZ114" s="350"/>
      <c r="EA114" s="350"/>
      <c r="EB114" s="350"/>
      <c r="EC114" s="350"/>
      <c r="ED114" s="350"/>
      <c r="EE114" s="347">
        <f>SUM(EE104,EE49,EE43,EE41,EE40,EE37,EE36,EE35,EE34,EE33,EE32,EE31,EE30,EE29,EE28,EE27,EE26,EE25,EE24,EE23,EE20,EE19)</f>
        <v>34521.307397488155</v>
      </c>
      <c r="EF114" s="347">
        <f>SUM(EF104,EF49,EF43,EF41,EF40,EF37,EF36,EF35,EF34,EF33,EF32,EF31,EF30,EF29,EF28,EF27,EF26,EF25,EF24,EF23,EF20,EF19)</f>
        <v>18791.718211195726</v>
      </c>
      <c r="EG114" s="347">
        <f>SUM(EG104,EG49,EG43,EG41,EG40,EG37,EG36,EG35,EG34,EG33,EG32,EG31,EG30,EG29,EG28,EG27,EG26,EG25,EG24,EG23,EG20,EG19)</f>
        <v>17073.391367112752</v>
      </c>
      <c r="EH114" s="347">
        <f>SUM(EH104,EH49,EH43,EH41,EH40,EH37,EH36,EH35,EH34,EH33,EH32,EH31,EH30,EH29,EH28,EH27,EH26,EH25,EH24,EH23,EH20,EH19)</f>
        <v>13151.475373719912</v>
      </c>
      <c r="EI114" s="345"/>
    </row>
    <row r="115" spans="30:139" ht="12.75" customHeight="1" x14ac:dyDescent="0.2">
      <c r="AD115" s="346" t="s">
        <v>259</v>
      </c>
      <c r="AE115" s="344"/>
      <c r="AF115" s="347">
        <f>AF65</f>
        <v>147701.12760576728</v>
      </c>
      <c r="AG115" s="347">
        <f>AG65</f>
        <v>57451.039183183399</v>
      </c>
      <c r="AH115" s="345"/>
      <c r="AI115" s="345"/>
      <c r="AJ115" s="345"/>
      <c r="AK115" s="345"/>
      <c r="AL115" s="345"/>
      <c r="AM115" s="345"/>
      <c r="AN115" s="345"/>
      <c r="AO115" s="345"/>
      <c r="AP115" s="345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  <c r="BJ115" s="345"/>
      <c r="BK115" s="345"/>
      <c r="BL115" s="345"/>
      <c r="BM115" s="345"/>
      <c r="BN115" s="345"/>
      <c r="BO115" s="345"/>
      <c r="BP115" s="345"/>
      <c r="BQ115" s="345"/>
      <c r="BR115" s="345"/>
      <c r="BS115" s="345"/>
      <c r="BT115" s="345"/>
      <c r="BU115" s="345"/>
      <c r="BV115" s="345"/>
      <c r="BW115" s="345"/>
      <c r="BX115" s="345"/>
      <c r="BY115" s="345"/>
      <c r="BZ115" s="347">
        <f>BZ65</f>
        <v>37035.793470555487</v>
      </c>
      <c r="CA115" s="347">
        <f>CA65</f>
        <v>20890.57321119573</v>
      </c>
      <c r="CB115" s="347">
        <f>CB65</f>
        <v>19172.246367112752</v>
      </c>
      <c r="CC115" s="347">
        <f>CC65</f>
        <v>13151.475373719912</v>
      </c>
      <c r="CD115" s="345"/>
      <c r="CE115" s="348"/>
      <c r="CF115" s="348"/>
      <c r="CG115" s="348"/>
      <c r="CH115" s="348"/>
      <c r="CI115" s="345" t="s">
        <v>259</v>
      </c>
      <c r="CJ115" s="345"/>
      <c r="CK115" s="347">
        <f>CK65</f>
        <v>138058.8143865653</v>
      </c>
      <c r="CL115" s="347">
        <f>CL65</f>
        <v>54520.922037048746</v>
      </c>
      <c r="CM115" s="350"/>
      <c r="CN115" s="350"/>
      <c r="CO115" s="350"/>
      <c r="CP115" s="350"/>
      <c r="CQ115" s="350"/>
      <c r="CR115" s="350"/>
      <c r="CS115" s="350"/>
      <c r="CT115" s="350"/>
      <c r="CU115" s="350"/>
      <c r="CV115" s="350"/>
      <c r="CW115" s="350"/>
      <c r="CX115" s="350"/>
      <c r="CY115" s="350"/>
      <c r="CZ115" s="350"/>
      <c r="DA115" s="350"/>
      <c r="DB115" s="350"/>
      <c r="DC115" s="350"/>
      <c r="DD115" s="350"/>
      <c r="DE115" s="350"/>
      <c r="DF115" s="350"/>
      <c r="DG115" s="350"/>
      <c r="DH115" s="350"/>
      <c r="DI115" s="350"/>
      <c r="DJ115" s="350"/>
      <c r="DK115" s="350"/>
      <c r="DL115" s="350"/>
      <c r="DM115" s="350"/>
      <c r="DN115" s="350"/>
      <c r="DO115" s="350"/>
      <c r="DP115" s="350"/>
      <c r="DQ115" s="350"/>
      <c r="DR115" s="350"/>
      <c r="DS115" s="350"/>
      <c r="DT115" s="350"/>
      <c r="DU115" s="350"/>
      <c r="DV115" s="350"/>
      <c r="DW115" s="350"/>
      <c r="DX115" s="350"/>
      <c r="DY115" s="350"/>
      <c r="DZ115" s="350"/>
      <c r="EA115" s="350"/>
      <c r="EB115" s="350"/>
      <c r="EC115" s="350"/>
      <c r="ED115" s="350"/>
      <c r="EE115" s="347">
        <f>EE65</f>
        <v>34521.307397488163</v>
      </c>
      <c r="EF115" s="347">
        <f>EF65</f>
        <v>18791.71821119573</v>
      </c>
      <c r="EG115" s="347">
        <f>EG65</f>
        <v>17073.391367112752</v>
      </c>
      <c r="EH115" s="347">
        <f>EH65</f>
        <v>13151.475373719912</v>
      </c>
      <c r="EI115" s="345"/>
    </row>
    <row r="116" spans="30:139" ht="12.75" customHeight="1" x14ac:dyDescent="0.2">
      <c r="AD116" s="346" t="s">
        <v>260</v>
      </c>
      <c r="AE116" s="351">
        <f>AE114-AE115</f>
        <v>0</v>
      </c>
      <c r="AF116" s="347">
        <f>AF114-AF115</f>
        <v>26363.635474958865</v>
      </c>
      <c r="AG116" s="347">
        <f>AG114-AG115</f>
        <v>10429.500605055568</v>
      </c>
      <c r="AH116" s="345"/>
      <c r="AI116" s="345"/>
      <c r="AJ116" s="345"/>
      <c r="AK116" s="345"/>
      <c r="AL116" s="345"/>
      <c r="AM116" s="345"/>
      <c r="AN116" s="345"/>
      <c r="AO116" s="345"/>
      <c r="AP116" s="345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  <c r="BJ116" s="345"/>
      <c r="BK116" s="345"/>
      <c r="BL116" s="345"/>
      <c r="BM116" s="345"/>
      <c r="BN116" s="345"/>
      <c r="BO116" s="345"/>
      <c r="BP116" s="345"/>
      <c r="BQ116" s="345"/>
      <c r="BR116" s="345"/>
      <c r="BS116" s="345"/>
      <c r="BT116" s="345"/>
      <c r="BU116" s="345"/>
      <c r="BV116" s="345"/>
      <c r="BW116" s="345"/>
      <c r="BX116" s="345"/>
      <c r="BY116" s="345"/>
      <c r="BZ116" s="347">
        <f>BZ114-BZ115</f>
        <v>6904.2614794976325</v>
      </c>
      <c r="CA116" s="347">
        <f>CA114-CA115</f>
        <v>2984.90004223914</v>
      </c>
      <c r="CB116" s="347">
        <f>CB114-CB115</f>
        <v>3414.6782734225526</v>
      </c>
      <c r="CC116" s="347">
        <f>CC114-CC115</f>
        <v>2630.2950747439827</v>
      </c>
      <c r="CD116" s="345"/>
      <c r="CE116" s="348"/>
      <c r="CF116" s="348"/>
      <c r="CG116" s="348"/>
      <c r="CH116" s="348"/>
      <c r="CI116" s="345" t="s">
        <v>260</v>
      </c>
      <c r="CJ116" s="345"/>
      <c r="CK116" s="347">
        <f>CK114-CK115</f>
        <v>0</v>
      </c>
      <c r="CL116" s="347">
        <f>CL114-CL115</f>
        <v>0</v>
      </c>
      <c r="CM116" s="350"/>
      <c r="CN116" s="350"/>
      <c r="CO116" s="350"/>
      <c r="CP116" s="350"/>
      <c r="CQ116" s="350"/>
      <c r="CR116" s="350"/>
      <c r="CS116" s="350"/>
      <c r="CT116" s="350"/>
      <c r="CU116" s="350"/>
      <c r="CV116" s="350"/>
      <c r="CW116" s="350"/>
      <c r="CX116" s="350"/>
      <c r="CY116" s="350"/>
      <c r="CZ116" s="350"/>
      <c r="DA116" s="350"/>
      <c r="DB116" s="350"/>
      <c r="DC116" s="350"/>
      <c r="DD116" s="350"/>
      <c r="DE116" s="350"/>
      <c r="DF116" s="350"/>
      <c r="DG116" s="350"/>
      <c r="DH116" s="350"/>
      <c r="DI116" s="350"/>
      <c r="DJ116" s="350"/>
      <c r="DK116" s="350"/>
      <c r="DL116" s="350"/>
      <c r="DM116" s="350"/>
      <c r="DN116" s="350"/>
      <c r="DO116" s="350"/>
      <c r="DP116" s="350"/>
      <c r="DQ116" s="350"/>
      <c r="DR116" s="350"/>
      <c r="DS116" s="350"/>
      <c r="DT116" s="350"/>
      <c r="DU116" s="350"/>
      <c r="DV116" s="350"/>
      <c r="DW116" s="350"/>
      <c r="DX116" s="350"/>
      <c r="DY116" s="350"/>
      <c r="DZ116" s="350"/>
      <c r="EA116" s="350"/>
      <c r="EB116" s="350"/>
      <c r="EC116" s="350"/>
      <c r="ED116" s="350"/>
      <c r="EE116" s="347">
        <f>EE114-EE115</f>
        <v>0</v>
      </c>
      <c r="EF116" s="347">
        <f>EF114-EF115</f>
        <v>0</v>
      </c>
      <c r="EG116" s="347">
        <f>EG114-EG115</f>
        <v>0</v>
      </c>
      <c r="EH116" s="347">
        <f>EH114-EH115</f>
        <v>0</v>
      </c>
      <c r="EI116" s="345"/>
    </row>
    <row r="117" spans="30:139" ht="12.75" customHeight="1" x14ac:dyDescent="0.2">
      <c r="AD117" s="346"/>
      <c r="AE117" s="344"/>
      <c r="AF117" s="345"/>
      <c r="AG117" s="345"/>
      <c r="AH117" s="345"/>
      <c r="AI117" s="345"/>
      <c r="AJ117" s="345"/>
      <c r="AK117" s="345"/>
      <c r="AL117" s="345"/>
      <c r="AM117" s="345"/>
      <c r="AN117" s="345"/>
      <c r="AO117" s="345"/>
      <c r="AP117" s="345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  <c r="BJ117" s="345"/>
      <c r="BK117" s="345"/>
      <c r="BL117" s="345"/>
      <c r="BM117" s="345"/>
      <c r="BN117" s="345"/>
      <c r="BO117" s="345"/>
      <c r="BP117" s="345"/>
      <c r="BQ117" s="345"/>
      <c r="BR117" s="345"/>
      <c r="BS117" s="345"/>
      <c r="BT117" s="345"/>
      <c r="BU117" s="345"/>
      <c r="BV117" s="345"/>
      <c r="BW117" s="345"/>
      <c r="BX117" s="345"/>
      <c r="BY117" s="345"/>
      <c r="BZ117" s="345"/>
      <c r="CA117" s="345"/>
      <c r="CB117" s="345"/>
      <c r="CC117" s="345"/>
      <c r="CD117" s="345"/>
      <c r="CE117" s="348"/>
      <c r="CF117" s="348"/>
      <c r="CG117" s="348"/>
      <c r="CH117" s="348"/>
      <c r="CI117" s="345"/>
      <c r="CJ117" s="345"/>
      <c r="CK117" s="345"/>
      <c r="CL117" s="345"/>
      <c r="CM117" s="350"/>
      <c r="CN117" s="350"/>
      <c r="CO117" s="350"/>
      <c r="CP117" s="350"/>
      <c r="CQ117" s="350"/>
      <c r="CR117" s="350"/>
      <c r="CS117" s="350"/>
      <c r="CT117" s="350"/>
      <c r="CU117" s="350"/>
      <c r="CV117" s="350"/>
      <c r="CW117" s="350"/>
      <c r="CX117" s="350"/>
      <c r="CY117" s="350"/>
      <c r="CZ117" s="350"/>
      <c r="DA117" s="350"/>
      <c r="DB117" s="350"/>
      <c r="DC117" s="350"/>
      <c r="DD117" s="350"/>
      <c r="DE117" s="350"/>
      <c r="DF117" s="350"/>
      <c r="DG117" s="350"/>
      <c r="DH117" s="350"/>
      <c r="DI117" s="350"/>
      <c r="DJ117" s="350"/>
      <c r="DK117" s="350"/>
      <c r="DL117" s="350"/>
      <c r="DM117" s="350"/>
      <c r="DN117" s="350"/>
      <c r="DO117" s="350"/>
      <c r="DP117" s="350"/>
      <c r="DQ117" s="350"/>
      <c r="DR117" s="350"/>
      <c r="DS117" s="350"/>
      <c r="DT117" s="350"/>
      <c r="DU117" s="350"/>
      <c r="DV117" s="350"/>
      <c r="DW117" s="350"/>
      <c r="DX117" s="350"/>
      <c r="DY117" s="350"/>
      <c r="DZ117" s="350"/>
      <c r="EA117" s="350"/>
      <c r="EB117" s="350"/>
      <c r="EC117" s="350"/>
      <c r="ED117" s="350"/>
      <c r="EE117" s="345"/>
      <c r="EF117" s="345"/>
      <c r="EG117" s="345"/>
      <c r="EH117" s="345"/>
      <c r="EI117" s="345"/>
    </row>
    <row r="118" spans="30:139" ht="12.75" customHeight="1" x14ac:dyDescent="0.2">
      <c r="AD118" s="346" t="s">
        <v>173</v>
      </c>
      <c r="AE118" s="344"/>
      <c r="AF118" s="347">
        <f>SUM(AF105,AF39)</f>
        <v>5426.4148691336068</v>
      </c>
      <c r="AG118" s="347">
        <f>SUM(AG105,AG39)</f>
        <v>5426.4148691336068</v>
      </c>
      <c r="AH118" s="345"/>
      <c r="AI118" s="345"/>
      <c r="AJ118" s="345"/>
      <c r="AK118" s="345"/>
      <c r="AL118" s="345"/>
      <c r="AM118" s="345"/>
      <c r="AN118" s="345"/>
      <c r="AO118" s="345"/>
      <c r="AP118" s="345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  <c r="BJ118" s="345"/>
      <c r="BK118" s="345"/>
      <c r="BL118" s="345"/>
      <c r="BM118" s="345"/>
      <c r="BN118" s="345"/>
      <c r="BO118" s="345"/>
      <c r="BP118" s="345"/>
      <c r="BQ118" s="345"/>
      <c r="BR118" s="345"/>
      <c r="BS118" s="345"/>
      <c r="BT118" s="345"/>
      <c r="BU118" s="345"/>
      <c r="BV118" s="345"/>
      <c r="BW118" s="345"/>
      <c r="BX118" s="345"/>
      <c r="BY118" s="345"/>
      <c r="BZ118" s="347">
        <f>SUM(BZ105,BZ39)</f>
        <v>0</v>
      </c>
      <c r="CA118" s="347">
        <f>SUM(CA105,CA39)</f>
        <v>0</v>
      </c>
      <c r="CB118" s="347">
        <f>SUM(CB105,CB39)</f>
        <v>0</v>
      </c>
      <c r="CC118" s="347">
        <f>SUM(CC105,CC39)</f>
        <v>0</v>
      </c>
      <c r="CD118" s="345"/>
      <c r="CE118" s="348"/>
      <c r="CF118" s="348"/>
      <c r="CG118" s="348"/>
      <c r="CH118" s="348"/>
      <c r="CI118" s="345" t="s">
        <v>173</v>
      </c>
      <c r="CJ118" s="345"/>
      <c r="CK118" s="347">
        <f>SUM(CK105,CK39)</f>
        <v>5426.4148691336068</v>
      </c>
      <c r="CL118" s="347">
        <f>SUM(CL105,CL39)</f>
        <v>5426.4148691336068</v>
      </c>
      <c r="CM118" s="350"/>
      <c r="CN118" s="350"/>
      <c r="CO118" s="350"/>
      <c r="CP118" s="350"/>
      <c r="CQ118" s="350"/>
      <c r="CR118" s="350"/>
      <c r="CS118" s="350"/>
      <c r="CT118" s="350"/>
      <c r="CU118" s="350"/>
      <c r="CV118" s="350"/>
      <c r="CW118" s="350"/>
      <c r="CX118" s="350"/>
      <c r="CY118" s="350"/>
      <c r="CZ118" s="350"/>
      <c r="DA118" s="350"/>
      <c r="DB118" s="350"/>
      <c r="DC118" s="350"/>
      <c r="DD118" s="350"/>
      <c r="DE118" s="350"/>
      <c r="DF118" s="350"/>
      <c r="DG118" s="350"/>
      <c r="DH118" s="350"/>
      <c r="DI118" s="350"/>
      <c r="DJ118" s="350"/>
      <c r="DK118" s="350"/>
      <c r="DL118" s="350"/>
      <c r="DM118" s="350"/>
      <c r="DN118" s="350"/>
      <c r="DO118" s="350"/>
      <c r="DP118" s="350"/>
      <c r="DQ118" s="350"/>
      <c r="DR118" s="350"/>
      <c r="DS118" s="350"/>
      <c r="DT118" s="350"/>
      <c r="DU118" s="350"/>
      <c r="DV118" s="350"/>
      <c r="DW118" s="350"/>
      <c r="DX118" s="350"/>
      <c r="DY118" s="350"/>
      <c r="DZ118" s="350"/>
      <c r="EA118" s="350"/>
      <c r="EB118" s="350"/>
      <c r="EC118" s="350"/>
      <c r="ED118" s="350"/>
      <c r="EE118" s="347">
        <f>SUM(EE105,EE39)</f>
        <v>0</v>
      </c>
      <c r="EF118" s="347">
        <f>SUM(EF105,EF39)</f>
        <v>0</v>
      </c>
      <c r="EG118" s="347">
        <f>SUM(EG105,EG39)</f>
        <v>0</v>
      </c>
      <c r="EH118" s="347">
        <f>SUM(EH105,EH39)</f>
        <v>0</v>
      </c>
      <c r="EI118" s="345"/>
    </row>
    <row r="119" spans="30:139" ht="12.75" customHeight="1" x14ac:dyDescent="0.2">
      <c r="AD119" s="346" t="s">
        <v>259</v>
      </c>
      <c r="AE119" s="344"/>
      <c r="AF119" s="347">
        <f>AF67</f>
        <v>5426.4148691336068</v>
      </c>
      <c r="AG119" s="347">
        <f>AG67</f>
        <v>5426.4148691336068</v>
      </c>
      <c r="AH119" s="345"/>
      <c r="AI119" s="345"/>
      <c r="AJ119" s="345"/>
      <c r="AK119" s="345"/>
      <c r="AL119" s="345"/>
      <c r="AM119" s="345"/>
      <c r="AN119" s="345"/>
      <c r="AO119" s="345"/>
      <c r="AP119" s="345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  <c r="BJ119" s="345"/>
      <c r="BK119" s="345"/>
      <c r="BL119" s="345"/>
      <c r="BM119" s="345"/>
      <c r="BN119" s="345"/>
      <c r="BO119" s="345"/>
      <c r="BP119" s="345"/>
      <c r="BQ119" s="345"/>
      <c r="BR119" s="345"/>
      <c r="BS119" s="345"/>
      <c r="BT119" s="345"/>
      <c r="BU119" s="345"/>
      <c r="BV119" s="345"/>
      <c r="BW119" s="345"/>
      <c r="BX119" s="345"/>
      <c r="BY119" s="345"/>
      <c r="BZ119" s="347">
        <f>BZ67</f>
        <v>0</v>
      </c>
      <c r="CA119" s="347">
        <f>CA67</f>
        <v>0</v>
      </c>
      <c r="CB119" s="347">
        <f>CB67</f>
        <v>0</v>
      </c>
      <c r="CC119" s="347">
        <f>CC67</f>
        <v>0</v>
      </c>
      <c r="CD119" s="345"/>
      <c r="CE119" s="348"/>
      <c r="CF119" s="348"/>
      <c r="CG119" s="348"/>
      <c r="CH119" s="348"/>
      <c r="CI119" s="345" t="s">
        <v>259</v>
      </c>
      <c r="CJ119" s="345"/>
      <c r="CK119" s="347">
        <f>CK67</f>
        <v>5426.4148691336068</v>
      </c>
      <c r="CL119" s="347">
        <f>CL67</f>
        <v>5426.4148691336068</v>
      </c>
      <c r="CM119" s="350"/>
      <c r="CN119" s="350"/>
      <c r="CO119" s="350"/>
      <c r="CP119" s="350"/>
      <c r="CQ119" s="350"/>
      <c r="CR119" s="350"/>
      <c r="CS119" s="350"/>
      <c r="CT119" s="350"/>
      <c r="CU119" s="350"/>
      <c r="CV119" s="350"/>
      <c r="CW119" s="350"/>
      <c r="CX119" s="350"/>
      <c r="CY119" s="350"/>
      <c r="CZ119" s="350"/>
      <c r="DA119" s="350"/>
      <c r="DB119" s="350"/>
      <c r="DC119" s="350"/>
      <c r="DD119" s="350"/>
      <c r="DE119" s="350"/>
      <c r="DF119" s="350"/>
      <c r="DG119" s="350"/>
      <c r="DH119" s="350"/>
      <c r="DI119" s="350"/>
      <c r="DJ119" s="350"/>
      <c r="DK119" s="350"/>
      <c r="DL119" s="350"/>
      <c r="DM119" s="350"/>
      <c r="DN119" s="350"/>
      <c r="DO119" s="350"/>
      <c r="DP119" s="350"/>
      <c r="DQ119" s="350"/>
      <c r="DR119" s="350"/>
      <c r="DS119" s="350"/>
      <c r="DT119" s="350"/>
      <c r="DU119" s="350"/>
      <c r="DV119" s="350"/>
      <c r="DW119" s="350"/>
      <c r="DX119" s="350"/>
      <c r="DY119" s="350"/>
      <c r="DZ119" s="350"/>
      <c r="EA119" s="350"/>
      <c r="EB119" s="350"/>
      <c r="EC119" s="350"/>
      <c r="ED119" s="350"/>
      <c r="EE119" s="347">
        <f>EE67</f>
        <v>0</v>
      </c>
      <c r="EF119" s="347">
        <f>EF67</f>
        <v>0</v>
      </c>
      <c r="EG119" s="347">
        <f>EG67</f>
        <v>0</v>
      </c>
      <c r="EH119" s="347">
        <f>EH67</f>
        <v>0</v>
      </c>
      <c r="EI119" s="345"/>
    </row>
    <row r="120" spans="30:139" ht="12.75" customHeight="1" x14ac:dyDescent="0.2">
      <c r="AD120" s="346" t="s">
        <v>260</v>
      </c>
      <c r="AE120" s="344">
        <f>AE118-AE119</f>
        <v>0</v>
      </c>
      <c r="AF120" s="345">
        <f>AF118-AF119</f>
        <v>0</v>
      </c>
      <c r="AG120" s="345">
        <f>AG118-AG119</f>
        <v>0</v>
      </c>
      <c r="AH120" s="345"/>
      <c r="AI120" s="345"/>
      <c r="AJ120" s="345"/>
      <c r="AK120" s="345"/>
      <c r="AL120" s="345"/>
      <c r="AM120" s="345"/>
      <c r="AN120" s="345"/>
      <c r="AO120" s="345"/>
      <c r="AP120" s="345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  <c r="BJ120" s="345"/>
      <c r="BK120" s="345"/>
      <c r="BL120" s="345"/>
      <c r="BM120" s="345"/>
      <c r="BN120" s="345"/>
      <c r="BO120" s="345"/>
      <c r="BP120" s="345"/>
      <c r="BQ120" s="345"/>
      <c r="BR120" s="345"/>
      <c r="BS120" s="345"/>
      <c r="BT120" s="345"/>
      <c r="BU120" s="345"/>
      <c r="BV120" s="345"/>
      <c r="BW120" s="345"/>
      <c r="BX120" s="345"/>
      <c r="BY120" s="345"/>
      <c r="BZ120" s="345">
        <f>BZ118-BZ119</f>
        <v>0</v>
      </c>
      <c r="CA120" s="345">
        <f>CA118-CA119</f>
        <v>0</v>
      </c>
      <c r="CB120" s="345">
        <f>CB118-CB119</f>
        <v>0</v>
      </c>
      <c r="CC120" s="345">
        <f>CC118-CC119</f>
        <v>0</v>
      </c>
      <c r="CD120" s="345"/>
      <c r="CE120" s="348"/>
      <c r="CF120" s="348"/>
      <c r="CG120" s="348"/>
      <c r="CH120" s="348"/>
      <c r="CI120" s="345" t="s">
        <v>260</v>
      </c>
      <c r="CJ120" s="345"/>
      <c r="CK120" s="345">
        <f>CK118-CK119</f>
        <v>0</v>
      </c>
      <c r="CL120" s="345">
        <f>CL118-CL119</f>
        <v>0</v>
      </c>
      <c r="CM120" s="350"/>
      <c r="CN120" s="350"/>
      <c r="CO120" s="350"/>
      <c r="CP120" s="350"/>
      <c r="CQ120" s="350"/>
      <c r="CR120" s="350"/>
      <c r="CS120" s="350"/>
      <c r="CT120" s="350"/>
      <c r="CU120" s="350"/>
      <c r="CV120" s="350"/>
      <c r="CW120" s="350"/>
      <c r="CX120" s="350"/>
      <c r="CY120" s="350"/>
      <c r="CZ120" s="350"/>
      <c r="DA120" s="350"/>
      <c r="DB120" s="350"/>
      <c r="DC120" s="350"/>
      <c r="DD120" s="350"/>
      <c r="DE120" s="350"/>
      <c r="DF120" s="350"/>
      <c r="DG120" s="350"/>
      <c r="DH120" s="350"/>
      <c r="DI120" s="350"/>
      <c r="DJ120" s="350"/>
      <c r="DK120" s="350"/>
      <c r="DL120" s="350"/>
      <c r="DM120" s="350"/>
      <c r="DN120" s="350"/>
      <c r="DO120" s="350"/>
      <c r="DP120" s="350"/>
      <c r="DQ120" s="350"/>
      <c r="DR120" s="350"/>
      <c r="DS120" s="350"/>
      <c r="DT120" s="350"/>
      <c r="DU120" s="350"/>
      <c r="DV120" s="350"/>
      <c r="DW120" s="350"/>
      <c r="DX120" s="350"/>
      <c r="DY120" s="350"/>
      <c r="DZ120" s="350"/>
      <c r="EA120" s="350"/>
      <c r="EB120" s="350"/>
      <c r="EC120" s="350"/>
      <c r="ED120" s="350"/>
      <c r="EE120" s="345">
        <f>EE118-EE119</f>
        <v>0</v>
      </c>
      <c r="EF120" s="345">
        <f>EF118-EF119</f>
        <v>0</v>
      </c>
      <c r="EG120" s="345">
        <f>EG118-EG119</f>
        <v>0</v>
      </c>
      <c r="EH120" s="345">
        <f>EH118-EH119</f>
        <v>0</v>
      </c>
      <c r="EI120" s="345"/>
    </row>
    <row r="121" spans="30:139" ht="12.75" customHeight="1" x14ac:dyDescent="0.2">
      <c r="AD121" s="352"/>
      <c r="AE121" s="344"/>
      <c r="AF121" s="345"/>
      <c r="AG121" s="345"/>
      <c r="AH121" s="345"/>
      <c r="AI121" s="345"/>
      <c r="AJ121" s="345"/>
      <c r="AK121" s="345"/>
      <c r="AL121" s="345"/>
      <c r="AM121" s="345"/>
      <c r="AN121" s="345"/>
      <c r="AO121" s="345"/>
      <c r="AP121" s="345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  <c r="BJ121" s="345"/>
      <c r="BK121" s="345"/>
      <c r="BL121" s="345"/>
      <c r="BM121" s="345"/>
      <c r="BN121" s="345"/>
      <c r="BO121" s="345"/>
      <c r="BP121" s="345"/>
      <c r="BQ121" s="345"/>
      <c r="BR121" s="345"/>
      <c r="BS121" s="345"/>
      <c r="BT121" s="345"/>
      <c r="BU121" s="345"/>
      <c r="BV121" s="345"/>
      <c r="BW121" s="345"/>
      <c r="BX121" s="345"/>
      <c r="BY121" s="345"/>
      <c r="BZ121" s="345"/>
      <c r="CA121" s="345"/>
      <c r="CB121" s="345"/>
      <c r="CC121" s="345"/>
      <c r="CD121" s="345"/>
      <c r="CE121" s="348"/>
      <c r="CF121" s="348"/>
      <c r="CG121" s="348"/>
      <c r="CH121" s="348"/>
      <c r="CI121" s="345"/>
      <c r="CJ121" s="345"/>
      <c r="CK121" s="345"/>
      <c r="CL121" s="345"/>
      <c r="CM121" s="350"/>
      <c r="CN121" s="350"/>
      <c r="CO121" s="350"/>
      <c r="CP121" s="350"/>
      <c r="CQ121" s="350"/>
      <c r="CR121" s="350"/>
      <c r="CS121" s="350"/>
      <c r="CT121" s="350"/>
      <c r="CU121" s="350"/>
      <c r="CV121" s="350"/>
      <c r="CW121" s="350"/>
      <c r="CX121" s="350"/>
      <c r="CY121" s="350"/>
      <c r="CZ121" s="350"/>
      <c r="DA121" s="350"/>
      <c r="DB121" s="350"/>
      <c r="DC121" s="350"/>
      <c r="DD121" s="350"/>
      <c r="DE121" s="350"/>
      <c r="DF121" s="350"/>
      <c r="DG121" s="350"/>
      <c r="DH121" s="350"/>
      <c r="DI121" s="350"/>
      <c r="DJ121" s="350"/>
      <c r="DK121" s="350"/>
      <c r="DL121" s="350"/>
      <c r="DM121" s="350"/>
      <c r="DN121" s="350"/>
      <c r="DO121" s="350"/>
      <c r="DP121" s="350"/>
      <c r="DQ121" s="350"/>
      <c r="DR121" s="350"/>
      <c r="DS121" s="350"/>
      <c r="DT121" s="350"/>
      <c r="DU121" s="350"/>
      <c r="DV121" s="350"/>
      <c r="DW121" s="350"/>
      <c r="DX121" s="350"/>
      <c r="DY121" s="350"/>
      <c r="DZ121" s="350"/>
      <c r="EA121" s="350"/>
      <c r="EB121" s="350"/>
      <c r="EC121" s="350"/>
      <c r="ED121" s="350"/>
      <c r="EE121" s="345"/>
      <c r="EF121" s="345"/>
      <c r="EG121" s="345"/>
      <c r="EH121" s="345"/>
      <c r="EI121" s="345"/>
    </row>
    <row r="122" spans="30:139" ht="12.75" customHeight="1" x14ac:dyDescent="0.2">
      <c r="AD122" s="346" t="s">
        <v>261</v>
      </c>
      <c r="AE122" s="344"/>
      <c r="AF122" s="347">
        <f>SUM(AF14,AF13)</f>
        <v>426819.49666857836</v>
      </c>
      <c r="AG122" s="347">
        <f>SUM(AG14,AG13)</f>
        <v>80590.805420888122</v>
      </c>
      <c r="AH122" s="345"/>
      <c r="AI122" s="345"/>
      <c r="AJ122" s="345"/>
      <c r="AK122" s="345"/>
      <c r="AL122" s="345"/>
      <c r="AM122" s="345"/>
      <c r="AN122" s="345"/>
      <c r="AO122" s="345"/>
      <c r="AP122" s="345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  <c r="BJ122" s="345"/>
      <c r="BK122" s="345"/>
      <c r="BL122" s="345"/>
      <c r="BM122" s="345"/>
      <c r="BN122" s="345"/>
      <c r="BO122" s="345"/>
      <c r="BP122" s="345"/>
      <c r="BQ122" s="345"/>
      <c r="BR122" s="345"/>
      <c r="BS122" s="345"/>
      <c r="BT122" s="345"/>
      <c r="BU122" s="345"/>
      <c r="BV122" s="345"/>
      <c r="BW122" s="345"/>
      <c r="BX122" s="345"/>
      <c r="BY122" s="345"/>
      <c r="BZ122" s="347">
        <f>SUM(BZ14,BZ13)</f>
        <v>80103.041439008899</v>
      </c>
      <c r="CA122" s="347">
        <f>SUM(CA14,CA13)</f>
        <v>79070.468068697446</v>
      </c>
      <c r="CB122" s="347">
        <f>SUM(CB14,CB13)</f>
        <v>93291.106370706038</v>
      </c>
      <c r="CC122" s="347">
        <f>SUM(CC14,CC13)</f>
        <v>93764.075369277882</v>
      </c>
      <c r="CD122" s="345"/>
      <c r="CE122" s="348"/>
      <c r="CF122" s="348"/>
      <c r="CG122" s="348"/>
      <c r="CH122" s="348"/>
      <c r="CI122" s="345" t="s">
        <v>261</v>
      </c>
      <c r="CJ122" s="345"/>
      <c r="CK122" s="347">
        <f>SUM(CK14,CK13)</f>
        <v>355682.91389048198</v>
      </c>
      <c r="CL122" s="347">
        <f>SUM(CL14,CL13)</f>
        <v>67159.004517406764</v>
      </c>
      <c r="CM122" s="350"/>
      <c r="CN122" s="350"/>
      <c r="CO122" s="350"/>
      <c r="CP122" s="350"/>
      <c r="CQ122" s="350"/>
      <c r="CR122" s="350"/>
      <c r="CS122" s="350"/>
      <c r="CT122" s="350"/>
      <c r="CU122" s="350"/>
      <c r="CV122" s="350"/>
      <c r="CW122" s="350"/>
      <c r="CX122" s="350"/>
      <c r="CY122" s="350"/>
      <c r="CZ122" s="350"/>
      <c r="DA122" s="350"/>
      <c r="DB122" s="350"/>
      <c r="DC122" s="350"/>
      <c r="DD122" s="350"/>
      <c r="DE122" s="350"/>
      <c r="DF122" s="350"/>
      <c r="DG122" s="350"/>
      <c r="DH122" s="350"/>
      <c r="DI122" s="350"/>
      <c r="DJ122" s="350"/>
      <c r="DK122" s="350"/>
      <c r="DL122" s="350"/>
      <c r="DM122" s="350"/>
      <c r="DN122" s="350"/>
      <c r="DO122" s="350"/>
      <c r="DP122" s="350"/>
      <c r="DQ122" s="350"/>
      <c r="DR122" s="350"/>
      <c r="DS122" s="350"/>
      <c r="DT122" s="350"/>
      <c r="DU122" s="350"/>
      <c r="DV122" s="350"/>
      <c r="DW122" s="350"/>
      <c r="DX122" s="350"/>
      <c r="DY122" s="350"/>
      <c r="DZ122" s="350"/>
      <c r="EA122" s="350"/>
      <c r="EB122" s="350"/>
      <c r="EC122" s="350"/>
      <c r="ED122" s="350"/>
      <c r="EE122" s="347">
        <f>SUM(EE14,EE13)</f>
        <v>66752.534532507416</v>
      </c>
      <c r="EF122" s="347">
        <f>SUM(EF14,EF13)</f>
        <v>65892.056723914546</v>
      </c>
      <c r="EG122" s="347">
        <f>SUM(EG14,EG13)</f>
        <v>77742.588642255039</v>
      </c>
      <c r="EH122" s="347">
        <f>SUM(EH14,EH13)</f>
        <v>78136.729474398235</v>
      </c>
      <c r="EI122" s="345"/>
    </row>
    <row r="123" spans="30:139" ht="12.75" customHeight="1" x14ac:dyDescent="0.2">
      <c r="AD123" s="346" t="s">
        <v>259</v>
      </c>
      <c r="AE123" s="344"/>
      <c r="AF123" s="347">
        <f>AF68</f>
        <v>355682.91389048198</v>
      </c>
      <c r="AG123" s="347">
        <f>AG68</f>
        <v>67159.004517406764</v>
      </c>
      <c r="AH123" s="345"/>
      <c r="AI123" s="345"/>
      <c r="AJ123" s="345"/>
      <c r="AK123" s="345"/>
      <c r="AL123" s="345"/>
      <c r="AM123" s="345"/>
      <c r="AN123" s="345"/>
      <c r="AO123" s="345"/>
      <c r="AP123" s="345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  <c r="BJ123" s="345"/>
      <c r="BK123" s="345"/>
      <c r="BL123" s="345"/>
      <c r="BM123" s="345"/>
      <c r="BN123" s="345"/>
      <c r="BO123" s="345"/>
      <c r="BP123" s="345"/>
      <c r="BQ123" s="345"/>
      <c r="BR123" s="345"/>
      <c r="BS123" s="345"/>
      <c r="BT123" s="345"/>
      <c r="BU123" s="345"/>
      <c r="BV123" s="345"/>
      <c r="BW123" s="345"/>
      <c r="BX123" s="345"/>
      <c r="BY123" s="345"/>
      <c r="BZ123" s="347">
        <f>BZ68</f>
        <v>66752.534532507416</v>
      </c>
      <c r="CA123" s="347">
        <f>CA68</f>
        <v>65892.056723914546</v>
      </c>
      <c r="CB123" s="347">
        <f>CB68</f>
        <v>77742.588642255039</v>
      </c>
      <c r="CC123" s="347">
        <f>CC68</f>
        <v>78136.729474398235</v>
      </c>
      <c r="CD123" s="345"/>
      <c r="CE123" s="348"/>
      <c r="CF123" s="348"/>
      <c r="CG123" s="348"/>
      <c r="CH123" s="348"/>
      <c r="CI123" s="345" t="s">
        <v>259</v>
      </c>
      <c r="CJ123" s="345"/>
      <c r="CK123" s="347">
        <f>CK68</f>
        <v>355682.91389048198</v>
      </c>
      <c r="CL123" s="347">
        <f>CL68</f>
        <v>67159.004517406764</v>
      </c>
      <c r="CM123" s="350"/>
      <c r="CN123" s="350"/>
      <c r="CO123" s="350"/>
      <c r="CP123" s="350"/>
      <c r="CQ123" s="350"/>
      <c r="CR123" s="350"/>
      <c r="CS123" s="350"/>
      <c r="CT123" s="350"/>
      <c r="CU123" s="350"/>
      <c r="CV123" s="350"/>
      <c r="CW123" s="350"/>
      <c r="CX123" s="350"/>
      <c r="CY123" s="350"/>
      <c r="CZ123" s="350"/>
      <c r="DA123" s="350"/>
      <c r="DB123" s="350"/>
      <c r="DC123" s="350"/>
      <c r="DD123" s="350"/>
      <c r="DE123" s="350"/>
      <c r="DF123" s="350"/>
      <c r="DG123" s="350"/>
      <c r="DH123" s="350"/>
      <c r="DI123" s="350"/>
      <c r="DJ123" s="350"/>
      <c r="DK123" s="350"/>
      <c r="DL123" s="350"/>
      <c r="DM123" s="350"/>
      <c r="DN123" s="350"/>
      <c r="DO123" s="350"/>
      <c r="DP123" s="350"/>
      <c r="DQ123" s="350"/>
      <c r="DR123" s="350"/>
      <c r="DS123" s="350"/>
      <c r="DT123" s="350"/>
      <c r="DU123" s="350"/>
      <c r="DV123" s="350"/>
      <c r="DW123" s="350"/>
      <c r="DX123" s="350"/>
      <c r="DY123" s="350"/>
      <c r="DZ123" s="350"/>
      <c r="EA123" s="350"/>
      <c r="EB123" s="350"/>
      <c r="EC123" s="350"/>
      <c r="ED123" s="350"/>
      <c r="EE123" s="347">
        <f>EE68</f>
        <v>66752.534532507416</v>
      </c>
      <c r="EF123" s="347">
        <f>EF68</f>
        <v>65892.056723914546</v>
      </c>
      <c r="EG123" s="347">
        <f>EG68</f>
        <v>77742.588642255039</v>
      </c>
      <c r="EH123" s="347">
        <f>EH68</f>
        <v>78136.729474398235</v>
      </c>
      <c r="EI123" s="345"/>
    </row>
    <row r="124" spans="30:139" ht="12.75" customHeight="1" x14ac:dyDescent="0.2">
      <c r="AD124" s="346" t="s">
        <v>260</v>
      </c>
      <c r="AE124" s="353">
        <f>AE122-AE123</f>
        <v>0</v>
      </c>
      <c r="AF124" s="347">
        <f>AF122-AF123</f>
        <v>71136.582778096374</v>
      </c>
      <c r="AG124" s="347">
        <f>AG122-AG123</f>
        <v>13431.800903481359</v>
      </c>
      <c r="AH124" s="345"/>
      <c r="AI124" s="345"/>
      <c r="AJ124" s="345"/>
      <c r="AK124" s="345"/>
      <c r="AL124" s="345"/>
      <c r="AM124" s="345"/>
      <c r="AN124" s="345"/>
      <c r="AO124" s="345"/>
      <c r="AP124" s="345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  <c r="BJ124" s="345"/>
      <c r="BK124" s="345"/>
      <c r="BL124" s="345"/>
      <c r="BM124" s="345"/>
      <c r="BN124" s="345"/>
      <c r="BO124" s="345"/>
      <c r="BP124" s="345"/>
      <c r="BQ124" s="345"/>
      <c r="BR124" s="345"/>
      <c r="BS124" s="345"/>
      <c r="BT124" s="345"/>
      <c r="BU124" s="345"/>
      <c r="BV124" s="345"/>
      <c r="BW124" s="345"/>
      <c r="BX124" s="345"/>
      <c r="BY124" s="345"/>
      <c r="BZ124" s="347">
        <f>BZ122-BZ123</f>
        <v>13350.506906501483</v>
      </c>
      <c r="CA124" s="347">
        <f>CA122-CA123</f>
        <v>13178.4113447829</v>
      </c>
      <c r="CB124" s="347">
        <f>CB122-CB123</f>
        <v>15548.517728450999</v>
      </c>
      <c r="CC124" s="347">
        <f>CC122-CC123</f>
        <v>15627.345894879647</v>
      </c>
      <c r="CD124" s="345"/>
      <c r="CE124" s="348"/>
      <c r="CF124" s="348"/>
      <c r="CG124" s="348"/>
      <c r="CH124" s="348"/>
      <c r="CI124" s="345" t="s">
        <v>260</v>
      </c>
      <c r="CJ124" s="345"/>
      <c r="CK124" s="347">
        <f>CK122-CK123</f>
        <v>0</v>
      </c>
      <c r="CL124" s="347">
        <f>CL122-CL123</f>
        <v>0</v>
      </c>
      <c r="CM124" s="350"/>
      <c r="CN124" s="350"/>
      <c r="CO124" s="350"/>
      <c r="CP124" s="350"/>
      <c r="CQ124" s="350"/>
      <c r="CR124" s="350"/>
      <c r="CS124" s="350"/>
      <c r="CT124" s="350"/>
      <c r="CU124" s="350"/>
      <c r="CV124" s="350"/>
      <c r="CW124" s="350"/>
      <c r="CX124" s="350"/>
      <c r="CY124" s="350"/>
      <c r="CZ124" s="350"/>
      <c r="DA124" s="350"/>
      <c r="DB124" s="350"/>
      <c r="DC124" s="350"/>
      <c r="DD124" s="350"/>
      <c r="DE124" s="350"/>
      <c r="DF124" s="350"/>
      <c r="DG124" s="350"/>
      <c r="DH124" s="350"/>
      <c r="DI124" s="350"/>
      <c r="DJ124" s="350"/>
      <c r="DK124" s="350"/>
      <c r="DL124" s="350"/>
      <c r="DM124" s="350"/>
      <c r="DN124" s="350"/>
      <c r="DO124" s="350"/>
      <c r="DP124" s="350"/>
      <c r="DQ124" s="350"/>
      <c r="DR124" s="350"/>
      <c r="DS124" s="350"/>
      <c r="DT124" s="350"/>
      <c r="DU124" s="350"/>
      <c r="DV124" s="350"/>
      <c r="DW124" s="350"/>
      <c r="DX124" s="350"/>
      <c r="DY124" s="350"/>
      <c r="DZ124" s="350"/>
      <c r="EA124" s="350"/>
      <c r="EB124" s="350"/>
      <c r="EC124" s="350"/>
      <c r="ED124" s="350"/>
      <c r="EE124" s="347">
        <f>EE122-EE123</f>
        <v>0</v>
      </c>
      <c r="EF124" s="347">
        <f>EF122-EF123</f>
        <v>0</v>
      </c>
      <c r="EG124" s="347">
        <f>EG122-EG123</f>
        <v>0</v>
      </c>
      <c r="EH124" s="347">
        <f>EH122-EH123</f>
        <v>0</v>
      </c>
      <c r="EI124" s="345"/>
    </row>
    <row r="125" spans="30:139" ht="12.75" customHeight="1" x14ac:dyDescent="0.2">
      <c r="AD125" s="346"/>
      <c r="AE125" s="353"/>
      <c r="AF125" s="354"/>
      <c r="AG125" s="354"/>
      <c r="AH125" s="345"/>
      <c r="AI125" s="345"/>
      <c r="AJ125" s="345"/>
      <c r="AK125" s="345"/>
      <c r="AL125" s="345"/>
      <c r="AM125" s="345"/>
      <c r="AN125" s="345"/>
      <c r="AO125" s="345"/>
      <c r="AP125" s="345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  <c r="BJ125" s="345"/>
      <c r="BK125" s="345"/>
      <c r="BL125" s="345"/>
      <c r="BM125" s="345"/>
      <c r="BN125" s="345"/>
      <c r="BO125" s="345"/>
      <c r="BP125" s="345"/>
      <c r="BQ125" s="345"/>
      <c r="BR125" s="345"/>
      <c r="BS125" s="345"/>
      <c r="BT125" s="345"/>
      <c r="BU125" s="345"/>
      <c r="BV125" s="345"/>
      <c r="BW125" s="345"/>
      <c r="BX125" s="345"/>
      <c r="BY125" s="345"/>
      <c r="BZ125" s="354"/>
      <c r="CA125" s="354"/>
      <c r="CB125" s="354"/>
      <c r="CC125" s="354"/>
      <c r="CD125" s="345"/>
      <c r="CE125" s="343"/>
      <c r="CF125" s="343"/>
      <c r="CG125" s="343"/>
      <c r="CH125" s="343"/>
      <c r="CI125" s="345"/>
      <c r="CJ125" s="345"/>
      <c r="CK125" s="354"/>
      <c r="CL125" s="354"/>
      <c r="CM125" s="350"/>
      <c r="CN125" s="350"/>
      <c r="CO125" s="350"/>
      <c r="CP125" s="350"/>
      <c r="CQ125" s="350"/>
      <c r="CR125" s="350"/>
      <c r="CS125" s="350"/>
      <c r="CT125" s="350"/>
      <c r="CU125" s="350"/>
      <c r="CV125" s="350"/>
      <c r="CW125" s="350"/>
      <c r="CX125" s="350"/>
      <c r="CY125" s="350"/>
      <c r="CZ125" s="350"/>
      <c r="DA125" s="350"/>
      <c r="DB125" s="350"/>
      <c r="DC125" s="350"/>
      <c r="DD125" s="350"/>
      <c r="DE125" s="350"/>
      <c r="DF125" s="350"/>
      <c r="DG125" s="350"/>
      <c r="DH125" s="350"/>
      <c r="DI125" s="350"/>
      <c r="DJ125" s="350"/>
      <c r="DK125" s="350"/>
      <c r="DL125" s="350"/>
      <c r="DM125" s="350"/>
      <c r="DN125" s="350"/>
      <c r="DO125" s="350"/>
      <c r="DP125" s="350"/>
      <c r="DQ125" s="350"/>
      <c r="DR125" s="350"/>
      <c r="DS125" s="350"/>
      <c r="DT125" s="350"/>
      <c r="DU125" s="350"/>
      <c r="DV125" s="350"/>
      <c r="DW125" s="350"/>
      <c r="DX125" s="350"/>
      <c r="DY125" s="350"/>
      <c r="DZ125" s="350"/>
      <c r="EA125" s="350"/>
      <c r="EB125" s="350"/>
      <c r="EC125" s="350"/>
      <c r="ED125" s="350"/>
      <c r="EE125" s="354"/>
      <c r="EF125" s="354"/>
      <c r="EG125" s="354"/>
      <c r="EH125" s="354"/>
      <c r="EI125" s="345"/>
    </row>
    <row r="126" spans="30:139" ht="12.75" customHeight="1" x14ac:dyDescent="0.2">
      <c r="AD126" s="346" t="s">
        <v>125</v>
      </c>
      <c r="AE126" s="353"/>
      <c r="AF126" s="347">
        <f>SUM(AF21)</f>
        <v>29804.400000000001</v>
      </c>
      <c r="AG126" s="347">
        <f>SUM(AG21)</f>
        <v>29804.400000000001</v>
      </c>
      <c r="AH126" s="345"/>
      <c r="AI126" s="345"/>
      <c r="AJ126" s="345"/>
      <c r="AK126" s="345"/>
      <c r="AL126" s="345"/>
      <c r="AM126" s="345"/>
      <c r="AN126" s="345"/>
      <c r="AO126" s="345"/>
      <c r="AP126" s="345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  <c r="BJ126" s="345"/>
      <c r="BK126" s="345"/>
      <c r="BL126" s="345"/>
      <c r="BM126" s="345"/>
      <c r="BN126" s="345"/>
      <c r="BO126" s="345"/>
      <c r="BP126" s="345"/>
      <c r="BQ126" s="345"/>
      <c r="BR126" s="345"/>
      <c r="BS126" s="345"/>
      <c r="BT126" s="345"/>
      <c r="BU126" s="345"/>
      <c r="BV126" s="345"/>
      <c r="BW126" s="345"/>
      <c r="BX126" s="345"/>
      <c r="BY126" s="345"/>
      <c r="BZ126" s="347">
        <f>SUM(BZ21)</f>
        <v>0</v>
      </c>
      <c r="CA126" s="347">
        <f>SUM(CA21)</f>
        <v>0</v>
      </c>
      <c r="CB126" s="347">
        <f>SUM(CB21)</f>
        <v>0</v>
      </c>
      <c r="CC126" s="347">
        <f>SUM(CC21)</f>
        <v>0</v>
      </c>
      <c r="CD126" s="345"/>
      <c r="CE126" s="343"/>
      <c r="CF126" s="343"/>
      <c r="CG126" s="343"/>
      <c r="CH126" s="343"/>
      <c r="CI126" s="345"/>
      <c r="CJ126" s="345"/>
      <c r="CK126" s="347"/>
      <c r="CL126" s="347"/>
      <c r="CM126" s="350"/>
      <c r="CN126" s="350"/>
      <c r="CO126" s="350"/>
      <c r="CP126" s="350"/>
      <c r="CQ126" s="350"/>
      <c r="CR126" s="350"/>
      <c r="CS126" s="350"/>
      <c r="CT126" s="350"/>
      <c r="CU126" s="350"/>
      <c r="CV126" s="350"/>
      <c r="CW126" s="350"/>
      <c r="CX126" s="350"/>
      <c r="CY126" s="350"/>
      <c r="CZ126" s="350"/>
      <c r="DA126" s="350"/>
      <c r="DB126" s="350"/>
      <c r="DC126" s="350"/>
      <c r="DD126" s="350"/>
      <c r="DE126" s="350"/>
      <c r="DF126" s="350"/>
      <c r="DG126" s="350"/>
      <c r="DH126" s="350"/>
      <c r="DI126" s="350"/>
      <c r="DJ126" s="350"/>
      <c r="DK126" s="350"/>
      <c r="DL126" s="350"/>
      <c r="DM126" s="350"/>
      <c r="DN126" s="350"/>
      <c r="DO126" s="350"/>
      <c r="DP126" s="350"/>
      <c r="DQ126" s="350"/>
      <c r="DR126" s="350"/>
      <c r="DS126" s="350"/>
      <c r="DT126" s="350"/>
      <c r="DU126" s="350"/>
      <c r="DV126" s="350"/>
      <c r="DW126" s="350"/>
      <c r="DX126" s="350"/>
      <c r="DY126" s="350"/>
      <c r="DZ126" s="350"/>
      <c r="EA126" s="350"/>
      <c r="EB126" s="350"/>
      <c r="EC126" s="350"/>
      <c r="ED126" s="350"/>
      <c r="EE126" s="347"/>
      <c r="EF126" s="347"/>
      <c r="EG126" s="347"/>
      <c r="EH126" s="347"/>
      <c r="EI126" s="345"/>
    </row>
    <row r="127" spans="30:139" ht="12.75" customHeight="1" x14ac:dyDescent="0.2">
      <c r="AD127" s="346" t="s">
        <v>259</v>
      </c>
      <c r="AE127" s="353"/>
      <c r="AF127" s="347">
        <f>AF76</f>
        <v>24837</v>
      </c>
      <c r="AG127" s="347">
        <f>AG76</f>
        <v>24837</v>
      </c>
      <c r="AH127" s="345"/>
      <c r="AI127" s="345"/>
      <c r="AJ127" s="345"/>
      <c r="AK127" s="345"/>
      <c r="AL127" s="345"/>
      <c r="AM127" s="345"/>
      <c r="AN127" s="345"/>
      <c r="AO127" s="345"/>
      <c r="AP127" s="345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  <c r="BJ127" s="345"/>
      <c r="BK127" s="345"/>
      <c r="BL127" s="345"/>
      <c r="BM127" s="345"/>
      <c r="BN127" s="345"/>
      <c r="BO127" s="345"/>
      <c r="BP127" s="345"/>
      <c r="BQ127" s="345"/>
      <c r="BR127" s="345"/>
      <c r="BS127" s="345"/>
      <c r="BT127" s="345"/>
      <c r="BU127" s="345"/>
      <c r="BV127" s="345"/>
      <c r="BW127" s="345"/>
      <c r="BX127" s="345"/>
      <c r="BY127" s="345"/>
      <c r="BZ127" s="347">
        <f>BZ76</f>
        <v>0</v>
      </c>
      <c r="CA127" s="347">
        <f>CA76</f>
        <v>0</v>
      </c>
      <c r="CB127" s="347">
        <f>CB76</f>
        <v>0</v>
      </c>
      <c r="CC127" s="347">
        <f>CC76</f>
        <v>0</v>
      </c>
      <c r="CD127" s="345"/>
      <c r="CE127" s="343"/>
      <c r="CF127" s="343"/>
      <c r="CG127" s="343"/>
      <c r="CH127" s="343"/>
      <c r="CI127" s="345"/>
      <c r="CJ127" s="345"/>
      <c r="CK127" s="347"/>
      <c r="CL127" s="347"/>
      <c r="CM127" s="350"/>
      <c r="CN127" s="350"/>
      <c r="CO127" s="350"/>
      <c r="CP127" s="350"/>
      <c r="CQ127" s="350"/>
      <c r="CR127" s="350"/>
      <c r="CS127" s="350"/>
      <c r="CT127" s="350"/>
      <c r="CU127" s="350"/>
      <c r="CV127" s="350"/>
      <c r="CW127" s="350"/>
      <c r="CX127" s="350"/>
      <c r="CY127" s="350"/>
      <c r="CZ127" s="350"/>
      <c r="DA127" s="350"/>
      <c r="DB127" s="350"/>
      <c r="DC127" s="350"/>
      <c r="DD127" s="350"/>
      <c r="DE127" s="350"/>
      <c r="DF127" s="350"/>
      <c r="DG127" s="350"/>
      <c r="DH127" s="350"/>
      <c r="DI127" s="350"/>
      <c r="DJ127" s="350"/>
      <c r="DK127" s="350"/>
      <c r="DL127" s="350"/>
      <c r="DM127" s="350"/>
      <c r="DN127" s="350"/>
      <c r="DO127" s="350"/>
      <c r="DP127" s="350"/>
      <c r="DQ127" s="350"/>
      <c r="DR127" s="350"/>
      <c r="DS127" s="350"/>
      <c r="DT127" s="350"/>
      <c r="DU127" s="350"/>
      <c r="DV127" s="350"/>
      <c r="DW127" s="350"/>
      <c r="DX127" s="350"/>
      <c r="DY127" s="350"/>
      <c r="DZ127" s="350"/>
      <c r="EA127" s="350"/>
      <c r="EB127" s="350"/>
      <c r="EC127" s="350"/>
      <c r="ED127" s="350"/>
      <c r="EE127" s="347"/>
      <c r="EF127" s="347"/>
      <c r="EG127" s="347"/>
      <c r="EH127" s="347"/>
      <c r="EI127" s="345"/>
    </row>
    <row r="128" spans="30:139" ht="12.75" customHeight="1" x14ac:dyDescent="0.2">
      <c r="AD128" s="346" t="s">
        <v>260</v>
      </c>
      <c r="AE128" s="353">
        <f>AE126-AE127</f>
        <v>0</v>
      </c>
      <c r="AF128" s="347">
        <f>AF126-AF127</f>
        <v>4967.4000000000015</v>
      </c>
      <c r="AG128" s="347">
        <f>AG126-AG127</f>
        <v>4967.4000000000015</v>
      </c>
      <c r="AH128" s="345"/>
      <c r="AI128" s="345"/>
      <c r="AJ128" s="345"/>
      <c r="AK128" s="345"/>
      <c r="AL128" s="345"/>
      <c r="AM128" s="345"/>
      <c r="AN128" s="345"/>
      <c r="AO128" s="345"/>
      <c r="AP128" s="345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  <c r="BJ128" s="345"/>
      <c r="BK128" s="345"/>
      <c r="BL128" s="345"/>
      <c r="BM128" s="345"/>
      <c r="BN128" s="345"/>
      <c r="BO128" s="345"/>
      <c r="BP128" s="345"/>
      <c r="BQ128" s="345"/>
      <c r="BR128" s="345"/>
      <c r="BS128" s="345"/>
      <c r="BT128" s="345"/>
      <c r="BU128" s="345"/>
      <c r="BV128" s="345"/>
      <c r="BW128" s="345"/>
      <c r="BX128" s="345"/>
      <c r="BY128" s="345"/>
      <c r="BZ128" s="347">
        <f>BZ126-BZ127</f>
        <v>0</v>
      </c>
      <c r="CA128" s="347">
        <f>CA126-CA127</f>
        <v>0</v>
      </c>
      <c r="CB128" s="347">
        <f>CB126-CB127</f>
        <v>0</v>
      </c>
      <c r="CC128" s="347">
        <f>CC126-CC127</f>
        <v>0</v>
      </c>
      <c r="CD128" s="345"/>
      <c r="CE128" s="343"/>
      <c r="CF128" s="343"/>
      <c r="CG128" s="343"/>
      <c r="CH128" s="343"/>
      <c r="CI128" s="345"/>
      <c r="CJ128" s="345"/>
      <c r="CK128" s="347"/>
      <c r="CL128" s="347"/>
      <c r="CM128" s="350"/>
      <c r="CN128" s="350"/>
      <c r="CO128" s="350"/>
      <c r="CP128" s="350"/>
      <c r="CQ128" s="350"/>
      <c r="CR128" s="350"/>
      <c r="CS128" s="350"/>
      <c r="CT128" s="350"/>
      <c r="CU128" s="350"/>
      <c r="CV128" s="350"/>
      <c r="CW128" s="350"/>
      <c r="CX128" s="350"/>
      <c r="CY128" s="350"/>
      <c r="CZ128" s="350"/>
      <c r="DA128" s="350"/>
      <c r="DB128" s="350"/>
      <c r="DC128" s="350"/>
      <c r="DD128" s="350"/>
      <c r="DE128" s="350"/>
      <c r="DF128" s="350"/>
      <c r="DG128" s="350"/>
      <c r="DH128" s="350"/>
      <c r="DI128" s="350"/>
      <c r="DJ128" s="350"/>
      <c r="DK128" s="350"/>
      <c r="DL128" s="350"/>
      <c r="DM128" s="350"/>
      <c r="DN128" s="350"/>
      <c r="DO128" s="350"/>
      <c r="DP128" s="350"/>
      <c r="DQ128" s="350"/>
      <c r="DR128" s="350"/>
      <c r="DS128" s="350"/>
      <c r="DT128" s="350"/>
      <c r="DU128" s="350"/>
      <c r="DV128" s="350"/>
      <c r="DW128" s="350"/>
      <c r="DX128" s="350"/>
      <c r="DY128" s="350"/>
      <c r="DZ128" s="350"/>
      <c r="EA128" s="350"/>
      <c r="EB128" s="350"/>
      <c r="EC128" s="350"/>
      <c r="ED128" s="350"/>
      <c r="EE128" s="347"/>
      <c r="EF128" s="347"/>
      <c r="EG128" s="347"/>
      <c r="EH128" s="347"/>
      <c r="EI128" s="345"/>
    </row>
    <row r="129" spans="30:139" ht="12.75" customHeight="1" x14ac:dyDescent="0.2">
      <c r="AD129" s="344"/>
      <c r="AE129" s="344"/>
      <c r="AF129" s="347"/>
      <c r="AG129" s="347"/>
      <c r="AH129" s="345"/>
      <c r="AI129" s="345"/>
      <c r="AJ129" s="345"/>
      <c r="AK129" s="345"/>
      <c r="AL129" s="345"/>
      <c r="AM129" s="345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  <c r="BJ129" s="345"/>
      <c r="BK129" s="345"/>
      <c r="BL129" s="345"/>
      <c r="BM129" s="345"/>
      <c r="BN129" s="345"/>
      <c r="BO129" s="345"/>
      <c r="BP129" s="345"/>
      <c r="BQ129" s="345"/>
      <c r="BR129" s="345"/>
      <c r="BS129" s="345"/>
      <c r="BT129" s="345"/>
      <c r="BU129" s="345"/>
      <c r="BV129" s="345"/>
      <c r="BW129" s="345"/>
      <c r="BX129" s="345"/>
      <c r="BY129" s="345"/>
      <c r="BZ129" s="347"/>
      <c r="CA129" s="347"/>
      <c r="CB129" s="347"/>
      <c r="CC129" s="347"/>
      <c r="CD129" s="345"/>
      <c r="CE129" s="343"/>
      <c r="CF129" s="343"/>
      <c r="CG129" s="343"/>
      <c r="CH129" s="343"/>
      <c r="CI129" s="345"/>
      <c r="CJ129" s="345"/>
      <c r="CK129" s="347"/>
      <c r="CL129" s="347"/>
      <c r="CM129" s="350"/>
      <c r="CN129" s="350"/>
      <c r="CO129" s="350"/>
      <c r="CP129" s="350"/>
      <c r="CQ129" s="350"/>
      <c r="CR129" s="350"/>
      <c r="CS129" s="350"/>
      <c r="CT129" s="350"/>
      <c r="CU129" s="350"/>
      <c r="CV129" s="350"/>
      <c r="CW129" s="350"/>
      <c r="CX129" s="350"/>
      <c r="CY129" s="350"/>
      <c r="CZ129" s="350"/>
      <c r="DA129" s="350"/>
      <c r="DB129" s="350"/>
      <c r="DC129" s="350"/>
      <c r="DD129" s="350"/>
      <c r="DE129" s="350"/>
      <c r="DF129" s="350"/>
      <c r="DG129" s="350"/>
      <c r="DH129" s="350"/>
      <c r="DI129" s="350"/>
      <c r="DJ129" s="350"/>
      <c r="DK129" s="350"/>
      <c r="DL129" s="350"/>
      <c r="DM129" s="350"/>
      <c r="DN129" s="350"/>
      <c r="DO129" s="350"/>
      <c r="DP129" s="350"/>
      <c r="DQ129" s="350"/>
      <c r="DR129" s="350"/>
      <c r="DS129" s="350"/>
      <c r="DT129" s="350"/>
      <c r="DU129" s="350"/>
      <c r="DV129" s="350"/>
      <c r="DW129" s="350"/>
      <c r="DX129" s="350"/>
      <c r="DY129" s="350"/>
      <c r="DZ129" s="350"/>
      <c r="EA129" s="350"/>
      <c r="EB129" s="350"/>
      <c r="EC129" s="350"/>
      <c r="ED129" s="350"/>
      <c r="EE129" s="347"/>
      <c r="EF129" s="347"/>
      <c r="EG129" s="347"/>
      <c r="EH129" s="347"/>
      <c r="EI129" s="345"/>
    </row>
    <row r="130" spans="30:139" ht="12.75" customHeight="1" x14ac:dyDescent="0.2">
      <c r="AD130" s="346" t="s">
        <v>262</v>
      </c>
      <c r="AE130" s="344"/>
      <c r="AF130" s="347">
        <f>SUM(AF106)</f>
        <v>1087.4177761809065</v>
      </c>
      <c r="AG130" s="347">
        <f>SUM(AG106)</f>
        <v>1087.4177761809065</v>
      </c>
      <c r="AH130" s="345"/>
      <c r="AI130" s="345"/>
      <c r="AJ130" s="345"/>
      <c r="AK130" s="345"/>
      <c r="AL130" s="345"/>
      <c r="AM130" s="345"/>
      <c r="AN130" s="345"/>
      <c r="AO130" s="345"/>
      <c r="AP130" s="345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  <c r="BJ130" s="345"/>
      <c r="BK130" s="345"/>
      <c r="BL130" s="345"/>
      <c r="BM130" s="345"/>
      <c r="BN130" s="345"/>
      <c r="BO130" s="345"/>
      <c r="BP130" s="345"/>
      <c r="BQ130" s="345"/>
      <c r="BR130" s="345"/>
      <c r="BS130" s="345"/>
      <c r="BT130" s="345"/>
      <c r="BU130" s="345"/>
      <c r="BV130" s="345"/>
      <c r="BW130" s="345"/>
      <c r="BX130" s="345"/>
      <c r="BY130" s="345"/>
      <c r="BZ130" s="347">
        <f>SUM(BZ106)</f>
        <v>0</v>
      </c>
      <c r="CA130" s="347">
        <f>SUM(CA106)</f>
        <v>0</v>
      </c>
      <c r="CB130" s="347">
        <f>SUM(CB106)</f>
        <v>0</v>
      </c>
      <c r="CC130" s="347">
        <f>SUM(CC106)</f>
        <v>0</v>
      </c>
      <c r="CD130" s="345"/>
      <c r="CE130" s="343"/>
      <c r="CF130" s="343"/>
      <c r="CG130" s="343"/>
      <c r="CH130" s="343"/>
      <c r="CI130" s="345"/>
      <c r="CJ130" s="345"/>
      <c r="CK130" s="347"/>
      <c r="CL130" s="347"/>
      <c r="CM130" s="350"/>
      <c r="CN130" s="350"/>
      <c r="CO130" s="350"/>
      <c r="CP130" s="350"/>
      <c r="CQ130" s="350"/>
      <c r="CR130" s="350"/>
      <c r="CS130" s="350"/>
      <c r="CT130" s="350"/>
      <c r="CU130" s="350"/>
      <c r="CV130" s="350"/>
      <c r="CW130" s="350"/>
      <c r="CX130" s="350"/>
      <c r="CY130" s="350"/>
      <c r="CZ130" s="350"/>
      <c r="DA130" s="350"/>
      <c r="DB130" s="350"/>
      <c r="DC130" s="350"/>
      <c r="DD130" s="350"/>
      <c r="DE130" s="350"/>
      <c r="DF130" s="350"/>
      <c r="DG130" s="350"/>
      <c r="DH130" s="350"/>
      <c r="DI130" s="350"/>
      <c r="DJ130" s="350"/>
      <c r="DK130" s="350"/>
      <c r="DL130" s="350"/>
      <c r="DM130" s="350"/>
      <c r="DN130" s="350"/>
      <c r="DO130" s="350"/>
      <c r="DP130" s="350"/>
      <c r="DQ130" s="350"/>
      <c r="DR130" s="350"/>
      <c r="DS130" s="350"/>
      <c r="DT130" s="350"/>
      <c r="DU130" s="350"/>
      <c r="DV130" s="350"/>
      <c r="DW130" s="350"/>
      <c r="DX130" s="350"/>
      <c r="DY130" s="350"/>
      <c r="DZ130" s="350"/>
      <c r="EA130" s="350"/>
      <c r="EB130" s="350"/>
      <c r="EC130" s="350"/>
      <c r="ED130" s="350"/>
      <c r="EE130" s="347"/>
      <c r="EF130" s="347"/>
      <c r="EG130" s="347"/>
      <c r="EH130" s="347"/>
      <c r="EI130" s="345"/>
    </row>
    <row r="131" spans="30:139" ht="12.75" customHeight="1" x14ac:dyDescent="0.2">
      <c r="AD131" s="346" t="s">
        <v>259</v>
      </c>
      <c r="AE131" s="344"/>
      <c r="AF131" s="347">
        <f>AF82</f>
        <v>103555.03602923619</v>
      </c>
      <c r="AG131" s="347">
        <f>AG82</f>
        <v>29916.119284717839</v>
      </c>
      <c r="AH131" s="345"/>
      <c r="AI131" s="345"/>
      <c r="AJ131" s="345"/>
      <c r="AK131" s="345"/>
      <c r="AL131" s="345"/>
      <c r="AM131" s="345"/>
      <c r="AN131" s="345"/>
      <c r="AO131" s="345"/>
      <c r="AP131" s="345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  <c r="BJ131" s="345"/>
      <c r="BK131" s="345"/>
      <c r="BL131" s="345"/>
      <c r="BM131" s="345"/>
      <c r="BN131" s="345"/>
      <c r="BO131" s="345"/>
      <c r="BP131" s="345"/>
      <c r="BQ131" s="345"/>
      <c r="BR131" s="345"/>
      <c r="BS131" s="345"/>
      <c r="BT131" s="345"/>
      <c r="BU131" s="345"/>
      <c r="BV131" s="345"/>
      <c r="BW131" s="345"/>
      <c r="BX131" s="345"/>
      <c r="BY131" s="345"/>
      <c r="BZ131" s="347">
        <f>BZ82</f>
        <v>20254.768385999108</v>
      </c>
      <c r="CA131" s="347">
        <f>CA82</f>
        <v>16163.31138702204</v>
      </c>
      <c r="CB131" s="347">
        <f>CB82</f>
        <v>18963.196001873555</v>
      </c>
      <c r="CC131" s="347">
        <f>CC82</f>
        <v>18257.640969623637</v>
      </c>
      <c r="CD131" s="345"/>
      <c r="CE131" s="343"/>
      <c r="CF131" s="343"/>
      <c r="CG131" s="343"/>
      <c r="CH131" s="343"/>
      <c r="CI131" s="345"/>
      <c r="CJ131" s="345"/>
      <c r="CK131" s="347"/>
      <c r="CL131" s="347"/>
      <c r="CM131" s="350"/>
      <c r="CN131" s="350"/>
      <c r="CO131" s="350"/>
      <c r="CP131" s="350"/>
      <c r="CQ131" s="350"/>
      <c r="CR131" s="350"/>
      <c r="CS131" s="350"/>
      <c r="CT131" s="350"/>
      <c r="CU131" s="350"/>
      <c r="CV131" s="350"/>
      <c r="CW131" s="350"/>
      <c r="CX131" s="350"/>
      <c r="CY131" s="350"/>
      <c r="CZ131" s="350"/>
      <c r="DA131" s="350"/>
      <c r="DB131" s="350"/>
      <c r="DC131" s="350"/>
      <c r="DD131" s="350"/>
      <c r="DE131" s="350"/>
      <c r="DF131" s="350"/>
      <c r="DG131" s="350"/>
      <c r="DH131" s="350"/>
      <c r="DI131" s="350"/>
      <c r="DJ131" s="350"/>
      <c r="DK131" s="350"/>
      <c r="DL131" s="350"/>
      <c r="DM131" s="350"/>
      <c r="DN131" s="350"/>
      <c r="DO131" s="350"/>
      <c r="DP131" s="350"/>
      <c r="DQ131" s="350"/>
      <c r="DR131" s="350"/>
      <c r="DS131" s="350"/>
      <c r="DT131" s="350"/>
      <c r="DU131" s="350"/>
      <c r="DV131" s="350"/>
      <c r="DW131" s="350"/>
      <c r="DX131" s="350"/>
      <c r="DY131" s="350"/>
      <c r="DZ131" s="350"/>
      <c r="EA131" s="350"/>
      <c r="EB131" s="350"/>
      <c r="EC131" s="350"/>
      <c r="ED131" s="350"/>
      <c r="EE131" s="347"/>
      <c r="EF131" s="347"/>
      <c r="EG131" s="347"/>
      <c r="EH131" s="347"/>
      <c r="EI131" s="345"/>
    </row>
    <row r="132" spans="30:139" ht="12.75" customHeight="1" x14ac:dyDescent="0.2">
      <c r="AD132" s="346" t="s">
        <v>260</v>
      </c>
      <c r="AE132" s="351">
        <f>AE130-AE131</f>
        <v>0</v>
      </c>
      <c r="AF132" s="347">
        <f>AF130-AF131</f>
        <v>-102467.61825305528</v>
      </c>
      <c r="AG132" s="347">
        <f>AG130-AG131</f>
        <v>-28828.701508536931</v>
      </c>
      <c r="AH132" s="345"/>
      <c r="AI132" s="345"/>
      <c r="AJ132" s="345"/>
      <c r="AK132" s="347"/>
      <c r="AL132" s="345"/>
      <c r="AM132" s="345"/>
      <c r="AN132" s="345"/>
      <c r="AO132" s="347"/>
      <c r="AP132" s="345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  <c r="BJ132" s="345"/>
      <c r="BK132" s="345"/>
      <c r="BL132" s="345"/>
      <c r="BM132" s="345"/>
      <c r="BN132" s="345"/>
      <c r="BO132" s="345"/>
      <c r="BP132" s="345"/>
      <c r="BQ132" s="345"/>
      <c r="BR132" s="345"/>
      <c r="BS132" s="345"/>
      <c r="BT132" s="345"/>
      <c r="BU132" s="345"/>
      <c r="BV132" s="345"/>
      <c r="BW132" s="345"/>
      <c r="BX132" s="345"/>
      <c r="BY132" s="345"/>
      <c r="BZ132" s="347">
        <f>BZ130-BZ131</f>
        <v>-20254.768385999108</v>
      </c>
      <c r="CA132" s="347">
        <f>CA130-CA131</f>
        <v>-16163.31138702204</v>
      </c>
      <c r="CB132" s="347">
        <f>CB130-CB131</f>
        <v>-18963.196001873555</v>
      </c>
      <c r="CC132" s="347">
        <f>CC130-CC131</f>
        <v>-18257.640969623637</v>
      </c>
      <c r="CD132" s="345"/>
      <c r="CE132" s="343"/>
      <c r="CF132" s="343"/>
      <c r="CG132" s="343"/>
      <c r="CH132" s="343"/>
      <c r="CI132" s="348"/>
      <c r="CJ132" s="343"/>
      <c r="CK132" s="355"/>
      <c r="CL132" s="355"/>
      <c r="CM132" s="356"/>
      <c r="CN132" s="356"/>
      <c r="CO132" s="356"/>
      <c r="CP132" s="356"/>
      <c r="CQ132" s="356"/>
      <c r="CR132" s="356"/>
      <c r="CS132" s="356"/>
      <c r="CT132" s="356"/>
      <c r="CU132" s="356"/>
      <c r="CV132" s="356"/>
      <c r="CW132" s="356"/>
      <c r="CX132" s="356"/>
      <c r="CY132" s="356"/>
      <c r="CZ132" s="356"/>
      <c r="DA132" s="356"/>
      <c r="DB132" s="356"/>
      <c r="DC132" s="356"/>
      <c r="DD132" s="356"/>
      <c r="DE132" s="356"/>
      <c r="DF132" s="356"/>
      <c r="DG132" s="356"/>
      <c r="DH132" s="356"/>
      <c r="DI132" s="356"/>
      <c r="DJ132" s="356"/>
      <c r="DK132" s="356"/>
      <c r="DL132" s="356"/>
      <c r="DM132" s="356"/>
      <c r="DN132" s="356"/>
      <c r="DO132" s="356"/>
      <c r="DP132" s="356"/>
      <c r="DQ132" s="356"/>
      <c r="DR132" s="356"/>
      <c r="DS132" s="356"/>
      <c r="DT132" s="356"/>
      <c r="DU132" s="356"/>
      <c r="DV132" s="356"/>
      <c r="DW132" s="356"/>
      <c r="DX132" s="356"/>
      <c r="DY132" s="356"/>
      <c r="DZ132" s="356"/>
      <c r="EA132" s="356"/>
      <c r="EB132" s="356"/>
      <c r="EC132" s="356"/>
      <c r="ED132" s="356"/>
      <c r="EE132" s="355"/>
      <c r="EF132" s="355"/>
      <c r="EG132" s="355"/>
      <c r="EH132" s="355"/>
      <c r="EI132" s="343"/>
    </row>
    <row r="133" spans="30:139" ht="12.75" customHeight="1" x14ac:dyDescent="0.2">
      <c r="AD133" s="344"/>
      <c r="AE133" s="344"/>
      <c r="AF133" s="347"/>
      <c r="AG133" s="347"/>
      <c r="AH133" s="345"/>
      <c r="AI133" s="345"/>
      <c r="AJ133" s="345"/>
      <c r="AK133" s="345"/>
      <c r="AL133" s="345"/>
      <c r="AM133" s="345"/>
      <c r="AN133" s="345"/>
      <c r="AO133" s="345"/>
      <c r="AP133" s="345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  <c r="BJ133" s="345"/>
      <c r="BK133" s="345"/>
      <c r="BL133" s="345"/>
      <c r="BM133" s="345"/>
      <c r="BN133" s="345"/>
      <c r="BO133" s="345"/>
      <c r="BP133" s="345"/>
      <c r="BQ133" s="345"/>
      <c r="BR133" s="345"/>
      <c r="BS133" s="345"/>
      <c r="BT133" s="345"/>
      <c r="BU133" s="345"/>
      <c r="BV133" s="345"/>
      <c r="BW133" s="345"/>
      <c r="BX133" s="345"/>
      <c r="BY133" s="345"/>
      <c r="BZ133" s="347"/>
      <c r="CA133" s="347"/>
      <c r="CB133" s="347"/>
      <c r="CC133" s="347"/>
      <c r="CD133" s="345"/>
      <c r="CE133" s="343"/>
      <c r="CF133" s="343"/>
      <c r="CG133" s="343"/>
      <c r="CH133" s="343"/>
      <c r="CI133" s="348"/>
      <c r="CJ133" s="343"/>
      <c r="CK133" s="355"/>
      <c r="CL133" s="355"/>
      <c r="CM133" s="356"/>
      <c r="CN133" s="356"/>
      <c r="CO133" s="356"/>
      <c r="CP133" s="356"/>
      <c r="CQ133" s="356"/>
      <c r="CR133" s="356"/>
      <c r="CS133" s="356"/>
      <c r="CT133" s="356"/>
      <c r="CU133" s="356"/>
      <c r="CV133" s="356"/>
      <c r="CW133" s="356"/>
      <c r="CX133" s="356"/>
      <c r="CY133" s="356"/>
      <c r="CZ133" s="356"/>
      <c r="DA133" s="356"/>
      <c r="DB133" s="356"/>
      <c r="DC133" s="356"/>
      <c r="DD133" s="356"/>
      <c r="DE133" s="356"/>
      <c r="DF133" s="356"/>
      <c r="DG133" s="356"/>
      <c r="DH133" s="356"/>
      <c r="DI133" s="356"/>
      <c r="DJ133" s="356"/>
      <c r="DK133" s="356"/>
      <c r="DL133" s="356"/>
      <c r="DM133" s="356"/>
      <c r="DN133" s="356"/>
      <c r="DO133" s="356"/>
      <c r="DP133" s="356"/>
      <c r="DQ133" s="356"/>
      <c r="DR133" s="356"/>
      <c r="DS133" s="356"/>
      <c r="DT133" s="356"/>
      <c r="DU133" s="356"/>
      <c r="DV133" s="356"/>
      <c r="DW133" s="356"/>
      <c r="DX133" s="356"/>
      <c r="DY133" s="356"/>
      <c r="DZ133" s="356"/>
      <c r="EA133" s="356"/>
      <c r="EB133" s="356"/>
      <c r="EC133" s="356"/>
      <c r="ED133" s="356"/>
      <c r="EE133" s="355"/>
      <c r="EF133" s="355"/>
      <c r="EG133" s="355"/>
      <c r="EH133" s="355"/>
      <c r="EI133" s="343"/>
    </row>
    <row r="134" spans="30:139" ht="12.75" customHeight="1" x14ac:dyDescent="0.2">
      <c r="AD134" s="346" t="s">
        <v>263</v>
      </c>
      <c r="AE134" s="344"/>
      <c r="AF134" s="347">
        <f>AF50/1.2*0.2</f>
        <v>106200.41539910318</v>
      </c>
      <c r="AG134" s="347">
        <f>AG50/1.2*0.2</f>
        <v>30798.262975740272</v>
      </c>
      <c r="AH134" s="345"/>
      <c r="AI134" s="345"/>
      <c r="AJ134" s="345"/>
      <c r="AK134" s="345"/>
      <c r="AL134" s="345"/>
      <c r="AM134" s="345"/>
      <c r="AN134" s="345"/>
      <c r="AO134" s="345"/>
      <c r="AP134" s="345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  <c r="BJ134" s="345"/>
      <c r="BK134" s="345"/>
      <c r="BL134" s="345"/>
      <c r="BM134" s="345"/>
      <c r="BN134" s="345"/>
      <c r="BO134" s="345"/>
      <c r="BP134" s="345"/>
      <c r="BQ134" s="345"/>
      <c r="BR134" s="345"/>
      <c r="BS134" s="345"/>
      <c r="BT134" s="345"/>
      <c r="BU134" s="345"/>
      <c r="BV134" s="345"/>
      <c r="BW134" s="345"/>
      <c r="BX134" s="345"/>
      <c r="BY134" s="345"/>
      <c r="BZ134" s="347">
        <f>BZ50/1.2*0.2</f>
        <v>20673.849398177004</v>
      </c>
      <c r="CA134" s="347">
        <f>CA50/1.2*0.2</f>
        <v>17157.656887022054</v>
      </c>
      <c r="CB134" s="347">
        <f>CB50/1.2*0.2</f>
        <v>19313.005168540225</v>
      </c>
      <c r="CC134" s="347">
        <f>CC50/1.2*0.2</f>
        <v>18257.640969623633</v>
      </c>
      <c r="CD134" s="345"/>
      <c r="CE134" s="343"/>
      <c r="CF134" s="343"/>
      <c r="CG134" s="343"/>
      <c r="CH134" s="343"/>
      <c r="CI134" s="348"/>
      <c r="CJ134" s="343"/>
      <c r="CK134" s="355"/>
      <c r="CL134" s="355"/>
      <c r="CM134" s="356"/>
      <c r="CN134" s="356"/>
      <c r="CO134" s="356"/>
      <c r="CP134" s="356"/>
      <c r="CQ134" s="356"/>
      <c r="CR134" s="356"/>
      <c r="CS134" s="356"/>
      <c r="CT134" s="356"/>
      <c r="CU134" s="356"/>
      <c r="CV134" s="356"/>
      <c r="CW134" s="356"/>
      <c r="CX134" s="356"/>
      <c r="CY134" s="356"/>
      <c r="CZ134" s="356"/>
      <c r="DA134" s="356"/>
      <c r="DB134" s="356"/>
      <c r="DC134" s="356"/>
      <c r="DD134" s="356"/>
      <c r="DE134" s="356"/>
      <c r="DF134" s="356"/>
      <c r="DG134" s="356"/>
      <c r="DH134" s="356"/>
      <c r="DI134" s="356"/>
      <c r="DJ134" s="356"/>
      <c r="DK134" s="356"/>
      <c r="DL134" s="356"/>
      <c r="DM134" s="356"/>
      <c r="DN134" s="356"/>
      <c r="DO134" s="356"/>
      <c r="DP134" s="356"/>
      <c r="DQ134" s="356"/>
      <c r="DR134" s="356"/>
      <c r="DS134" s="356"/>
      <c r="DT134" s="356"/>
      <c r="DU134" s="356"/>
      <c r="DV134" s="356"/>
      <c r="DW134" s="356"/>
      <c r="DX134" s="356"/>
      <c r="DY134" s="356"/>
      <c r="DZ134" s="356"/>
      <c r="EA134" s="356"/>
      <c r="EB134" s="356"/>
      <c r="EC134" s="356"/>
      <c r="ED134" s="356"/>
      <c r="EE134" s="355"/>
      <c r="EF134" s="355"/>
      <c r="EG134" s="355"/>
      <c r="EH134" s="355"/>
      <c r="EI134" s="343"/>
    </row>
    <row r="135" spans="30:139" ht="12.75" customHeight="1" x14ac:dyDescent="0.2">
      <c r="AD135" s="346" t="s">
        <v>259</v>
      </c>
      <c r="AE135" s="344"/>
      <c r="AF135" s="347">
        <f>AF131</f>
        <v>103555.03602923619</v>
      </c>
      <c r="AG135" s="347">
        <f>AG131</f>
        <v>29916.119284717839</v>
      </c>
      <c r="AH135" s="345"/>
      <c r="AI135" s="345"/>
      <c r="AJ135" s="345"/>
      <c r="AK135" s="345"/>
      <c r="AL135" s="345"/>
      <c r="AM135" s="345"/>
      <c r="AN135" s="345"/>
      <c r="AO135" s="345"/>
      <c r="AP135" s="345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  <c r="BJ135" s="345"/>
      <c r="BK135" s="345"/>
      <c r="BL135" s="345"/>
      <c r="BM135" s="345"/>
      <c r="BN135" s="345"/>
      <c r="BO135" s="345"/>
      <c r="BP135" s="345"/>
      <c r="BQ135" s="345"/>
      <c r="BR135" s="345"/>
      <c r="BS135" s="345"/>
      <c r="BT135" s="345"/>
      <c r="BU135" s="345"/>
      <c r="BV135" s="345"/>
      <c r="BW135" s="345"/>
      <c r="BX135" s="345"/>
      <c r="BY135" s="345"/>
      <c r="BZ135" s="347">
        <f>BZ131</f>
        <v>20254.768385999108</v>
      </c>
      <c r="CA135" s="347">
        <f>CA131</f>
        <v>16163.31138702204</v>
      </c>
      <c r="CB135" s="347">
        <f>CB131</f>
        <v>18963.196001873555</v>
      </c>
      <c r="CC135" s="347">
        <f>CC131</f>
        <v>18257.640969623637</v>
      </c>
      <c r="CD135" s="345"/>
      <c r="CE135" s="343"/>
      <c r="CF135" s="343"/>
      <c r="CG135" s="343"/>
      <c r="CH135" s="343"/>
      <c r="CI135" s="348"/>
      <c r="CJ135" s="343"/>
      <c r="CK135" s="355"/>
      <c r="CL135" s="355"/>
      <c r="CM135" s="356"/>
      <c r="CN135" s="356"/>
      <c r="CO135" s="356"/>
      <c r="CP135" s="356"/>
      <c r="CQ135" s="356"/>
      <c r="CR135" s="356"/>
      <c r="CS135" s="356"/>
      <c r="CT135" s="356"/>
      <c r="CU135" s="356"/>
      <c r="CV135" s="356"/>
      <c r="CW135" s="356"/>
      <c r="CX135" s="356"/>
      <c r="CY135" s="356"/>
      <c r="CZ135" s="356"/>
      <c r="DA135" s="356"/>
      <c r="DB135" s="356"/>
      <c r="DC135" s="356"/>
      <c r="DD135" s="356"/>
      <c r="DE135" s="356"/>
      <c r="DF135" s="356"/>
      <c r="DG135" s="356"/>
      <c r="DH135" s="356"/>
      <c r="DI135" s="356"/>
      <c r="DJ135" s="356"/>
      <c r="DK135" s="356"/>
      <c r="DL135" s="356"/>
      <c r="DM135" s="356"/>
      <c r="DN135" s="356"/>
      <c r="DO135" s="356"/>
      <c r="DP135" s="356"/>
      <c r="DQ135" s="356"/>
      <c r="DR135" s="356"/>
      <c r="DS135" s="356"/>
      <c r="DT135" s="356"/>
      <c r="DU135" s="356"/>
      <c r="DV135" s="356"/>
      <c r="DW135" s="356"/>
      <c r="DX135" s="356"/>
      <c r="DY135" s="356"/>
      <c r="DZ135" s="356"/>
      <c r="EA135" s="356"/>
      <c r="EB135" s="356"/>
      <c r="EC135" s="356"/>
      <c r="ED135" s="356"/>
      <c r="EE135" s="355"/>
      <c r="EF135" s="355"/>
      <c r="EG135" s="355"/>
      <c r="EH135" s="355"/>
      <c r="EI135" s="343"/>
    </row>
    <row r="136" spans="30:139" ht="12.75" customHeight="1" x14ac:dyDescent="0.2">
      <c r="AD136" s="346" t="s">
        <v>260</v>
      </c>
      <c r="AE136" s="353">
        <f>AE134-AE135</f>
        <v>0</v>
      </c>
      <c r="AF136" s="347">
        <f>AF134-AF135</f>
        <v>2645.3793698669906</v>
      </c>
      <c r="AG136" s="347">
        <f>AG134-AG135</f>
        <v>882.1436910224329</v>
      </c>
      <c r="AH136" s="345"/>
      <c r="AI136" s="345"/>
      <c r="AJ136" s="345"/>
      <c r="AK136" s="345"/>
      <c r="AL136" s="345"/>
      <c r="AM136" s="345"/>
      <c r="AN136" s="345"/>
      <c r="AO136" s="345"/>
      <c r="AP136" s="345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  <c r="BJ136" s="345"/>
      <c r="BK136" s="345"/>
      <c r="BL136" s="345"/>
      <c r="BM136" s="345"/>
      <c r="BN136" s="345"/>
      <c r="BO136" s="345"/>
      <c r="BP136" s="345"/>
      <c r="BQ136" s="345"/>
      <c r="BR136" s="345"/>
      <c r="BS136" s="345"/>
      <c r="BT136" s="345"/>
      <c r="BU136" s="345"/>
      <c r="BV136" s="345"/>
      <c r="BW136" s="345"/>
      <c r="BX136" s="345"/>
      <c r="BY136" s="345"/>
      <c r="BZ136" s="347">
        <f>BZ134-BZ135</f>
        <v>419.0810121778959</v>
      </c>
      <c r="CA136" s="347">
        <f>CA134-CA135</f>
        <v>994.345500000014</v>
      </c>
      <c r="CB136" s="347">
        <f>CB134-CB135</f>
        <v>349.80916666666963</v>
      </c>
      <c r="CC136" s="347">
        <f>CC134-CC135</f>
        <v>0</v>
      </c>
      <c r="CD136" s="345"/>
      <c r="CE136" s="343"/>
      <c r="CF136" s="343"/>
      <c r="CG136" s="343"/>
      <c r="CH136" s="343"/>
      <c r="CI136" s="348"/>
      <c r="CJ136" s="343"/>
      <c r="CK136" s="355"/>
      <c r="CL136" s="355"/>
      <c r="CM136" s="343"/>
      <c r="CN136" s="343"/>
      <c r="CO136" s="343"/>
      <c r="CP136" s="343"/>
      <c r="CQ136" s="343"/>
      <c r="CR136" s="343"/>
      <c r="CS136" s="343"/>
      <c r="CT136" s="343"/>
      <c r="CU136" s="343"/>
      <c r="CV136" s="343"/>
      <c r="CW136" s="343"/>
      <c r="CX136" s="343"/>
      <c r="CY136" s="343"/>
      <c r="CZ136" s="343"/>
      <c r="DA136" s="343"/>
      <c r="DB136" s="343"/>
      <c r="DC136" s="343"/>
      <c r="DD136" s="343"/>
      <c r="DE136" s="343"/>
      <c r="DF136" s="343"/>
      <c r="DG136" s="343"/>
      <c r="DH136" s="343"/>
      <c r="DI136" s="343"/>
      <c r="DJ136" s="343"/>
      <c r="DK136" s="343"/>
      <c r="DL136" s="343"/>
      <c r="DM136" s="343"/>
      <c r="DN136" s="343"/>
      <c r="DO136" s="343"/>
      <c r="DP136" s="343"/>
      <c r="DQ136" s="343"/>
      <c r="DR136" s="343"/>
      <c r="DS136" s="343"/>
      <c r="DT136" s="343"/>
      <c r="DU136" s="343"/>
      <c r="DV136" s="343"/>
      <c r="DW136" s="343"/>
      <c r="DX136" s="343"/>
      <c r="DY136" s="343"/>
      <c r="DZ136" s="343"/>
      <c r="EA136" s="343"/>
      <c r="EB136" s="343"/>
      <c r="EC136" s="343"/>
      <c r="ED136" s="343"/>
      <c r="EE136" s="355"/>
      <c r="EF136" s="355"/>
      <c r="EG136" s="355"/>
      <c r="EH136" s="355"/>
      <c r="EI136" s="343"/>
    </row>
    <row r="137" spans="30:139" ht="12.75" customHeight="1" x14ac:dyDescent="0.2">
      <c r="AD137" s="344"/>
      <c r="AE137" s="344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345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  <c r="BJ137" s="345"/>
      <c r="BK137" s="345"/>
      <c r="BL137" s="345"/>
      <c r="BM137" s="345"/>
      <c r="BN137" s="345"/>
      <c r="BO137" s="345"/>
      <c r="BP137" s="345"/>
      <c r="BQ137" s="345"/>
      <c r="BR137" s="345"/>
      <c r="BS137" s="345"/>
      <c r="BT137" s="345"/>
      <c r="BU137" s="345"/>
      <c r="BV137" s="345"/>
      <c r="BW137" s="345"/>
      <c r="BX137" s="345"/>
      <c r="BY137" s="345"/>
      <c r="BZ137" s="345"/>
      <c r="CA137" s="345"/>
      <c r="CB137" s="345"/>
      <c r="CC137" s="345"/>
      <c r="CD137" s="345"/>
      <c r="CE137" s="343"/>
      <c r="CF137" s="343"/>
      <c r="CG137" s="343"/>
      <c r="CH137" s="343"/>
      <c r="CJ137" s="343"/>
      <c r="CK137" s="343"/>
      <c r="CL137" s="343"/>
      <c r="CM137" s="343"/>
      <c r="CN137" s="343"/>
      <c r="CO137" s="343"/>
      <c r="CP137" s="343"/>
      <c r="CQ137" s="343"/>
      <c r="CR137" s="343"/>
      <c r="CS137" s="343"/>
      <c r="CT137" s="343"/>
      <c r="CU137" s="343"/>
      <c r="CV137" s="343"/>
      <c r="CW137" s="343"/>
      <c r="CX137" s="343"/>
      <c r="CY137" s="343"/>
      <c r="CZ137" s="343"/>
      <c r="DA137" s="343"/>
      <c r="DB137" s="343"/>
      <c r="DC137" s="343"/>
      <c r="DD137" s="343"/>
      <c r="DE137" s="343"/>
      <c r="DF137" s="343"/>
      <c r="DG137" s="343"/>
      <c r="DH137" s="343"/>
      <c r="DI137" s="343"/>
      <c r="DJ137" s="343"/>
      <c r="DK137" s="343"/>
      <c r="DL137" s="343"/>
      <c r="DM137" s="343"/>
      <c r="DN137" s="343"/>
      <c r="DO137" s="343"/>
      <c r="DP137" s="343"/>
      <c r="DQ137" s="343"/>
      <c r="DR137" s="343"/>
      <c r="DS137" s="343"/>
      <c r="DT137" s="343"/>
      <c r="DU137" s="343"/>
      <c r="DV137" s="343"/>
      <c r="DW137" s="343"/>
      <c r="DX137" s="343"/>
      <c r="DY137" s="343"/>
      <c r="DZ137" s="343"/>
      <c r="EA137" s="343"/>
      <c r="EB137" s="343"/>
      <c r="EC137" s="343"/>
      <c r="ED137" s="343"/>
      <c r="EE137" s="343"/>
      <c r="EF137" s="343"/>
      <c r="EG137" s="343"/>
      <c r="EH137" s="343"/>
      <c r="EI137" s="343"/>
    </row>
    <row r="138" spans="30:139" ht="12.75" customHeight="1" x14ac:dyDescent="0.2">
      <c r="AF138" s="343"/>
      <c r="AG138" s="343"/>
      <c r="AH138" s="343"/>
      <c r="AI138" s="343"/>
      <c r="AJ138" s="343"/>
      <c r="AK138" s="343"/>
      <c r="AL138" s="343"/>
      <c r="AM138" s="343"/>
      <c r="AN138" s="343"/>
      <c r="AO138" s="343"/>
      <c r="AP138" s="343"/>
      <c r="AQ138" s="343"/>
      <c r="AR138" s="343"/>
      <c r="AS138" s="343"/>
      <c r="AT138" s="343"/>
      <c r="AU138" s="343"/>
      <c r="AV138" s="343"/>
      <c r="AW138" s="343"/>
      <c r="AX138" s="343"/>
      <c r="AY138" s="343"/>
      <c r="AZ138" s="343"/>
      <c r="BA138" s="343"/>
      <c r="BB138" s="343"/>
      <c r="BC138" s="343"/>
      <c r="BD138" s="343"/>
      <c r="BE138" s="343"/>
      <c r="BF138" s="343"/>
      <c r="BG138" s="343"/>
      <c r="BH138" s="343"/>
      <c r="BI138" s="343"/>
      <c r="BJ138" s="343"/>
      <c r="BK138" s="343"/>
      <c r="BL138" s="343"/>
      <c r="BM138" s="343"/>
      <c r="BN138" s="343"/>
      <c r="BO138" s="343"/>
      <c r="BP138" s="343"/>
      <c r="BQ138" s="343"/>
      <c r="BR138" s="343"/>
      <c r="BS138" s="343"/>
      <c r="BT138" s="343"/>
      <c r="BU138" s="343"/>
      <c r="BV138" s="343"/>
      <c r="BW138" s="343"/>
      <c r="BX138" s="343"/>
      <c r="BY138" s="343"/>
      <c r="BZ138" s="343"/>
      <c r="CA138" s="343"/>
      <c r="CB138" s="343"/>
      <c r="CC138" s="343"/>
      <c r="CD138" s="343"/>
      <c r="CE138" s="343"/>
      <c r="CF138" s="343"/>
      <c r="CG138" s="343"/>
      <c r="CH138" s="343"/>
      <c r="CJ138" s="343"/>
      <c r="CK138" s="343"/>
      <c r="CL138" s="343"/>
      <c r="CM138" s="343"/>
      <c r="CN138" s="343"/>
      <c r="CO138" s="343"/>
      <c r="CP138" s="343"/>
      <c r="CQ138" s="343"/>
      <c r="CR138" s="343"/>
      <c r="CS138" s="343"/>
      <c r="CT138" s="343"/>
      <c r="CU138" s="343"/>
      <c r="CV138" s="343"/>
      <c r="CW138" s="343"/>
      <c r="CX138" s="343"/>
      <c r="CY138" s="343"/>
      <c r="CZ138" s="343"/>
      <c r="DA138" s="343"/>
      <c r="DB138" s="343"/>
      <c r="DC138" s="343"/>
      <c r="DD138" s="343"/>
      <c r="DE138" s="343"/>
      <c r="DF138" s="343"/>
      <c r="DG138" s="343"/>
      <c r="DH138" s="343"/>
      <c r="DI138" s="343"/>
      <c r="DJ138" s="343"/>
      <c r="DK138" s="343"/>
      <c r="DL138" s="343"/>
      <c r="DM138" s="343"/>
      <c r="DN138" s="343"/>
      <c r="DO138" s="343"/>
      <c r="DP138" s="343"/>
      <c r="DQ138" s="343"/>
      <c r="DR138" s="343"/>
      <c r="DS138" s="343"/>
      <c r="DT138" s="343"/>
      <c r="DU138" s="343"/>
      <c r="DV138" s="343"/>
      <c r="DW138" s="343"/>
      <c r="DX138" s="343"/>
      <c r="DY138" s="343"/>
      <c r="DZ138" s="343"/>
      <c r="EA138" s="343"/>
      <c r="EB138" s="343"/>
      <c r="EC138" s="343"/>
      <c r="ED138" s="343"/>
      <c r="EE138" s="343"/>
      <c r="EF138" s="343"/>
      <c r="EG138" s="343"/>
      <c r="EH138" s="343"/>
      <c r="EI138" s="343"/>
    </row>
  </sheetData>
  <dataConsolidate leftLabels="1"/>
  <mergeCells count="215">
    <mergeCell ref="HI58:HI60"/>
    <mergeCell ref="A104:A107"/>
    <mergeCell ref="B104:B107"/>
    <mergeCell ref="GX58:GY59"/>
    <mergeCell ref="GZ58:HA58"/>
    <mergeCell ref="HB58:HC58"/>
    <mergeCell ref="HD58:HE58"/>
    <mergeCell ref="HF58:HG58"/>
    <mergeCell ref="HH58:HH59"/>
    <mergeCell ref="LL8:LM8"/>
    <mergeCell ref="LN8:LO8"/>
    <mergeCell ref="LP8:LQ8"/>
    <mergeCell ref="LR8:LS8"/>
    <mergeCell ref="LT8:LU8"/>
    <mergeCell ref="A58:A60"/>
    <mergeCell ref="B58:B60"/>
    <mergeCell ref="GP58:GQ59"/>
    <mergeCell ref="GR58:GS58"/>
    <mergeCell ref="GT58:GW58"/>
    <mergeCell ref="KZ8:LA8"/>
    <mergeCell ref="LB8:LC8"/>
    <mergeCell ref="LD8:LE8"/>
    <mergeCell ref="LF8:LG8"/>
    <mergeCell ref="LH8:LI8"/>
    <mergeCell ref="LJ8:LK8"/>
    <mergeCell ref="KP8:KP9"/>
    <mergeCell ref="KQ8:KQ9"/>
    <mergeCell ref="KR8:KS8"/>
    <mergeCell ref="KT8:KU8"/>
    <mergeCell ref="KV8:KW8"/>
    <mergeCell ref="KX8:KY8"/>
    <mergeCell ref="JS8:JV8"/>
    <mergeCell ref="JW8:JZ8"/>
    <mergeCell ref="KA8:KD8"/>
    <mergeCell ref="KE8:KH8"/>
    <mergeCell ref="KI8:KL8"/>
    <mergeCell ref="KO8:KO9"/>
    <mergeCell ref="IU8:IX8"/>
    <mergeCell ref="IY8:JB8"/>
    <mergeCell ref="JC8:JF8"/>
    <mergeCell ref="JG8:JJ8"/>
    <mergeCell ref="JK8:JN8"/>
    <mergeCell ref="JO8:JR8"/>
    <mergeCell ref="HW8:HZ8"/>
    <mergeCell ref="IA8:ID8"/>
    <mergeCell ref="IE8:IH8"/>
    <mergeCell ref="II8:IL8"/>
    <mergeCell ref="IM8:IP8"/>
    <mergeCell ref="IQ8:IT8"/>
    <mergeCell ref="FU8:FU9"/>
    <mergeCell ref="FY8:FY9"/>
    <mergeCell ref="FZ8:FZ9"/>
    <mergeCell ref="GA8:GA9"/>
    <mergeCell ref="GC8:GC9"/>
    <mergeCell ref="GD8:GD9"/>
    <mergeCell ref="FA8:FD8"/>
    <mergeCell ref="FE8:FH8"/>
    <mergeCell ref="FI8:FL8"/>
    <mergeCell ref="FM8:FP8"/>
    <mergeCell ref="FS8:FS9"/>
    <mergeCell ref="FT8:FT9"/>
    <mergeCell ref="DR8:DR9"/>
    <mergeCell ref="DV8:DV9"/>
    <mergeCell ref="DW8:DW9"/>
    <mergeCell ref="DX8:DX9"/>
    <mergeCell ref="DZ8:DZ9"/>
    <mergeCell ref="EA8:EA9"/>
    <mergeCell ref="CX8:DA8"/>
    <mergeCell ref="DB8:DE8"/>
    <mergeCell ref="DF8:DI8"/>
    <mergeCell ref="DJ8:DM8"/>
    <mergeCell ref="DP8:DP9"/>
    <mergeCell ref="DQ8:DQ9"/>
    <mergeCell ref="BU8:BU9"/>
    <mergeCell ref="BV8:BV9"/>
    <mergeCell ref="BW8:BW9"/>
    <mergeCell ref="CL8:CO8"/>
    <mergeCell ref="CP8:CS8"/>
    <mergeCell ref="CT8:CW8"/>
    <mergeCell ref="LD7:LI7"/>
    <mergeCell ref="AG8:AJ8"/>
    <mergeCell ref="AK8:AN8"/>
    <mergeCell ref="AO8:AR8"/>
    <mergeCell ref="AS8:AV8"/>
    <mergeCell ref="AW8:AZ8"/>
    <mergeCell ref="BA8:BD8"/>
    <mergeCell ref="BE8:BH8"/>
    <mergeCell ref="BK8:BK9"/>
    <mergeCell ref="BL8:BL9"/>
    <mergeCell ref="JG7:JN7"/>
    <mergeCell ref="JO7:JV7"/>
    <mergeCell ref="JW7:KD7"/>
    <mergeCell ref="KE7:KL7"/>
    <mergeCell ref="KR7:KW7"/>
    <mergeCell ref="KX7:LC7"/>
    <mergeCell ref="GB7:GB9"/>
    <mergeCell ref="GC7:GE7"/>
    <mergeCell ref="GF7:GF9"/>
    <mergeCell ref="GG7:GG9"/>
    <mergeCell ref="HK7:HR7"/>
    <mergeCell ref="HS7:HZ7"/>
    <mergeCell ref="GE8:GE9"/>
    <mergeCell ref="HK8:HN8"/>
    <mergeCell ref="HO8:HR8"/>
    <mergeCell ref="HS8:HV8"/>
    <mergeCell ref="DV7:DX7"/>
    <mergeCell ref="DY7:DY9"/>
    <mergeCell ref="DZ7:EB7"/>
    <mergeCell ref="EC7:EC9"/>
    <mergeCell ref="ED7:ED9"/>
    <mergeCell ref="FS7:FU7"/>
    <mergeCell ref="EB8:EB9"/>
    <mergeCell ref="EO8:ER8"/>
    <mergeCell ref="ES8:EV8"/>
    <mergeCell ref="EW8:EZ8"/>
    <mergeCell ref="AA7:AA8"/>
    <mergeCell ref="BK7:BM7"/>
    <mergeCell ref="BN7:BN9"/>
    <mergeCell ref="BO7:BO9"/>
    <mergeCell ref="BP7:BP9"/>
    <mergeCell ref="BQ7:BS7"/>
    <mergeCell ref="BM8:BM9"/>
    <mergeCell ref="BQ8:BQ9"/>
    <mergeCell ref="BR8:BR9"/>
    <mergeCell ref="BS8:BS9"/>
    <mergeCell ref="U7:U8"/>
    <mergeCell ref="V7:V8"/>
    <mergeCell ref="W7:W8"/>
    <mergeCell ref="X7:X8"/>
    <mergeCell ref="Y7:Y8"/>
    <mergeCell ref="Z7:Z8"/>
    <mergeCell ref="LP6:LU7"/>
    <mergeCell ref="LV6:LX7"/>
    <mergeCell ref="C7:C9"/>
    <mergeCell ref="D7:D9"/>
    <mergeCell ref="E7:E9"/>
    <mergeCell ref="F7:G8"/>
    <mergeCell ref="H7:I8"/>
    <mergeCell ref="J7:K7"/>
    <mergeCell ref="L7:M7"/>
    <mergeCell ref="N7:O7"/>
    <mergeCell ref="HK6:IX6"/>
    <mergeCell ref="IY6:KL6"/>
    <mergeCell ref="KN6:KN8"/>
    <mergeCell ref="KO6:KQ7"/>
    <mergeCell ref="KR6:LI6"/>
    <mergeCell ref="LJ6:LO7"/>
    <mergeCell ref="IA7:IH7"/>
    <mergeCell ref="II7:IP7"/>
    <mergeCell ref="IQ7:IX7"/>
    <mergeCell ref="IY7:JF7"/>
    <mergeCell ref="GI6:GI8"/>
    <mergeCell ref="GJ6:GJ8"/>
    <mergeCell ref="GK6:GK8"/>
    <mergeCell ref="GL6:GL8"/>
    <mergeCell ref="GM6:GM8"/>
    <mergeCell ref="GN6:GN8"/>
    <mergeCell ref="EL6:EM8"/>
    <mergeCell ref="EN6:EN8"/>
    <mergeCell ref="EO6:FP7"/>
    <mergeCell ref="FQ6:FR8"/>
    <mergeCell ref="FS6:GG6"/>
    <mergeCell ref="GH6:GH8"/>
    <mergeCell ref="FV7:FV9"/>
    <mergeCell ref="FW7:FW9"/>
    <mergeCell ref="FX7:FX9"/>
    <mergeCell ref="FY7:GA7"/>
    <mergeCell ref="EF6:EF8"/>
    <mergeCell ref="EG6:EG8"/>
    <mergeCell ref="EH6:EH8"/>
    <mergeCell ref="EI6:EI8"/>
    <mergeCell ref="EJ6:EJ8"/>
    <mergeCell ref="EK6:EK8"/>
    <mergeCell ref="CI6:CJ8"/>
    <mergeCell ref="CK6:CK8"/>
    <mergeCell ref="CL6:DM7"/>
    <mergeCell ref="DN6:DO8"/>
    <mergeCell ref="DP6:ED6"/>
    <mergeCell ref="EE6:EE8"/>
    <mergeCell ref="DP7:DR7"/>
    <mergeCell ref="DS7:DS9"/>
    <mergeCell ref="DT7:DT9"/>
    <mergeCell ref="DU7:DU9"/>
    <mergeCell ref="CB6:CB8"/>
    <mergeCell ref="CC6:CC8"/>
    <mergeCell ref="CD6:CD8"/>
    <mergeCell ref="CE6:CE8"/>
    <mergeCell ref="CF6:CF8"/>
    <mergeCell ref="CG6:CH8"/>
    <mergeCell ref="AF6:AF8"/>
    <mergeCell ref="AG6:BH7"/>
    <mergeCell ref="BI6:BJ8"/>
    <mergeCell ref="BK6:BY6"/>
    <mergeCell ref="BZ6:BZ8"/>
    <mergeCell ref="CA6:CA8"/>
    <mergeCell ref="BT7:BT9"/>
    <mergeCell ref="BU7:BW7"/>
    <mergeCell ref="BX7:BX9"/>
    <mergeCell ref="BY7:BY9"/>
    <mergeCell ref="N6:Q6"/>
    <mergeCell ref="R6:U6"/>
    <mergeCell ref="V6:W6"/>
    <mergeCell ref="X6:AA6"/>
    <mergeCell ref="AB6:AC8"/>
    <mergeCell ref="AD6:AE8"/>
    <mergeCell ref="P7:Q7"/>
    <mergeCell ref="R7:R8"/>
    <mergeCell ref="S7:S8"/>
    <mergeCell ref="T7:T8"/>
    <mergeCell ref="A1:B1"/>
    <mergeCell ref="A6:A9"/>
    <mergeCell ref="B6:B9"/>
    <mergeCell ref="C6:E6"/>
    <mergeCell ref="F6:I6"/>
    <mergeCell ref="J6:M6"/>
  </mergeCells>
  <conditionalFormatting sqref="AJ52:AJ57 AN52:AN57 AR52:AR57 AV52:AV57 AZ52:AZ57 BD52:BD57 BH52:BH57">
    <cfRule type="expression" dxfId="258" priority="257">
      <formula>AND(AJ52&lt;=1.2,AJ52&gt;=0.8)</formula>
    </cfRule>
    <cfRule type="expression" dxfId="257" priority="258">
      <formula>IF(AND(AG52=0,AH52=0),FALSE,OR(AJ52&lt;0.8,AJ52&gt;1.2,AND(AG52=0,AH52&gt;0)))</formula>
    </cfRule>
  </conditionalFormatting>
  <conditionalFormatting sqref="DO3">
    <cfRule type="expression" dxfId="256" priority="254">
      <formula>DO3&lt;-2</formula>
    </cfRule>
  </conditionalFormatting>
  <conditionalFormatting sqref="DN3">
    <cfRule type="expression" dxfId="255" priority="253">
      <formula>DN3&lt;-2</formula>
    </cfRule>
  </conditionalFormatting>
  <conditionalFormatting sqref="CO3 CW3 DA3 DE3 DI3 DM3 CS3">
    <cfRule type="expression" dxfId="254" priority="255">
      <formula>AND(CO3&lt;=1.2,CO3&gt;=0.8)</formula>
    </cfRule>
    <cfRule type="expression" dxfId="253" priority="256">
      <formula>IF(AND(CL3=0,CM3=0),FALSE,OR(CO3&lt;0.8,CO3&gt;1.2,AND(CL3=0,CM3&gt;0)))</formula>
    </cfRule>
  </conditionalFormatting>
  <conditionalFormatting sqref="A38">
    <cfRule type="duplicateValues" dxfId="252" priority="252"/>
  </conditionalFormatting>
  <conditionalFormatting sqref="A50 A44 A11 A15:A18 A48">
    <cfRule type="duplicateValues" dxfId="251" priority="259"/>
  </conditionalFormatting>
  <conditionalFormatting sqref="A42">
    <cfRule type="duplicateValues" dxfId="250" priority="251"/>
  </conditionalFormatting>
  <conditionalFormatting sqref="A45">
    <cfRule type="duplicateValues" dxfId="249" priority="250"/>
  </conditionalFormatting>
  <conditionalFormatting sqref="A46">
    <cfRule type="duplicateValues" dxfId="248" priority="249"/>
  </conditionalFormatting>
  <conditionalFormatting sqref="A47">
    <cfRule type="duplicateValues" dxfId="247" priority="248"/>
  </conditionalFormatting>
  <conditionalFormatting sqref="AJ107 BH107 AZ107 AV107 AR107 AN107 BD107">
    <cfRule type="expression" dxfId="246" priority="246">
      <formula>AND(AJ107&lt;=1.2,AJ107&gt;=0.8)</formula>
    </cfRule>
    <cfRule type="expression" dxfId="245" priority="247">
      <formula>IF(AND(AG107=0,AH107=0),FALSE,OR(AJ107&lt;0.8,AJ107&gt;1.2,AND(AG107=0,AH107&gt;0)))</formula>
    </cfRule>
  </conditionalFormatting>
  <conditionalFormatting sqref="CS107 CO107 DM107 CW107 DA107 DE107 DI107">
    <cfRule type="expression" dxfId="244" priority="244">
      <formula>AND(CO107&lt;=1.2,CO107&gt;=0.8)</formula>
    </cfRule>
    <cfRule type="expression" dxfId="243" priority="245">
      <formula>IF(AND(CL107=0,CM107=0),FALSE,OR(CO107&lt;0.8,CO107&gt;1.2,AND(CL107=0,CM107&gt;0)))</formula>
    </cfRule>
  </conditionalFormatting>
  <conditionalFormatting sqref="AJ85 BD85 AV85 AN85 AJ80 BD80 AV80 AN80 AJ72 BD72 AV72 AN72 BD74:BD75 AN74:AN75 AR74:AR75 AZ74:AZ77 BH74:BH77 AJ74:AJ75 AV74:AV75 AN82:AN83 AV82:AV83 BD82:BD83 AJ82:AJ83">
    <cfRule type="expression" dxfId="242" priority="242">
      <formula>AND(AJ72&lt;=1.2,AJ72&gt;=0.8)</formula>
    </cfRule>
    <cfRule type="expression" dxfId="241" priority="243">
      <formula>IF(AND(AG72=0,AH72=0),FALSE,OR(AJ72&lt;0.8,AJ72&gt;1.2,AND(AG72=0,AH72&gt;0)))</formula>
    </cfRule>
  </conditionalFormatting>
  <conditionalFormatting sqref="AR85 AR80 AR72 AR82:AR83">
    <cfRule type="expression" dxfId="240" priority="236">
      <formula>AND(AR72&lt;=1.2,AR72&gt;=0.8)</formula>
    </cfRule>
    <cfRule type="expression" dxfId="239" priority="237">
      <formula>IF(AND(AO72=0,AP72=0),FALSE,OR(AR72&lt;0.8,AR72&gt;1.2,AND(AO72=0,AP72&gt;0)))</formula>
    </cfRule>
  </conditionalFormatting>
  <conditionalFormatting sqref="AR86:AR96">
    <cfRule type="expression" dxfId="238" priority="232">
      <formula>AND(AR86&lt;=1.2,AR86&gt;=0.8)</formula>
    </cfRule>
    <cfRule type="expression" dxfId="237" priority="233">
      <formula>IF(AND(AO86=0,AP86=0),FALSE,OR(AR86&lt;0.8,AR86&gt;1.2,AND(AO86=0,AP86&gt;0)))</formula>
    </cfRule>
  </conditionalFormatting>
  <conditionalFormatting sqref="AZ85 AZ80 AZ72 AZ82:AZ83">
    <cfRule type="expression" dxfId="236" priority="230">
      <formula>AND(AZ72&lt;=1.2,AZ72&gt;=0.8)</formula>
    </cfRule>
    <cfRule type="expression" dxfId="235" priority="231">
      <formula>IF(AND(AW72=0,AX72=0),FALSE,OR(AZ72&lt;0.8,AZ72&gt;1.2,AND(AW72=0,AX72&gt;0)))</formula>
    </cfRule>
  </conditionalFormatting>
  <conditionalFormatting sqref="AJ84 BD84 AV84 AN84">
    <cfRule type="expression" dxfId="234" priority="240">
      <formula>AND(AJ84&lt;=1.2,AJ84&gt;=0.8)</formula>
    </cfRule>
    <cfRule type="expression" dxfId="233" priority="241">
      <formula>IF(AND(AG84=0,AH84=0),FALSE,OR(AJ84&lt;0.8,AJ84&gt;1.2,AND(AG84=0,AH84&gt;0)))</formula>
    </cfRule>
  </conditionalFormatting>
  <conditionalFormatting sqref="AJ86:AJ96 BD86:BD96 AV86:AV96 AN86:AN96">
    <cfRule type="expression" dxfId="232" priority="238">
      <formula>AND(AJ86&lt;=1.2,AJ86&gt;=0.8)</formula>
    </cfRule>
    <cfRule type="expression" dxfId="231" priority="239">
      <formula>IF(AND(AG86=0,AH86=0),FALSE,OR(AJ86&lt;0.8,AJ86&gt;1.2,AND(AG86=0,AH86&gt;0)))</formula>
    </cfRule>
  </conditionalFormatting>
  <conditionalFormatting sqref="AR84">
    <cfRule type="expression" dxfId="230" priority="234">
      <formula>AND(AR84&lt;=1.2,AR84&gt;=0.8)</formula>
    </cfRule>
    <cfRule type="expression" dxfId="229" priority="235">
      <formula>IF(AND(AO84=0,AP84=0),FALSE,OR(AR84&lt;0.8,AR84&gt;1.2,AND(AO84=0,AP84&gt;0)))</formula>
    </cfRule>
  </conditionalFormatting>
  <conditionalFormatting sqref="AZ84">
    <cfRule type="expression" dxfId="228" priority="228">
      <formula>AND(AZ84&lt;=1.2,AZ84&gt;=0.8)</formula>
    </cfRule>
    <cfRule type="expression" dxfId="227" priority="229">
      <formula>IF(AND(AW84=0,AX84=0),FALSE,OR(AZ84&lt;0.8,AZ84&gt;1.2,AND(AW84=0,AX84&gt;0)))</formula>
    </cfRule>
  </conditionalFormatting>
  <conditionalFormatting sqref="AZ86:AZ96">
    <cfRule type="expression" dxfId="226" priority="226">
      <formula>AND(AZ86&lt;=1.2,AZ86&gt;=0.8)</formula>
    </cfRule>
    <cfRule type="expression" dxfId="225" priority="227">
      <formula>IF(AND(AW86=0,AX86=0),FALSE,OR(AZ86&lt;0.8,AZ86&gt;1.2,AND(AW86=0,AX86&gt;0)))</formula>
    </cfRule>
  </conditionalFormatting>
  <conditionalFormatting sqref="BH85 BH80 BH72 BH82:BH83">
    <cfRule type="expression" dxfId="224" priority="224">
      <formula>AND(BH72&lt;=1.2,BH72&gt;=0.8)</formula>
    </cfRule>
    <cfRule type="expression" dxfId="223" priority="225">
      <formula>IF(AND(BE72=0,BF72=0),FALSE,OR(BH72&lt;0.8,BH72&gt;1.2,AND(BE72=0,BF72&gt;0)))</formula>
    </cfRule>
  </conditionalFormatting>
  <conditionalFormatting sqref="BH84">
    <cfRule type="expression" dxfId="222" priority="222">
      <formula>AND(BH84&lt;=1.2,BH84&gt;=0.8)</formula>
    </cfRule>
    <cfRule type="expression" dxfId="221" priority="223">
      <formula>IF(AND(BE84=0,BF84=0),FALSE,OR(BH84&lt;0.8,BH84&gt;1.2,AND(BE84=0,BF84&gt;0)))</formula>
    </cfRule>
  </conditionalFormatting>
  <conditionalFormatting sqref="BH86:BH96">
    <cfRule type="expression" dxfId="220" priority="220">
      <formula>AND(BH86&lt;=1.2,BH86&gt;=0.8)</formula>
    </cfRule>
    <cfRule type="expression" dxfId="219" priority="221">
      <formula>IF(AND(BE86=0,BF86=0),FALSE,OR(BH86&lt;0.8,BH86&gt;1.2,AND(BE86=0,BF86&gt;0)))</formula>
    </cfRule>
  </conditionalFormatting>
  <conditionalFormatting sqref="AJ70:AJ71 BD70:BD71 AV70:AV71 AN70:AN71">
    <cfRule type="expression" dxfId="218" priority="218">
      <formula>AND(AJ70&lt;=1.2,AJ70&gt;=0.8)</formula>
    </cfRule>
    <cfRule type="expression" dxfId="217" priority="219">
      <formula>IF(AND(AG70=0,AH70=0),FALSE,OR(AJ70&lt;0.8,AJ70&gt;1.2,AND(AG70=0,AH70&gt;0)))</formula>
    </cfRule>
  </conditionalFormatting>
  <conditionalFormatting sqref="AR70:AR71">
    <cfRule type="expression" dxfId="216" priority="216">
      <formula>AND(AR70&lt;=1.2,AR70&gt;=0.8)</formula>
    </cfRule>
    <cfRule type="expression" dxfId="215" priority="217">
      <formula>IF(AND(AO70=0,AP70=0),FALSE,OR(AR70&lt;0.8,AR70&gt;1.2,AND(AO70=0,AP70&gt;0)))</formula>
    </cfRule>
  </conditionalFormatting>
  <conditionalFormatting sqref="AZ70:AZ71">
    <cfRule type="expression" dxfId="214" priority="214">
      <formula>AND(AZ70&lt;=1.2,AZ70&gt;=0.8)</formula>
    </cfRule>
    <cfRule type="expression" dxfId="213" priority="215">
      <formula>IF(AND(AW70=0,AX70=0),FALSE,OR(AZ70&lt;0.8,AZ70&gt;1.2,AND(AW70=0,AX70&gt;0)))</formula>
    </cfRule>
  </conditionalFormatting>
  <conditionalFormatting sqref="BH70:BH71">
    <cfRule type="expression" dxfId="212" priority="212">
      <formula>AND(BH70&lt;=1.2,BH70&gt;=0.8)</formula>
    </cfRule>
    <cfRule type="expression" dxfId="211" priority="213">
      <formula>IF(AND(BE70=0,BF70=0),FALSE,OR(BH70&lt;0.8,BH70&gt;1.2,AND(BE70=0,BF70&gt;0)))</formula>
    </cfRule>
  </conditionalFormatting>
  <conditionalFormatting sqref="AN73 AV73 BD73 AJ73">
    <cfRule type="expression" dxfId="210" priority="210">
      <formula>AND(AJ73&lt;=1.2,AJ73&gt;=0.8)</formula>
    </cfRule>
    <cfRule type="expression" dxfId="209" priority="211">
      <formula>IF(AND(AG73=0,AH73=0),FALSE,OR(AJ73&lt;0.8,AJ73&gt;1.2,AND(AG73=0,AH73&gt;0)))</formula>
    </cfRule>
  </conditionalFormatting>
  <conditionalFormatting sqref="AR73">
    <cfRule type="expression" dxfId="208" priority="208">
      <formula>AND(AR73&lt;=1.2,AR73&gt;=0.8)</formula>
    </cfRule>
    <cfRule type="expression" dxfId="207" priority="209">
      <formula>IF(AND(AO73=0,AP73=0),FALSE,OR(AR73&lt;0.8,AR73&gt;1.2,AND(AO73=0,AP73&gt;0)))</formula>
    </cfRule>
  </conditionalFormatting>
  <conditionalFormatting sqref="AZ73">
    <cfRule type="expression" dxfId="206" priority="206">
      <formula>AND(AZ73&lt;=1.2,AZ73&gt;=0.8)</formula>
    </cfRule>
    <cfRule type="expression" dxfId="205" priority="207">
      <formula>IF(AND(AW73=0,AX73=0),FALSE,OR(AZ73&lt;0.8,AZ73&gt;1.2,AND(AW73=0,AX73&gt;0)))</formula>
    </cfRule>
  </conditionalFormatting>
  <conditionalFormatting sqref="BH73">
    <cfRule type="expression" dxfId="204" priority="204">
      <formula>AND(BH73&lt;=1.2,BH73&gt;=0.8)</formula>
    </cfRule>
    <cfRule type="expression" dxfId="203" priority="205">
      <formula>IF(AND(BE73=0,BF73=0),FALSE,OR(BH73&lt;0.8,BH73&gt;1.2,AND(BE73=0,BF73&gt;0)))</formula>
    </cfRule>
  </conditionalFormatting>
  <conditionalFormatting sqref="CS85 CO85 CS79:CS83 CO79:CO83 CS72 CO72 CS74:CS75 CO74:CO75 CW74:CW77 DA74:DA75 DE74:DE77 DI74:DI75 DM74:DM77">
    <cfRule type="expression" dxfId="202" priority="202">
      <formula>AND(CO72&lt;=1.2,CO72&gt;=0.8)</formula>
    </cfRule>
    <cfRule type="expression" dxfId="201" priority="203">
      <formula>IF(AND(CL72=0,CM72=0),FALSE,OR(CO72&lt;0.8,CO72&gt;1.2,AND(CL72=0,CM72&gt;0)))</formula>
    </cfRule>
  </conditionalFormatting>
  <conditionalFormatting sqref="CS84 CO84">
    <cfRule type="expression" dxfId="200" priority="200">
      <formula>AND(CO84&lt;=1.2,CO84&gt;=0.8)</formula>
    </cfRule>
    <cfRule type="expression" dxfId="199" priority="201">
      <formula>IF(AND(CL84=0,CM84=0),FALSE,OR(CO84&lt;0.8,CO84&gt;1.2,AND(CL84=0,CM84&gt;0)))</formula>
    </cfRule>
  </conditionalFormatting>
  <conditionalFormatting sqref="CS86:CS96 CO86:CO96">
    <cfRule type="expression" dxfId="198" priority="198">
      <formula>AND(CO86&lt;=1.2,CO86&gt;=0.8)</formula>
    </cfRule>
    <cfRule type="expression" dxfId="197" priority="199">
      <formula>IF(AND(CL86=0,CM86=0),FALSE,OR(CO86&lt;0.8,CO86&gt;1.2,AND(CL86=0,CM86&gt;0)))</formula>
    </cfRule>
  </conditionalFormatting>
  <conditionalFormatting sqref="CO78 CS78">
    <cfRule type="expression" dxfId="196" priority="196">
      <formula>AND(CO78&lt;=1.2,CO78&gt;=0.8)</formula>
    </cfRule>
    <cfRule type="expression" dxfId="195" priority="197">
      <formula>IF(AND(CL78=0,CM78=0),FALSE,OR(CO78&lt;0.8,CO78&gt;1.2,AND(CL78=0,CM78&gt;0)))</formula>
    </cfRule>
  </conditionalFormatting>
  <conditionalFormatting sqref="CW85 CW79:CW83 CW72">
    <cfRule type="expression" dxfId="194" priority="194">
      <formula>AND(CW72&lt;=1.2,CW72&gt;=0.8)</formula>
    </cfRule>
    <cfRule type="expression" dxfId="193" priority="195">
      <formula>IF(AND(CT72=0,CU72=0),FALSE,OR(CW72&lt;0.8,CW72&gt;1.2,AND(CT72=0,CU72&gt;0)))</formula>
    </cfRule>
  </conditionalFormatting>
  <conditionalFormatting sqref="CW84">
    <cfRule type="expression" dxfId="192" priority="192">
      <formula>AND(CW84&lt;=1.2,CW84&gt;=0.8)</formula>
    </cfRule>
    <cfRule type="expression" dxfId="191" priority="193">
      <formula>IF(AND(CT84=0,CU84=0),FALSE,OR(CW84&lt;0.8,CW84&gt;1.2,AND(CT84=0,CU84&gt;0)))</formula>
    </cfRule>
  </conditionalFormatting>
  <conditionalFormatting sqref="CW86:CW96">
    <cfRule type="expression" dxfId="190" priority="190">
      <formula>AND(CW86&lt;=1.2,CW86&gt;=0.8)</formula>
    </cfRule>
    <cfRule type="expression" dxfId="189" priority="191">
      <formula>IF(AND(CT86=0,CU86=0),FALSE,OR(CW86&lt;0.8,CW86&gt;1.2,AND(CT86=0,CU86&gt;0)))</formula>
    </cfRule>
  </conditionalFormatting>
  <conditionalFormatting sqref="CW78">
    <cfRule type="expression" dxfId="188" priority="188">
      <formula>AND(CW78&lt;=1.2,CW78&gt;=0.8)</formula>
    </cfRule>
    <cfRule type="expression" dxfId="187" priority="189">
      <formula>IF(AND(CT78=0,CU78=0),FALSE,OR(CW78&lt;0.8,CW78&gt;1.2,AND(CT78=0,CU78&gt;0)))</formula>
    </cfRule>
  </conditionalFormatting>
  <conditionalFormatting sqref="DA85 DA79:DA83 DA72">
    <cfRule type="expression" dxfId="186" priority="186">
      <formula>AND(DA72&lt;=1.2,DA72&gt;=0.8)</formula>
    </cfRule>
    <cfRule type="expression" dxfId="185" priority="187">
      <formula>IF(AND(CX72=0,CY72=0),FALSE,OR(DA72&lt;0.8,DA72&gt;1.2,AND(CX72=0,CY72&gt;0)))</formula>
    </cfRule>
  </conditionalFormatting>
  <conditionalFormatting sqref="DA84">
    <cfRule type="expression" dxfId="184" priority="184">
      <formula>AND(DA84&lt;=1.2,DA84&gt;=0.8)</formula>
    </cfRule>
    <cfRule type="expression" dxfId="183" priority="185">
      <formula>IF(AND(CX84=0,CY84=0),FALSE,OR(DA84&lt;0.8,DA84&gt;1.2,AND(CX84=0,CY84&gt;0)))</formula>
    </cfRule>
  </conditionalFormatting>
  <conditionalFormatting sqref="DA86:DA96">
    <cfRule type="expression" dxfId="182" priority="182">
      <formula>AND(DA86&lt;=1.2,DA86&gt;=0.8)</formula>
    </cfRule>
    <cfRule type="expression" dxfId="181" priority="183">
      <formula>IF(AND(CX86=0,CY86=0),FALSE,OR(DA86&lt;0.8,DA86&gt;1.2,AND(CX86=0,CY86&gt;0)))</formula>
    </cfRule>
  </conditionalFormatting>
  <conditionalFormatting sqref="DA78">
    <cfRule type="expression" dxfId="180" priority="180">
      <formula>AND(DA78&lt;=1.2,DA78&gt;=0.8)</formula>
    </cfRule>
    <cfRule type="expression" dxfId="179" priority="181">
      <formula>IF(AND(CX78=0,CY78=0),FALSE,OR(DA78&lt;0.8,DA78&gt;1.2,AND(CX78=0,CY78&gt;0)))</formula>
    </cfRule>
  </conditionalFormatting>
  <conditionalFormatting sqref="DE85 DE79:DE83 DE72">
    <cfRule type="expression" dxfId="178" priority="178">
      <formula>AND(DE72&lt;=1.2,DE72&gt;=0.8)</formula>
    </cfRule>
    <cfRule type="expression" dxfId="177" priority="179">
      <formula>IF(AND(DB72=0,DC72=0),FALSE,OR(DE72&lt;0.8,DE72&gt;1.2,AND(DB72=0,DC72&gt;0)))</formula>
    </cfRule>
  </conditionalFormatting>
  <conditionalFormatting sqref="DE84">
    <cfRule type="expression" dxfId="176" priority="176">
      <formula>AND(DE84&lt;=1.2,DE84&gt;=0.8)</formula>
    </cfRule>
    <cfRule type="expression" dxfId="175" priority="177">
      <formula>IF(AND(DB84=0,DC84=0),FALSE,OR(DE84&lt;0.8,DE84&gt;1.2,AND(DB84=0,DC84&gt;0)))</formula>
    </cfRule>
  </conditionalFormatting>
  <conditionalFormatting sqref="DE86:DE96">
    <cfRule type="expression" dxfId="174" priority="174">
      <formula>AND(DE86&lt;=1.2,DE86&gt;=0.8)</formula>
    </cfRule>
    <cfRule type="expression" dxfId="173" priority="175">
      <formula>IF(AND(DB86=0,DC86=0),FALSE,OR(DE86&lt;0.8,DE86&gt;1.2,AND(DB86=0,DC86&gt;0)))</formula>
    </cfRule>
  </conditionalFormatting>
  <conditionalFormatting sqref="DE78">
    <cfRule type="expression" dxfId="172" priority="172">
      <formula>AND(DE78&lt;=1.2,DE78&gt;=0.8)</formula>
    </cfRule>
    <cfRule type="expression" dxfId="171" priority="173">
      <formula>IF(AND(DB78=0,DC78=0),FALSE,OR(DE78&lt;0.8,DE78&gt;1.2,AND(DB78=0,DC78&gt;0)))</formula>
    </cfRule>
  </conditionalFormatting>
  <conditionalFormatting sqref="DI85 DI79:DI83 DI72">
    <cfRule type="expression" dxfId="170" priority="170">
      <formula>AND(DI72&lt;=1.2,DI72&gt;=0.8)</formula>
    </cfRule>
    <cfRule type="expression" dxfId="169" priority="171">
      <formula>IF(AND(DF72=0,DG72=0),FALSE,OR(DI72&lt;0.8,DI72&gt;1.2,AND(DF72=0,DG72&gt;0)))</formula>
    </cfRule>
  </conditionalFormatting>
  <conditionalFormatting sqref="DI84">
    <cfRule type="expression" dxfId="168" priority="168">
      <formula>AND(DI84&lt;=1.2,DI84&gt;=0.8)</formula>
    </cfRule>
    <cfRule type="expression" dxfId="167" priority="169">
      <formula>IF(AND(DF84=0,DG84=0),FALSE,OR(DI84&lt;0.8,DI84&gt;1.2,AND(DF84=0,DG84&gt;0)))</formula>
    </cfRule>
  </conditionalFormatting>
  <conditionalFormatting sqref="DI86:DI96">
    <cfRule type="expression" dxfId="166" priority="166">
      <formula>AND(DI86&lt;=1.2,DI86&gt;=0.8)</formula>
    </cfRule>
    <cfRule type="expression" dxfId="165" priority="167">
      <formula>IF(AND(DF86=0,DG86=0),FALSE,OR(DI86&lt;0.8,DI86&gt;1.2,AND(DF86=0,DG86&gt;0)))</formula>
    </cfRule>
  </conditionalFormatting>
  <conditionalFormatting sqref="DI78">
    <cfRule type="expression" dxfId="164" priority="164">
      <formula>AND(DI78&lt;=1.2,DI78&gt;=0.8)</formula>
    </cfRule>
    <cfRule type="expression" dxfId="163" priority="165">
      <formula>IF(AND(DF78=0,DG78=0),FALSE,OR(DI78&lt;0.8,DI78&gt;1.2,AND(DF78=0,DG78&gt;0)))</formula>
    </cfRule>
  </conditionalFormatting>
  <conditionalFormatting sqref="DM85 DM79:DM83 DM72">
    <cfRule type="expression" dxfId="162" priority="162">
      <formula>AND(DM72&lt;=1.2,DM72&gt;=0.8)</formula>
    </cfRule>
    <cfRule type="expression" dxfId="161" priority="163">
      <formula>IF(AND(DJ72=0,DK72=0),FALSE,OR(DM72&lt;0.8,DM72&gt;1.2,AND(DJ72=0,DK72&gt;0)))</formula>
    </cfRule>
  </conditionalFormatting>
  <conditionalFormatting sqref="DM84">
    <cfRule type="expression" dxfId="160" priority="160">
      <formula>AND(DM84&lt;=1.2,DM84&gt;=0.8)</formula>
    </cfRule>
    <cfRule type="expression" dxfId="159" priority="161">
      <formula>IF(AND(DJ84=0,DK84=0),FALSE,OR(DM84&lt;0.8,DM84&gt;1.2,AND(DJ84=0,DK84&gt;0)))</formula>
    </cfRule>
  </conditionalFormatting>
  <conditionalFormatting sqref="DM86:DM96">
    <cfRule type="expression" dxfId="158" priority="158">
      <formula>AND(DM86&lt;=1.2,DM86&gt;=0.8)</formula>
    </cfRule>
    <cfRule type="expression" dxfId="157" priority="159">
      <formula>IF(AND(DJ86=0,DK86=0),FALSE,OR(DM86&lt;0.8,DM86&gt;1.2,AND(DJ86=0,DK86&gt;0)))</formula>
    </cfRule>
  </conditionalFormatting>
  <conditionalFormatting sqref="DM78">
    <cfRule type="expression" dxfId="156" priority="156">
      <formula>AND(DM78&lt;=1.2,DM78&gt;=0.8)</formula>
    </cfRule>
    <cfRule type="expression" dxfId="155" priority="157">
      <formula>IF(AND(DJ78=0,DK78=0),FALSE,OR(DM78&lt;0.8,DM78&gt;1.2,AND(DJ78=0,DK78&gt;0)))</formula>
    </cfRule>
  </conditionalFormatting>
  <conditionalFormatting sqref="CS70:CS71 CO70:CO71">
    <cfRule type="expression" dxfId="154" priority="154">
      <formula>AND(CO70&lt;=1.2,CO70&gt;=0.8)</formula>
    </cfRule>
    <cfRule type="expression" dxfId="153" priority="155">
      <formula>IF(AND(CL70=0,CM70=0),FALSE,OR(CO70&lt;0.8,CO70&gt;1.2,AND(CL70=0,CM70&gt;0)))</formula>
    </cfRule>
  </conditionalFormatting>
  <conditionalFormatting sqref="CW70:CW71">
    <cfRule type="expression" dxfId="152" priority="152">
      <formula>AND(CW70&lt;=1.2,CW70&gt;=0.8)</formula>
    </cfRule>
    <cfRule type="expression" dxfId="151" priority="153">
      <formula>IF(AND(CT70=0,CU70=0),FALSE,OR(CW70&lt;0.8,CW70&gt;1.2,AND(CT70=0,CU70&gt;0)))</formula>
    </cfRule>
  </conditionalFormatting>
  <conditionalFormatting sqref="DA70:DA71">
    <cfRule type="expression" dxfId="150" priority="150">
      <formula>AND(DA70&lt;=1.2,DA70&gt;=0.8)</formula>
    </cfRule>
    <cfRule type="expression" dxfId="149" priority="151">
      <formula>IF(AND(CX70=0,CY70=0),FALSE,OR(DA70&lt;0.8,DA70&gt;1.2,AND(CX70=0,CY70&gt;0)))</formula>
    </cfRule>
  </conditionalFormatting>
  <conditionalFormatting sqref="DE70:DE71">
    <cfRule type="expression" dxfId="148" priority="148">
      <formula>AND(DE70&lt;=1.2,DE70&gt;=0.8)</formula>
    </cfRule>
    <cfRule type="expression" dxfId="147" priority="149">
      <formula>IF(AND(DB70=0,DC70=0),FALSE,OR(DE70&lt;0.8,DE70&gt;1.2,AND(DB70=0,DC70&gt;0)))</formula>
    </cfRule>
  </conditionalFormatting>
  <conditionalFormatting sqref="DI70:DI71">
    <cfRule type="expression" dxfId="146" priority="146">
      <formula>AND(DI70&lt;=1.2,DI70&gt;=0.8)</formula>
    </cfRule>
    <cfRule type="expression" dxfId="145" priority="147">
      <formula>IF(AND(DF70=0,DG70=0),FALSE,OR(DI70&lt;0.8,DI70&gt;1.2,AND(DF70=0,DG70&gt;0)))</formula>
    </cfRule>
  </conditionalFormatting>
  <conditionalFormatting sqref="DM70:DM71">
    <cfRule type="expression" dxfId="144" priority="144">
      <formula>AND(DM70&lt;=1.2,DM70&gt;=0.8)</formula>
    </cfRule>
    <cfRule type="expression" dxfId="143" priority="145">
      <formula>IF(AND(DJ70=0,DK70=0),FALSE,OR(DM70&lt;0.8,DM70&gt;1.2,AND(DJ70=0,DK70&gt;0)))</formula>
    </cfRule>
  </conditionalFormatting>
  <conditionalFormatting sqref="CO73 CS73">
    <cfRule type="expression" dxfId="142" priority="142">
      <formula>AND(CO73&lt;=1.2,CO73&gt;=0.8)</formula>
    </cfRule>
    <cfRule type="expression" dxfId="141" priority="143">
      <formula>IF(AND(CL73=0,CM73=0),FALSE,OR(CO73&lt;0.8,CO73&gt;1.2,AND(CL73=0,CM73&gt;0)))</formula>
    </cfRule>
  </conditionalFormatting>
  <conditionalFormatting sqref="CW73">
    <cfRule type="expression" dxfId="140" priority="140">
      <formula>AND(CW73&lt;=1.2,CW73&gt;=0.8)</formula>
    </cfRule>
    <cfRule type="expression" dxfId="139" priority="141">
      <formula>IF(AND(CT73=0,CU73=0),FALSE,OR(CW73&lt;0.8,CW73&gt;1.2,AND(CT73=0,CU73&gt;0)))</formula>
    </cfRule>
  </conditionalFormatting>
  <conditionalFormatting sqref="DA73">
    <cfRule type="expression" dxfId="138" priority="138">
      <formula>AND(DA73&lt;=1.2,DA73&gt;=0.8)</formula>
    </cfRule>
    <cfRule type="expression" dxfId="137" priority="139">
      <formula>IF(AND(CX73=0,CY73=0),FALSE,OR(DA73&lt;0.8,DA73&gt;1.2,AND(CX73=0,CY73&gt;0)))</formula>
    </cfRule>
  </conditionalFormatting>
  <conditionalFormatting sqref="DE73">
    <cfRule type="expression" dxfId="136" priority="136">
      <formula>AND(DE73&lt;=1.2,DE73&gt;=0.8)</formula>
    </cfRule>
    <cfRule type="expression" dxfId="135" priority="137">
      <formula>IF(AND(DB73=0,DC73=0),FALSE,OR(DE73&lt;0.8,DE73&gt;1.2,AND(DB73=0,DC73&gt;0)))</formula>
    </cfRule>
  </conditionalFormatting>
  <conditionalFormatting sqref="DI73">
    <cfRule type="expression" dxfId="134" priority="134">
      <formula>AND(DI73&lt;=1.2,DI73&gt;=0.8)</formula>
    </cfRule>
    <cfRule type="expression" dxfId="133" priority="135">
      <formula>IF(AND(DF73=0,DG73=0),FALSE,OR(DI73&lt;0.8,DI73&gt;1.2,AND(DF73=0,DG73&gt;0)))</formula>
    </cfRule>
  </conditionalFormatting>
  <conditionalFormatting sqref="DM73">
    <cfRule type="expression" dxfId="132" priority="132">
      <formula>AND(DM73&lt;=1.2,DM73&gt;=0.8)</formula>
    </cfRule>
    <cfRule type="expression" dxfId="131" priority="133">
      <formula>IF(AND(DJ73=0,DK73=0),FALSE,OR(DM73&lt;0.8,DM73&gt;1.2,AND(DJ73=0,DK73&gt;0)))</formula>
    </cfRule>
  </conditionalFormatting>
  <conditionalFormatting sqref="BH104:BH106 AV104:AV106 AR104:AR106 AN104:AN106">
    <cfRule type="expression" dxfId="130" priority="130">
      <formula>AND(AN104&lt;=1.2,AN104&gt;=0.8)</formula>
    </cfRule>
    <cfRule type="expression" dxfId="129" priority="131">
      <formula>IF(AND(AK104=0,AL104=0),FALSE,OR(AN104&lt;0.8,AN104&gt;1.2,AND(AK104=0,AL104&gt;0)))</formula>
    </cfRule>
  </conditionalFormatting>
  <conditionalFormatting sqref="CS104:CS106 CO106 CW104:CW106 DA104:DA106 DE106 DI106 DM104:DM106">
    <cfRule type="expression" dxfId="128" priority="128">
      <formula>AND(CO104&lt;=1.2,CO104&gt;=0.8)</formula>
    </cfRule>
    <cfRule type="expression" dxfId="127" priority="129">
      <formula>IF(AND(CL104=0,CM104=0),FALSE,OR(CO104&lt;0.8,CO104&gt;1.2,AND(CL104=0,CM104&gt;0)))</formula>
    </cfRule>
  </conditionalFormatting>
  <conditionalFormatting sqref="BI31:BJ31 GL31 FQ31:FR31 EI31 DN31:DO31 CD31">
    <cfRule type="expression" dxfId="126" priority="88">
      <formula>BI31&lt;-2</formula>
    </cfRule>
  </conditionalFormatting>
  <conditionalFormatting sqref="FL31 FH31 FD31 EZ31 EV31 DI31 DE31 DA31 CW31 CS31 BD31 AZ31 AV31 AR31 AN31">
    <cfRule type="expression" dxfId="125" priority="89">
      <formula>AND(AN31&lt;=1.2,AN31&gt;=0.8)</formula>
    </cfRule>
    <cfRule type="expression" dxfId="124" priority="90">
      <formula>IF(AND(AK31=0,AL31=0),FALSE,OR(AN31&lt;0.8,AN31&gt;1.2,AND(AK31=0,AL31&gt;0)))</formula>
    </cfRule>
  </conditionalFormatting>
  <conditionalFormatting sqref="BJ34:BJ35 CD34:CD35 DN34:DO35 EI34:EI35 FQ34:FR35 GL34:GL35">
    <cfRule type="expression" dxfId="123" priority="85">
      <formula>BJ34&lt;-2</formula>
    </cfRule>
  </conditionalFormatting>
  <conditionalFormatting sqref="AJ34:AJ35 AN34:AN35 AR34:AR35 AV34:AV35 AZ34:AZ35 BD34:BD35 BH34:BH35 CO34:CO35 CS34:CS35 CW34:CW35 DA34:DA35 DE34:DE35 DI34:DI35 DM34:DM35 ER34:ER35 EV34:EV35 EZ34:EZ35 FD34:FD35 FH34:FH35 FL34:FL35 FP34:FP35">
    <cfRule type="expression" dxfId="122" priority="86">
      <formula>AND(AJ34&lt;=1.2,AJ34&gt;=0.8)</formula>
    </cfRule>
    <cfRule type="expression" dxfId="121" priority="87">
      <formula>IF(AND(AG34=0,AH34=0),FALSE,OR(AJ34&lt;0.8,AJ34&gt;1.2,AND(AG34=0,AH34&gt;0)))</formula>
    </cfRule>
  </conditionalFormatting>
  <conditionalFormatting sqref="BJ36 CD36 DN36:DO36 EI36 FQ36:FR36 GL36">
    <cfRule type="expression" dxfId="120" priority="81">
      <formula>BJ36&lt;-2</formula>
    </cfRule>
  </conditionalFormatting>
  <conditionalFormatting sqref="BJ37 CD37 DN37:DO37 EI37 FQ37:FR37 GL37">
    <cfRule type="expression" dxfId="119" priority="66">
      <formula>BJ37&lt;-2</formula>
    </cfRule>
  </conditionalFormatting>
  <conditionalFormatting sqref="ER41">
    <cfRule type="expression" dxfId="118" priority="57">
      <formula>AND(ER41&lt;=1.2,ER41&gt;=0.8)</formula>
    </cfRule>
    <cfRule type="expression" dxfId="117" priority="58">
      <formula>IF(AND(EO41=0,EP41=0),FALSE,OR(ER41&lt;0.8,ER41&gt;1.2,AND(EO41=0,EP41&gt;0)))</formula>
    </cfRule>
  </conditionalFormatting>
  <conditionalFormatting sqref="CD28 DN28:DO28 EI28 FQ28:FR28 GL28 BI28:BJ28">
    <cfRule type="expression" dxfId="116" priority="33">
      <formula>BI28&lt;-2</formula>
    </cfRule>
  </conditionalFormatting>
  <conditionalFormatting sqref="CD41">
    <cfRule type="expression" dxfId="115" priority="48">
      <formula>CD41&lt;-2</formula>
    </cfRule>
  </conditionalFormatting>
  <conditionalFormatting sqref="BJ41">
    <cfRule type="expression" dxfId="114" priority="45">
      <formula>BJ41&lt;-2</formula>
    </cfRule>
  </conditionalFormatting>
  <conditionalFormatting sqref="AR41 AV41 AZ41 BD41 BH41">
    <cfRule type="expression" dxfId="113" priority="46">
      <formula>AND(AR41&lt;=1.2,AR41&gt;=0.8)</formula>
    </cfRule>
    <cfRule type="expression" dxfId="112" priority="47">
      <formula>IF(AND(AO41=0,AP41=0),FALSE,OR(AR41&lt;0.8,AR41&gt;1.2,AND(AO41=0,AP41&gt;0)))</formula>
    </cfRule>
  </conditionalFormatting>
  <conditionalFormatting sqref="AN30 AR30 AV30 CS30 CW30 DA30 EV30 EZ30 FD30 FP30">
    <cfRule type="expression" dxfId="111" priority="31">
      <formula>AND(AN30&lt;=1.2,AN30&gt;=0.8)</formula>
    </cfRule>
    <cfRule type="expression" dxfId="110" priority="32">
      <formula>IF(AND(AK30=0,AL30=0),FALSE,OR(AN30&lt;0.8,AN30&gt;1.2,AND(AK30=0,AL30&gt;0)))</formula>
    </cfRule>
  </conditionalFormatting>
  <conditionalFormatting sqref="CD18 DN18:DO18 EI18 FQ18:FR18 GL18 BJ18">
    <cfRule type="expression" dxfId="109" priority="125">
      <formula>BJ18&lt;-2</formula>
    </cfRule>
  </conditionalFormatting>
  <conditionalFormatting sqref="FP18 FL18 FH18 FD18 EZ18 EV18 ER18 DM18 DI18 DE18 DA18 CW18 CS18 CO18 BH18 BD18 AZ18 AV18 AR18 AN18 AJ18">
    <cfRule type="expression" dxfId="108" priority="126">
      <formula>AND(AJ18&lt;=1.2,AJ18&gt;=0.8)</formula>
    </cfRule>
    <cfRule type="expression" dxfId="107" priority="127">
      <formula>IF(AND(AG18=0,AH18=0),FALSE,OR(AJ18&lt;0.8,AJ18&gt;1.2,AND(AG18=0,AH18&gt;0)))</formula>
    </cfRule>
  </conditionalFormatting>
  <conditionalFormatting sqref="BI18">
    <cfRule type="expression" dxfId="106" priority="124">
      <formula>BI18&lt;-2</formula>
    </cfRule>
  </conditionalFormatting>
  <conditionalFormatting sqref="CD38 DN38:DO38 EI38 FQ38:FR38 GL38 BJ38">
    <cfRule type="expression" dxfId="105" priority="121">
      <formula>BJ38&lt;-2</formula>
    </cfRule>
  </conditionalFormatting>
  <conditionalFormatting sqref="FP38 FL38 FH38 FD38 EZ38 EV38 ER38 DM38 DI38 DE38 DA38 CW38 CS38 CO38 BH38 BD38 AZ38 AV38 AR38 AN38 AJ38">
    <cfRule type="expression" dxfId="104" priority="122">
      <formula>AND(AJ38&lt;=1.2,AJ38&gt;=0.8)</formula>
    </cfRule>
    <cfRule type="expression" dxfId="103" priority="123">
      <formula>IF(AND(AG38=0,AH38=0),FALSE,OR(AJ38&lt;0.8,AJ38&gt;1.2,AND(AG38=0,AH38&gt;0)))</formula>
    </cfRule>
  </conditionalFormatting>
  <conditionalFormatting sqref="BI38">
    <cfRule type="expression" dxfId="102" priority="120">
      <formula>BI38&lt;-2</formula>
    </cfRule>
  </conditionalFormatting>
  <conditionalFormatting sqref="BI45">
    <cfRule type="expression" dxfId="101" priority="116">
      <formula>BI45&lt;-2</formula>
    </cfRule>
  </conditionalFormatting>
  <conditionalFormatting sqref="CD45 DN45:DO45 EI45 FQ45:FR45 GL45 BJ45">
    <cfRule type="expression" dxfId="100" priority="117">
      <formula>BJ45&lt;-2</formula>
    </cfRule>
  </conditionalFormatting>
  <conditionalFormatting sqref="FP45 FL45 FH45 FD45 EZ45 EV45 ER45 DM45 DI45 DE45 DA45 CW45 CS45 CO45 BH45 BD45 AZ45 AV45 AR45 AN45 AJ45">
    <cfRule type="expression" dxfId="99" priority="118">
      <formula>AND(AJ45&lt;=1.2,AJ45&gt;=0.8)</formula>
    </cfRule>
    <cfRule type="expression" dxfId="98" priority="119">
      <formula>IF(AND(AG45=0,AH45=0),FALSE,OR(AJ45&lt;0.8,AJ45&gt;1.2,AND(AG45=0,AH45&gt;0)))</formula>
    </cfRule>
  </conditionalFormatting>
  <conditionalFormatting sqref="CD46 DN46:DO46 EI46 FQ46:FR46 GL46 BJ46">
    <cfRule type="expression" dxfId="97" priority="113">
      <formula>BJ46&lt;-2</formula>
    </cfRule>
  </conditionalFormatting>
  <conditionalFormatting sqref="FP46 FL46 FH46 FD46 EZ46 EV46 ER46 DM46 DI46 DE46 DA46 CW46 CS46 CO46 BH46 BD46 AZ46 AV46 AR46 AN46 AJ46">
    <cfRule type="expression" dxfId="96" priority="114">
      <formula>AND(AJ46&lt;=1.2,AJ46&gt;=0.8)</formula>
    </cfRule>
    <cfRule type="expression" dxfId="95" priority="115">
      <formula>IF(AND(AG46=0,AH46=0),FALSE,OR(AJ46&lt;0.8,AJ46&gt;1.2,AND(AG46=0,AH46&gt;0)))</formula>
    </cfRule>
  </conditionalFormatting>
  <conditionalFormatting sqref="BI46">
    <cfRule type="expression" dxfId="94" priority="112">
      <formula>BI46&lt;-2</formula>
    </cfRule>
  </conditionalFormatting>
  <conditionalFormatting sqref="CD47 DN47:DO47 EI47 FQ47:FR47 GL47 BJ47">
    <cfRule type="expression" dxfId="93" priority="109">
      <formula>BJ47&lt;-2</formula>
    </cfRule>
  </conditionalFormatting>
  <conditionalFormatting sqref="FP47 FL47 FH47 FD47 EZ47 EV47 ER47 DM47 DI47 DE47 DA47 CW47 CS47 CO47 BH47 BD47 AZ47 AV47 AR47 AN47 AJ47">
    <cfRule type="expression" dxfId="92" priority="110">
      <formula>AND(AJ47&lt;=1.2,AJ47&gt;=0.8)</formula>
    </cfRule>
    <cfRule type="expression" dxfId="91" priority="111">
      <formula>IF(AND(AG47=0,AH47=0),FALSE,OR(AJ47&lt;0.8,AJ47&gt;1.2,AND(AG47=0,AH47&gt;0)))</formula>
    </cfRule>
  </conditionalFormatting>
  <conditionalFormatting sqref="BI47">
    <cfRule type="expression" dxfId="90" priority="108">
      <formula>BI47&lt;-2</formula>
    </cfRule>
  </conditionalFormatting>
  <conditionalFormatting sqref="CD42 DN42:DO42 EI42 FQ42:FR42 GL42 BJ42">
    <cfRule type="expression" dxfId="89" priority="105">
      <formula>BJ42&lt;-2</formula>
    </cfRule>
  </conditionalFormatting>
  <conditionalFormatting sqref="FP42 FL42 FH42 FD42 EZ42 EV42 ER42 DM42 DI42 DE42 DA42 CW42 CS42 CO42 BH42 BD42 AZ42 AV42 AR42 AN42 AJ42">
    <cfRule type="expression" dxfId="88" priority="106">
      <formula>AND(AJ42&lt;=1.2,AJ42&gt;=0.8)</formula>
    </cfRule>
    <cfRule type="expression" dxfId="87" priority="107">
      <formula>IF(AND(AG42=0,AH42=0),FALSE,OR(AJ42&lt;0.8,AJ42&gt;1.2,AND(AG42=0,AH42&gt;0)))</formula>
    </cfRule>
  </conditionalFormatting>
  <conditionalFormatting sqref="BI42">
    <cfRule type="expression" dxfId="86" priority="104">
      <formula>BI42&lt;-2</formula>
    </cfRule>
  </conditionalFormatting>
  <conditionalFormatting sqref="EI22 GL22 BI22:BJ22 CD22 DN22:DO22 FQ22:FR22">
    <cfRule type="expression" dxfId="85" priority="101">
      <formula>BI22&lt;-2</formula>
    </cfRule>
  </conditionalFormatting>
  <conditionalFormatting sqref="AR22 AZ22 BH22 CO22 CS22 CW22 DA22 DE22 DI22 DM22 ER22 EV22 EZ22 FD22 FH22 FL22 FP22">
    <cfRule type="expression" dxfId="84" priority="102">
      <formula>AND(AR22&lt;=1.2,AR22&gt;=0.8)</formula>
    </cfRule>
    <cfRule type="expression" dxfId="83" priority="103">
      <formula>IF(AND(AO22=0,AP22=0),FALSE,OR(AR22&lt;0.8,AR22&gt;1.2,AND(AO22=0,AP22&gt;0)))</formula>
    </cfRule>
  </conditionalFormatting>
  <conditionalFormatting sqref="EI19 GL19 BI19:BJ19 CD19 DN19:DO19 FQ19:FR19">
    <cfRule type="expression" dxfId="82" priority="98">
      <formula>BI19&lt;-2</formula>
    </cfRule>
  </conditionalFormatting>
  <conditionalFormatting sqref="AR19 AZ19 BH19 CO19 CS19 CW19 DA19 DE19 DI19 DM19 ER19 EV19 EZ19 FD19 FH19 FL19 FP19">
    <cfRule type="expression" dxfId="81" priority="99">
      <formula>AND(AR19&lt;=1.2,AR19&gt;=0.8)</formula>
    </cfRule>
    <cfRule type="expression" dxfId="80" priority="100">
      <formula>IF(AND(AO19=0,AP19=0),FALSE,OR(AR19&lt;0.8,AR19&gt;1.2,AND(AO19=0,AP19&gt;0)))</formula>
    </cfRule>
  </conditionalFormatting>
  <conditionalFormatting sqref="FQ20:FR20 DN20:DO20 CD20 BI20:BJ20 GL20 EI20">
    <cfRule type="expression" dxfId="79" priority="95">
      <formula>BI20&lt;-2</formula>
    </cfRule>
  </conditionalFormatting>
  <conditionalFormatting sqref="FP20 FL20 FH20 FD20 EZ20 EV20 ER20 DM20 DI20 DE20 DA20 CW20 CS20 CO20 BH20 AZ20 AR20">
    <cfRule type="expression" dxfId="78" priority="96">
      <formula>AND(AR20&lt;=1.2,AR20&gt;=0.8)</formula>
    </cfRule>
    <cfRule type="expression" dxfId="77" priority="97">
      <formula>IF(AND(AO20=0,AP20=0),FALSE,OR(AR20&lt;0.8,AR20&gt;1.2,AND(AO20=0,AP20&gt;0)))</formula>
    </cfRule>
  </conditionalFormatting>
  <conditionalFormatting sqref="BJ21 CD21 DN21:DO21 EI21 FQ21:FR21 GL21">
    <cfRule type="expression" dxfId="76" priority="92">
      <formula>BJ21&lt;-2</formula>
    </cfRule>
  </conditionalFormatting>
  <conditionalFormatting sqref="AZ21 BH21 CW21 DE21 DM21 EZ21 FH21 FP21">
    <cfRule type="expression" dxfId="75" priority="93">
      <formula>AND(AZ21&lt;=1.2,AZ21&gt;=0.8)</formula>
    </cfRule>
    <cfRule type="expression" dxfId="74" priority="94">
      <formula>IF(AND(AW21=0,AX21=0),FALSE,OR(AZ21&lt;0.8,AZ21&gt;1.2,AND(AW21=0,AX21&gt;0)))</formula>
    </cfRule>
  </conditionalFormatting>
  <conditionalFormatting sqref="BI21">
    <cfRule type="expression" dxfId="73" priority="91">
      <formula>BI21&lt;-2</formula>
    </cfRule>
  </conditionalFormatting>
  <conditionalFormatting sqref="BI34:BI35">
    <cfRule type="expression" dxfId="72" priority="84">
      <formula>BI34&lt;-2</formula>
    </cfRule>
  </conditionalFormatting>
  <conditionalFormatting sqref="AJ36 AN36 AR36 AV36 AZ36 BD36 BH36 CO36 CS36 CW36 DA36 DE36 DI36 DM36 ER36 EV36 EZ36 FD36 FH36 FL36 FP36">
    <cfRule type="expression" dxfId="71" priority="82">
      <formula>AND(AJ36&lt;=1.2,AJ36&gt;=0.8)</formula>
    </cfRule>
    <cfRule type="expression" dxfId="70" priority="83">
      <formula>IF(AND(AG36=0,AH36=0),FALSE,OR(AJ36&lt;0.8,AJ36&gt;1.2,AND(AG36=0,AH36&gt;0)))</formula>
    </cfRule>
  </conditionalFormatting>
  <conditionalFormatting sqref="BI36">
    <cfRule type="expression" dxfId="69" priority="80">
      <formula>BI36&lt;-2</formula>
    </cfRule>
  </conditionalFormatting>
  <conditionalFormatting sqref="FQ24:FR25 DN24:DO25 CD24:CD25 BI24:BJ25 GL24:GL25 EI24:EI25">
    <cfRule type="expression" dxfId="68" priority="77">
      <formula>BI24&lt;-2</formula>
    </cfRule>
  </conditionalFormatting>
  <conditionalFormatting sqref="AN24:AN26 AR24:AR26 AV24:AV26 AZ24:AZ26 BD24:BD26 CS24:CS26 CW24:CW26 DA24:DA26 DE24:DE26 DI24:DI26 EV24:EV26 EZ24:EZ26 FD24:FD26 FH24:FH26 FL24:FL26">
    <cfRule type="expression" dxfId="67" priority="78">
      <formula>AND(AN24&lt;=1.2,AN24&gt;=0.8)</formula>
    </cfRule>
    <cfRule type="expression" dxfId="66" priority="79">
      <formula>IF(AND(AK24=0,AL24=0),FALSE,OR(AN24&lt;0.8,AN24&gt;1.2,AND(AK24=0,AL24&gt;0)))</formula>
    </cfRule>
  </conditionalFormatting>
  <conditionalFormatting sqref="BI26:BJ26 CD26 DN26:DO26 EI26 FQ26:FR26 GL26">
    <cfRule type="expression" dxfId="65" priority="76">
      <formula>BI26&lt;-2</formula>
    </cfRule>
  </conditionalFormatting>
  <conditionalFormatting sqref="BJ27 CD27 DN27:DO27 EI27 FQ27:FR27 GL27">
    <cfRule type="expression" dxfId="64" priority="73">
      <formula>BJ27&lt;-2</formula>
    </cfRule>
  </conditionalFormatting>
  <conditionalFormatting sqref="AN27 AR27 AV27 AZ27 BD27 CS27 CW27 DA27 DE27 DI27 EV27 EZ27 FD27 FH27 FL27">
    <cfRule type="expression" dxfId="63" priority="74">
      <formula>AND(AN27&lt;=1.2,AN27&gt;=0.8)</formula>
    </cfRule>
    <cfRule type="expression" dxfId="62" priority="75">
      <formula>IF(AND(AK27=0,AL27=0),FALSE,OR(AN27&lt;0.8,AN27&gt;1.2,AND(AK27=0,AL27&gt;0)))</formula>
    </cfRule>
  </conditionalFormatting>
  <conditionalFormatting sqref="BI27">
    <cfRule type="expression" dxfId="61" priority="72">
      <formula>BI27&lt;-2</formula>
    </cfRule>
  </conditionalFormatting>
  <conditionalFormatting sqref="AN32 AR32 AV32 AZ32 BD32 CS32 CW32 DA32 DE32 DI32 EV32 EZ32 FD32 FH32 FL32">
    <cfRule type="expression" dxfId="60" priority="70">
      <formula>AND(AN32&lt;=1.2,AN32&gt;=0.8)</formula>
    </cfRule>
    <cfRule type="expression" dxfId="59" priority="71">
      <formula>IF(AND(AK32=0,AL32=0),FALSE,OR(AN32&lt;0.8,AN32&gt;1.2,AND(AK32=0,AL32&gt;0)))</formula>
    </cfRule>
  </conditionalFormatting>
  <conditionalFormatting sqref="GL32 FQ32:FR32 EI32 DN32:DO32 CD32 BI32:BJ32">
    <cfRule type="expression" dxfId="58" priority="69">
      <formula>BI32&lt;-2</formula>
    </cfRule>
  </conditionalFormatting>
  <conditionalFormatting sqref="AJ37 AN37 AR37 AV37 AZ37 BD37 BH37 CO37 CS37 CW37 DA37 DE37 DI37 DM37 ER37 EV37 EZ37 FD37 FH37 FL37 FP37">
    <cfRule type="expression" dxfId="57" priority="67">
      <formula>AND(AJ37&lt;=1.2,AJ37&gt;=0.8)</formula>
    </cfRule>
    <cfRule type="expression" dxfId="56" priority="68">
      <formula>IF(AND(AG37=0,AH37=0),FALSE,OR(AJ37&lt;0.8,AJ37&gt;1.2,AND(AG37=0,AH37&gt;0)))</formula>
    </cfRule>
  </conditionalFormatting>
  <conditionalFormatting sqref="BI37">
    <cfRule type="expression" dxfId="55" priority="65">
      <formula>BI37&lt;-2</formula>
    </cfRule>
  </conditionalFormatting>
  <conditionalFormatting sqref="BI41">
    <cfRule type="expression" dxfId="54" priority="44">
      <formula>BI41&lt;-2</formula>
    </cfRule>
  </conditionalFormatting>
  <conditionalFormatting sqref="GL41">
    <cfRule type="expression" dxfId="53" priority="64">
      <formula>GL41&lt;-2</formula>
    </cfRule>
  </conditionalFormatting>
  <conditionalFormatting sqref="FQ41:FR41">
    <cfRule type="expression" dxfId="52" priority="61">
      <formula>FQ41&lt;-2</formula>
    </cfRule>
  </conditionalFormatting>
  <conditionalFormatting sqref="FP41">
    <cfRule type="expression" dxfId="51" priority="62">
      <formula>AND(FP41&lt;=1.2,FP41&gt;=0.8)</formula>
    </cfRule>
    <cfRule type="expression" dxfId="50" priority="63">
      <formula>IF(AND(FM41=0,FN41=0),FALSE,OR(FP41&lt;0.8,FP41&gt;1.2,AND(FM41=0,FN41&gt;0)))</formula>
    </cfRule>
  </conditionalFormatting>
  <conditionalFormatting sqref="EZ41 FD41 FH41 FL41">
    <cfRule type="expression" dxfId="49" priority="59">
      <formula>AND(EZ41&lt;=1.2,EZ41&gt;=0.8)</formula>
    </cfRule>
    <cfRule type="expression" dxfId="48" priority="60">
      <formula>IF(AND(EW41=0,EX41=0),FALSE,OR(EZ41&lt;0.8,EZ41&gt;1.2,AND(EW41=0,EX41&gt;0)))</formula>
    </cfRule>
  </conditionalFormatting>
  <conditionalFormatting sqref="EV41">
    <cfRule type="expression" dxfId="47" priority="55">
      <formula>AND(EV41&lt;=1.2,EV41&gt;=0.8)</formula>
    </cfRule>
    <cfRule type="expression" dxfId="46" priority="56">
      <formula>IF(AND(ES41=0,ET41=0),FALSE,OR(EV41&lt;0.8,EV41&gt;1.2,AND(ES41=0,ET41&gt;0)))</formula>
    </cfRule>
  </conditionalFormatting>
  <conditionalFormatting sqref="EI41">
    <cfRule type="expression" dxfId="45" priority="54">
      <formula>EI41&lt;-2</formula>
    </cfRule>
  </conditionalFormatting>
  <conditionalFormatting sqref="DN41:DO41">
    <cfRule type="expression" dxfId="44" priority="51">
      <formula>DN41&lt;-2</formula>
    </cfRule>
  </conditionalFormatting>
  <conditionalFormatting sqref="DE41 DI41 DM41">
    <cfRule type="expression" dxfId="43" priority="52">
      <formula>AND(DE41&lt;=1.2,DE41&gt;=0.8)</formula>
    </cfRule>
    <cfRule type="expression" dxfId="42" priority="53">
      <formula>IF(AND(DB41=0,DC41=0),FALSE,OR(DE41&lt;0.8,DE41&gt;1.2,AND(DB41=0,DC41&gt;0)))</formula>
    </cfRule>
  </conditionalFormatting>
  <conditionalFormatting sqref="CO41 CS41 CW41 DA41">
    <cfRule type="expression" dxfId="41" priority="49">
      <formula>AND(CO41&lt;=1.2,CO41&gt;=0.8)</formula>
    </cfRule>
    <cfRule type="expression" dxfId="40" priority="50">
      <formula>IF(AND(CL41=0,CM41=0),FALSE,OR(CO41&lt;0.8,CO41&gt;1.2,AND(CL41=0,CM41&gt;0)))</formula>
    </cfRule>
  </conditionalFormatting>
  <conditionalFormatting sqref="AJ41 AN41">
    <cfRule type="expression" dxfId="39" priority="42">
      <formula>AND(AJ41&lt;=1.2,AJ41&gt;=0.8)</formula>
    </cfRule>
    <cfRule type="expression" dxfId="38" priority="43">
      <formula>IF(AND(AG41=0,AH41=0),FALSE,OR(AJ41&lt;0.8,AJ41&gt;1.2,AND(AG41=0,AH41&gt;0)))</formula>
    </cfRule>
  </conditionalFormatting>
  <conditionalFormatting sqref="EI39 GL39 BI39:BJ39 CD39 DN39:DO39 FQ39:FR39">
    <cfRule type="expression" dxfId="37" priority="39">
      <formula>BI39&lt;-2</formula>
    </cfRule>
  </conditionalFormatting>
  <conditionalFormatting sqref="AN39 AZ39 BH39 CW39 DE39 DM39 EZ39 FH39 FP39">
    <cfRule type="expression" dxfId="36" priority="40">
      <formula>AND(AN39&lt;=1.2,AN39&gt;=0.8)</formula>
    </cfRule>
    <cfRule type="expression" dxfId="35" priority="41">
      <formula>IF(AND(AK39=0,AL39=0),FALSE,OR(AN39&lt;0.8,AN39&gt;1.2,AND(AK39=0,AL39&gt;0)))</formula>
    </cfRule>
  </conditionalFormatting>
  <conditionalFormatting sqref="CD43 DN43:DO43 EI43 FQ43:FR43 GL43 BI43:BJ43">
    <cfRule type="expression" dxfId="34" priority="36">
      <formula>BI43&lt;-2</formula>
    </cfRule>
  </conditionalFormatting>
  <conditionalFormatting sqref="AN43 AR43 AV43 AZ43 BD43 CS43 CW43 DA43 DE43 DI43 EV43 EZ43 FD43 FH43 FL43">
    <cfRule type="expression" dxfId="33" priority="37">
      <formula>AND(AN43&lt;=1.2,AN43&gt;=0.8)</formula>
    </cfRule>
    <cfRule type="expression" dxfId="32" priority="38">
      <formula>IF(AND(AK43=0,AL43=0),FALSE,OR(AN43&lt;0.8,AN43&gt;1.2,AND(AK43=0,AL43&gt;0)))</formula>
    </cfRule>
  </conditionalFormatting>
  <conditionalFormatting sqref="AN28 AR28 AV28 CS28 DE28 EV28 FH28 FP28">
    <cfRule type="expression" dxfId="31" priority="34">
      <formula>AND(AN28&lt;=1.2,AN28&gt;=0.8)</formula>
    </cfRule>
    <cfRule type="expression" dxfId="30" priority="35">
      <formula>IF(AND(AK28=0,AL28=0),FALSE,OR(AN28&lt;0.8,AN28&gt;1.2,AND(AK28=0,AL28&gt;0)))</formula>
    </cfRule>
  </conditionalFormatting>
  <conditionalFormatting sqref="CD30 DN30:DO30 EI30 FQ30:FR30 GL30 BI30:BJ30">
    <cfRule type="expression" dxfId="29" priority="30">
      <formula>BI30&lt;-2</formula>
    </cfRule>
  </conditionalFormatting>
  <conditionalFormatting sqref="BJ33 CD33 DN33:DO33 EI33 FQ33:FR33 GL33">
    <cfRule type="expression" dxfId="28" priority="27">
      <formula>BJ33&lt;-2</formula>
    </cfRule>
  </conditionalFormatting>
  <conditionalFormatting sqref="AJ33 AN33 AR33 AV33 AZ33 BD33 BH33 CO33 CS33 CW33 DA33 DE33 DI33 DM33 ER33 EV33 EZ33 FD33 FH33 FL33 FP33">
    <cfRule type="expression" dxfId="27" priority="28">
      <formula>AND(AJ33&lt;=1.2,AJ33&gt;=0.8)</formula>
    </cfRule>
    <cfRule type="expression" dxfId="26" priority="29">
      <formula>IF(AND(AG33=0,AH33=0),FALSE,OR(AJ33&lt;0.8,AJ33&gt;1.2,AND(AG33=0,AH33&gt;0)))</formula>
    </cfRule>
  </conditionalFormatting>
  <conditionalFormatting sqref="BI33">
    <cfRule type="expression" dxfId="25" priority="26">
      <formula>BI33&lt;-2</formula>
    </cfRule>
  </conditionalFormatting>
  <conditionalFormatting sqref="GL40 FQ40:FR40 EI40 DN40:DO40 CD40 BJ40">
    <cfRule type="expression" dxfId="24" priority="23">
      <formula>BJ40&lt;-2</formula>
    </cfRule>
  </conditionalFormatting>
  <conditionalFormatting sqref="FL40 FH40 FD40 EZ40 EV40 DI40 DE40 DA40 CW40 CS40 BD40 AZ40 AV40 AR40 AN40">
    <cfRule type="expression" dxfId="23" priority="24">
      <formula>AND(AN40&lt;=1.2,AN40&gt;=0.8)</formula>
    </cfRule>
    <cfRule type="expression" dxfId="22" priority="25">
      <formula>IF(AND(AK40=0,AL40=0),FALSE,OR(AN40&lt;0.8,AN40&gt;1.2,AND(AK40=0,AL40&gt;0)))</formula>
    </cfRule>
  </conditionalFormatting>
  <conditionalFormatting sqref="BI40">
    <cfRule type="expression" dxfId="21" priority="22">
      <formula>BI40&lt;-2</formula>
    </cfRule>
  </conditionalFormatting>
  <conditionalFormatting sqref="GL29 FQ29:FR29 EI29 DN29:DO29 CD29 BI29:BJ29">
    <cfRule type="expression" dxfId="20" priority="19">
      <formula>BI29&lt;-2</formula>
    </cfRule>
  </conditionalFormatting>
  <conditionalFormatting sqref="FP29 FD29 EZ29 EV29 DM29 DA29 CW29 CS29 BH29 AV29 AR29 AN29">
    <cfRule type="expression" dxfId="19" priority="20">
      <formula>AND(AN29&lt;=1.2,AN29&gt;=0.8)</formula>
    </cfRule>
    <cfRule type="expression" dxfId="18" priority="21">
      <formula>IF(AND(AK29=0,AL29=0),FALSE,OR(AN29&lt;0.8,AN29&gt;1.2,AND(AK29=0,AL29&gt;0)))</formula>
    </cfRule>
  </conditionalFormatting>
  <conditionalFormatting sqref="FP23 FD23 EZ23 EV23 DM23 DA23 CW23 CS23 BH23 AV23 AR23 AN23">
    <cfRule type="expression" dxfId="17" priority="17">
      <formula>AND(AN23&lt;=1.2,AN23&gt;=0.8)</formula>
    </cfRule>
    <cfRule type="expression" dxfId="16" priority="18">
      <formula>IF(AND(AK23=0,AL23=0),FALSE,OR(AN23&lt;0.8,AN23&gt;1.2,AND(AK23=0,AL23&gt;0)))</formula>
    </cfRule>
  </conditionalFormatting>
  <conditionalFormatting sqref="GL23 FQ23:FR23 EI23 DN23:DO23 CD23 BI23:BJ23">
    <cfRule type="expression" dxfId="15" priority="16">
      <formula>BI23&lt;-2</formula>
    </cfRule>
  </conditionalFormatting>
  <conditionalFormatting sqref="BI13:BJ13">
    <cfRule type="expression" dxfId="14" priority="9">
      <formula>BI13&lt;-2</formula>
    </cfRule>
  </conditionalFormatting>
  <conditionalFormatting sqref="BH13">
    <cfRule type="expression" dxfId="13" priority="10">
      <formula>AND(BH13&lt;=1.2,BH13&gt;=0.8)</formula>
    </cfRule>
    <cfRule type="expression" dxfId="12" priority="11">
      <formula>IF(AND(BE13=0,BF13=0),FALSE,OR(BH13&lt;0.8,BH13&gt;1.2,AND(BE13=0,BF13&gt;0)))</formula>
    </cfRule>
  </conditionalFormatting>
  <conditionalFormatting sqref="DN13">
    <cfRule type="expression" dxfId="11" priority="5">
      <formula>DN13&lt;-2</formula>
    </cfRule>
  </conditionalFormatting>
  <conditionalFormatting sqref="CD14 DN14:DO14 EI14 FQ14:FR14 GL14">
    <cfRule type="expression" dxfId="10" priority="13">
      <formula>CD14&lt;-2</formula>
    </cfRule>
  </conditionalFormatting>
  <conditionalFormatting sqref="CO14 CS14 CW14 DA14 DE14 DI14 DM14 ER14 EV14 EZ14 FD14 FH14 FL14 FP14">
    <cfRule type="expression" dxfId="9" priority="14">
      <formula>AND(CO14&lt;=1.2,CO14&gt;=0.8)</formula>
    </cfRule>
    <cfRule type="expression" dxfId="8" priority="15">
      <formula>IF(AND(CL14=0,CM14=0),FALSE,OR(CO14&lt;0.8,CO14&gt;1.2,AND(CL14=0,CM14&gt;0)))</formula>
    </cfRule>
  </conditionalFormatting>
  <conditionalFormatting sqref="CD13 DO13 FQ13:FR13 GL13">
    <cfRule type="expression" dxfId="7" priority="12">
      <formula>CD13&lt;-2</formula>
    </cfRule>
  </conditionalFormatting>
  <conditionalFormatting sqref="BI14:BJ14">
    <cfRule type="expression" dxfId="6" priority="6">
      <formula>BI14&lt;-2</formula>
    </cfRule>
  </conditionalFormatting>
  <conditionalFormatting sqref="AR14 AZ14 BH14">
    <cfRule type="expression" dxfId="5" priority="7">
      <formula>AND(AR14&lt;=1.2,AR14&gt;=0.8)</formula>
    </cfRule>
    <cfRule type="expression" dxfId="4" priority="8">
      <formula>IF(AND(AO14=0,AP14=0),FALSE,OR(AR14&lt;0.8,AR14&gt;1.2,AND(AO14=0,AP14&gt;0)))</formula>
    </cfRule>
  </conditionalFormatting>
  <conditionalFormatting sqref="EI13">
    <cfRule type="expression" dxfId="3" priority="4">
      <formula>EI13&lt;-2</formula>
    </cfRule>
  </conditionalFormatting>
  <conditionalFormatting sqref="CD49 DN49:DO49 EI49 FQ49:FR49 GL49 BI49:BJ49">
    <cfRule type="expression" dxfId="2" priority="1">
      <formula>BI49&lt;-2</formula>
    </cfRule>
  </conditionalFormatting>
  <conditionalFormatting sqref="FL49 FH49 FD49 EZ49 EV49 DI49 DE49 DA49 CW49 CS49 BD49 AZ49 AV49 AR49 AN49">
    <cfRule type="expression" dxfId="1" priority="2">
      <formula>AND(AN49&lt;=1.2,AN49&gt;=0.8)</formula>
    </cfRule>
    <cfRule type="expression" dxfId="0" priority="3">
      <formula>IF(AND(AK49=0,AL49=0),FALSE,OR(AN49&lt;0.8,AN49&gt;1.2,AND(AK49=0,AL49&gt;0)))</formula>
    </cfRule>
  </conditionalFormatting>
  <dataValidations count="33">
    <dataValidation type="list" allowBlank="1" showInputMessage="1" showErrorMessage="1" sqref="KN41">
      <formula1>$B$94:$B$96</formula1>
    </dataValidation>
    <dataValidation type="list" allowBlank="1" showInputMessage="1" showErrorMessage="1" sqref="KN39:KN40">
      <formula1>$B$87:$B$88</formula1>
    </dataValidation>
    <dataValidation type="list" allowBlank="1" showInputMessage="1" showErrorMessage="1" sqref="KN28:KN30 KN33 KN23">
      <formula1>$B$93:$B$95</formula1>
    </dataValidation>
    <dataValidation type="list" allowBlank="1" showInputMessage="1" showErrorMessage="1" sqref="KN22">
      <formula1>$B$88:$B$89</formula1>
    </dataValidation>
    <dataValidation type="list" allowBlank="1" showErrorMessage="1" sqref="D49">
      <formula1>#N/A</formula1>
    </dataValidation>
    <dataValidation type="list" allowBlank="1" showInputMessage="1" showErrorMessage="1" sqref="KN49">
      <formula1>$B$101:$B$103</formula1>
    </dataValidation>
    <dataValidation type="list" allowBlank="1" showInputMessage="1" showErrorMessage="1" sqref="KN19:KN20">
      <formula1>$B$91:$B$92</formula1>
    </dataValidation>
    <dataValidation type="list" allowBlank="1" showInputMessage="1" showErrorMessage="1" sqref="KN32">
      <formula1>$B$85:$B$86</formula1>
    </dataValidation>
    <dataValidation type="list" allowBlank="1" showInputMessage="1" showErrorMessage="1" sqref="KN24:KN26">
      <formula1>$B$87:$B$87</formula1>
    </dataValidation>
    <dataValidation type="list" allowBlank="1" showInputMessage="1" showErrorMessage="1" sqref="KN27">
      <formula1>#REF!</formula1>
    </dataValidation>
    <dataValidation type="list" allowBlank="1" showInputMessage="1" showErrorMessage="1" sqref="KN34:KN37 KN31 KN43 KN21">
      <formula1>$B$96:$B$98</formula1>
    </dataValidation>
    <dataValidation type="list" allowBlank="1" showInputMessage="1" showErrorMessage="1" sqref="KN13:KN14">
      <formula1>$B$100:$B$102</formula1>
    </dataValidation>
    <dataValidation type="list" allowBlank="1" showInputMessage="1" showErrorMessage="1" sqref="KN45:KN47">
      <formula1>#REF!</formula1>
    </dataValidation>
    <dataValidation type="list" allowBlank="1" showInputMessage="1" showErrorMessage="1" sqref="KN42">
      <formula1>$B$108:$B$108</formula1>
    </dataValidation>
    <dataValidation type="list" allowBlank="1" showInputMessage="1" showErrorMessage="1" sqref="B84">
      <formula1>$B$98:$B$112</formula1>
    </dataValidation>
    <dataValidation type="list" allowBlank="1" showInputMessage="1" showErrorMessage="1" sqref="BX104:BY107">
      <formula1>$B$99:$B$109</formula1>
    </dataValidation>
    <dataValidation type="list" allowBlank="1" showInputMessage="1" showErrorMessage="1" sqref="KN18 KN38">
      <formula1>$B$107:$B$107</formula1>
    </dataValidation>
    <dataValidation type="list" allowBlank="1" showInputMessage="1" showErrorMessage="1" sqref="B2">
      <formula1>Tip</formula1>
    </dataValidation>
    <dataValidation type="list" allowBlank="1" showErrorMessage="1" sqref="AE45:AE47 CJ45:CJ47 AE18:AE43 CJ18:CJ43 AE13:AE14 CJ13:CJ14 AE49 CJ49">
      <formula1>Ist</formula1>
    </dataValidation>
    <dataValidation type="list" allowBlank="1" showInputMessage="1" showErrorMessage="1" sqref="B5">
      <formula1>Val</formula1>
    </dataValidation>
    <dataValidation type="list" allowBlank="1" showInputMessage="1" showErrorMessage="1" sqref="B3">
      <formula1>year</formula1>
    </dataValidation>
    <dataValidation allowBlank="1" showInputMessage="1" showErrorMessage="1" prompt="задается в формате AA.BB.CCCC_x000a__x000a_AА – номер ДЗО _x000a_BB - номер филиала. _x000a_СССС - уникальный номер проекта, реализуемого на станции." sqref="A6:A9"/>
    <dataValidation type="list" allowBlank="1" showInputMessage="1" showErrorMessage="1" prompt="ЭЭ - Энергосбережение и повыш энерг эффек-ти _x000a_УРН - Уст устройств регул-я напряжения и компенсации реактивной мощн. _x000a_СПРА - Создание систем противоаварийной и режимной автоматики _x000a_СТС - Создание систем телемеханики и связи _x000a_ПРО - Прочие проекты " sqref="C45:C47 C18:C43 C13:C14 C49">
      <formula1>ME</formula1>
    </dataValidation>
    <dataValidation type="list" allowBlank="1" showInputMessage="1" showErrorMessage="1" sqref="AD104:AE107 CI104:CJ107 AD45:AD47 CI45:CI47 CI18:CI43 AD18:AD43 CI13:CI14 AD13:AD14 AD49 CI49">
      <formula1>Ist</formula1>
    </dataValidation>
    <dataValidation type="list" allowBlank="1" showErrorMessage="1" sqref="CI3:CJ3">
      <formula1>#REF!</formula1>
    </dataValidation>
    <dataValidation type="list" allowBlank="1" showErrorMessage="1" sqref="D45:D47 D13:D14 D18:D43">
      <formula1>CP</formula1>
    </dataValidation>
    <dataValidation type="custom" allowBlank="1" showInputMessage="1" showErrorMessage="1" sqref="A104 A45:A47 A18:A43 A13:A14 A49">
      <formula1>OR(COUNTIF(A13,"**.**.****")=LEN(A13)/10,A13="-")</formula1>
    </dataValidation>
    <dataValidation allowBlank="1" showInputMessage="1" showErrorMessage="1" promptTitle="Источинки финансирования" prompt="АТП/АПП - амортизация текущего/прошедшего периода_x000a_ПТП/ППП - прибыль текущего/прошедшего периода_x000a_ЭА - эмиссия акций_x000a_ПС - прочие собственные_x000a_ЦФ - целевое финансирование_x000a_БК - банковские кредиты_x000a_ЗМ - займы_x000a_ПРПР - прочие привлечен_x000a_КИ - комбинированный источник" sqref="CJ10"/>
    <dataValidation allowBlank="1" showInputMessage="1" showErrorMessage="1" promptTitle="Код проекта" sqref="A10"/>
    <dataValidation allowBlank="1" showInputMessage="1" showErrorMessage="1" promptTitle="Источники финансирования" prompt="АТП/АПП - амортизация текущего/прошедшего периода_x000a_ПТП/ППП - прибыль текущего/прошедшего периода_x000a_ЭА - эмиссия акций_x000a_ПС - прочие собственные_x000a_ЦФ - целевое финансирование_x000a_БК - банковские кредиты_x000a_ЗМ - займы_x000a_ПРПР - прочие привлечен_x000a_КИ - комбинированный источник" sqref="CI10 AD10:AE10"/>
    <dataValidation allowBlank="1" showInputMessage="1" showErrorMessage="1" promptTitle="Классификатор Минэнерго" prompt="ЭЭ - Энергосбережение и повыш энерг эффек-ти _x000a_УРН - Уст устройств регул-я напряжения и компенсации реактивной мощн. _x000a_СПРА - Создание систем противоаварийной и режимной автоматики _x000a_СТС - Создание систем телемеханики и связи _x000a_ПРО - Прочие проекты " sqref="C10"/>
    <dataValidation allowBlank="1" showInputMessage="1" showErrorMessage="1" promptTitle="Классификатор Целевые программы" prompt="ЦЭП - Целевая экологическая программа Группы «Интер РАО» _x000a_ПЭПЭ - Программа энергосбережения и повышения энергоэффективности_x000a_ЕБРР - План социального и экологического развития ОАО «Интер РАО» утвержденный в рамках взаимодействия с ЕБРР" sqref="D10"/>
    <dataValidation type="whole" allowBlank="1" showInputMessage="1" showErrorMessage="1" sqref="P42 P18:Q18 Q19:Q37 P38:Q38 P45:Q47 Q39:Q43 Q13:Q14 Q49">
      <formula1>11950</formula1>
      <formula2>42100</formula2>
    </dataValidation>
  </dataValidations>
  <pageMargins left="0.23622047244094491" right="0.23622047244094491" top="0.19685039370078741" bottom="0.19685039370078741" header="0.31496062992125984" footer="0.31496062992125984"/>
  <pageSetup paperSize="9" scale="1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 macro="[0]!Macros1">
                <anchor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5</xdr:col>
                    <xdr:colOff>0</xdr:colOff>
                    <xdr:row>0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'[ПСК группа ИПР 2022-2026 (07.10.2021).xlsb]spisok'!#REF!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ОЭК</vt:lpstr>
      <vt:lpstr>ОЭК!project</vt:lpstr>
      <vt:lpstr>ОЭК!project2</vt:lpstr>
      <vt:lpstr>ОЭК!project3</vt:lpstr>
    </vt:vector>
  </TitlesOfParts>
  <Company>ООО Омская энергосбытовая компания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Шацких Татьяна Васильевна</dc:creator>
  <cp:lastModifiedBy>Шацких Татьяна Васильевна</cp:lastModifiedBy>
  <dcterms:created xsi:type="dcterms:W3CDTF">2022-03-15T11:36:08Z</dcterms:created>
  <dcterms:modified xsi:type="dcterms:W3CDTF">2022-03-15T11:37:10Z</dcterms:modified>
</cp:coreProperties>
</file>