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Works\Инвестпрограмма\Согласованные материалы ИПР2021-2025\Отчет за 4 квартал\Согласованный вариант отчета ИПР за 2021\"/>
    </mc:Choice>
  </mc:AlternateContent>
  <bookViews>
    <workbookView xWindow="0" yWindow="0" windowWidth="28215" windowHeight="6945"/>
  </bookViews>
  <sheets>
    <sheet name="ОЭК 2021-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'ОЭК 2021-2025'!$A$10:$QA$10</definedName>
    <definedName name="CP" localSheetId="0">[1]spisok!$B$109:$B$115</definedName>
    <definedName name="CP">[3]spisok!$B$109:$B$115</definedName>
    <definedName name="Ist" localSheetId="0">[1]spisok!$B$71:$B$88</definedName>
    <definedName name="Ist">[3]spisok!$B$71:$B$88</definedName>
    <definedName name="ME" localSheetId="0">[1]spisok!$B$101:$B$106</definedName>
    <definedName name="ME">[3]spisok!$B$101:$B$106</definedName>
    <definedName name="project" localSheetId="0">'ОЭК 2021-2025'!$A$11:$A$48</definedName>
    <definedName name="project">#REF!</definedName>
    <definedName name="project2" localSheetId="0">'ОЭК 2021-2025'!$B$11:$B$48</definedName>
    <definedName name="project2">#REF!</definedName>
    <definedName name="project3" localSheetId="0">'ОЭК 2021-2025'!$LZ$11:$LZ$48</definedName>
    <definedName name="project3">#REF!</definedName>
    <definedName name="prpp" localSheetId="0">OFFSET('ОЭК 2021-2025'!WSE3,0,0,COUNTA('ОЭК 2021-2025'!$A$11:$A$48),1)</definedName>
    <definedName name="prpp">OFFSET([3]СВОД!WSE3,0,0,COUNTA([3]СВОД!$A$11:$A$33),1)</definedName>
    <definedName name="Tip" localSheetId="0">[1]spisok!$B$118:$B$122</definedName>
    <definedName name="Tip">[3]spisok!$B$118:$B$122</definedName>
    <definedName name="Val" localSheetId="0">[1]spisok!$B$55:$B$65</definedName>
    <definedName name="Val">[3]spisok!$B$55:$B$65</definedName>
    <definedName name="year" localSheetId="0">[1]spisok!$O$2:$O$16</definedName>
    <definedName name="year">[3]spisok!$O$2:$O$16</definedName>
    <definedName name="Z_1BB37952_CF31_4914_BE1D_283AE511D686_.wvu.Cols" localSheetId="0" hidden="1">'ОЭК 2021-2025'!$C:$E,'ОЭК 2021-2025'!$G:$G,'ОЭК 2021-2025'!$I:$I,'ОЭК 2021-2025'!$K:$K,'ОЭК 2021-2025'!$M:$AA,'ОЭК 2021-2025'!$AC:$AC,'ОЭК 2021-2025'!$AE:$AE,'ОЭК 2021-2025'!$AH:$BY,'ОЭК 2021-2025'!#REF!,'ОЭК 2021-2025'!$CF:$CF,'ОЭК 2021-2025'!$CH:$CH,'ОЭК 2021-2025'!$CJ:$CJ,'ОЭК 2021-2025'!$CM:$ED,'ОЭК 2021-2025'!#REF!,'ОЭК 2021-2025'!$EK:$EK,'ОЭК 2021-2025'!$EM:$EM,'ОЭК 2021-2025'!$EP:$GG,'ОЭК 2021-2025'!#REF!,'ОЭК 2021-2025'!$GN:$OH</definedName>
    <definedName name="Z_1BB37952_CF31_4914_BE1D_283AE511D686_.wvu.FilterData" localSheetId="0" hidden="1">'ОЭК 2021-2025'!$A$10:$LX$94</definedName>
    <definedName name="Z_1BB37952_CF31_4914_BE1D_283AE511D686_.wvu.PrintTitles" localSheetId="0" hidden="1">'ОЭК 2021-2025'!$6:$10</definedName>
    <definedName name="Z_1BB37952_CF31_4914_BE1D_283AE511D686_.wvu.Rows" localSheetId="0" hidden="1">'ОЭК 2021-2025'!$14866:$14866,'ОЭК 2021-2025'!$14868:$14869</definedName>
    <definedName name="Z_35883560_2B44_443C_9DFC_18D5C62CFB92_.wvu.FilterData" localSheetId="0" hidden="1">'ОЭК 2021-2025'!$A$10:$IE$94</definedName>
    <definedName name="Z_6E4F286C_03A9_4E24_A2DE_D5031859B95A_.wvu.FilterData" localSheetId="0" hidden="1">'ОЭК 2021-2025'!$A$10:$NU$94</definedName>
    <definedName name="Z_7B0CAB08_A1EA_4901_9D58_11D0434E4DEE_.wvu.FilterData" localSheetId="0" hidden="1">'ОЭК 2021-2025'!$A$10:$IE$94</definedName>
    <definedName name="Z_9316C143_B4F1_4D39_B4F4_2D0BB41AFD9E_.wvu.FilterData" localSheetId="0" hidden="1">'ОЭК 2021-2025'!$A$10:$LX$94</definedName>
    <definedName name="Z_9316C143_B4F1_4D39_B4F4_2D0BB41AFD9E_.wvu.Rows" localSheetId="0" hidden="1">'ОЭК 2021-2025'!$15003:$15004</definedName>
    <definedName name="ИМЯ" localSheetId="0">OFFSET('ОЭК 2021-2025'!$A$11,0,0,COUNTA('ОЭК 2021-2025'!$A$11:$A$48)-COUNTBLANK('ОЭК 2021-2025'!$A$11:$A$48))</definedName>
    <definedName name="ИМЯ">OFFSET([3]СВОД!$A$11,0,0,COUNTA([3]СВОД!$A$11:$A$33)-COUNTBLANK([3]СВОД!$A$11:$A$33))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M105" i="1" l="1"/>
  <c r="DL105" i="1"/>
  <c r="DE105" i="1"/>
  <c r="DD105" i="1"/>
  <c r="CY105" i="1"/>
  <c r="CX105" i="1"/>
  <c r="DA105" i="1" s="1"/>
  <c r="CW105" i="1"/>
  <c r="CV105" i="1"/>
  <c r="CS105" i="1"/>
  <c r="CR105" i="1"/>
  <c r="CM105" i="1"/>
  <c r="CN105" i="1" s="1"/>
  <c r="CL105" i="1"/>
  <c r="CO105" i="1" s="1"/>
  <c r="BH105" i="1"/>
  <c r="BG105" i="1"/>
  <c r="BA105" i="1"/>
  <c r="AZ105" i="1"/>
  <c r="AY105" i="1"/>
  <c r="AU105" i="1"/>
  <c r="AT105" i="1"/>
  <c r="BB105" i="1" s="1"/>
  <c r="BC105" i="1" s="1"/>
  <c r="AS105" i="1"/>
  <c r="AV105" i="1" s="1"/>
  <c r="AR105" i="1"/>
  <c r="AQ105" i="1"/>
  <c r="AN105" i="1"/>
  <c r="AM105" i="1"/>
  <c r="AI105" i="1"/>
  <c r="AH105" i="1"/>
  <c r="AG105" i="1"/>
  <c r="AJ105" i="1" s="1"/>
  <c r="DM104" i="1"/>
  <c r="DL104" i="1"/>
  <c r="DG104" i="1"/>
  <c r="DH104" i="1" s="1"/>
  <c r="DF104" i="1"/>
  <c r="DI104" i="1" s="1"/>
  <c r="DE104" i="1"/>
  <c r="DD104" i="1"/>
  <c r="DA104" i="1"/>
  <c r="CZ104" i="1"/>
  <c r="CY104" i="1"/>
  <c r="CX104" i="1"/>
  <c r="CW104" i="1"/>
  <c r="CV104" i="1"/>
  <c r="CS104" i="1"/>
  <c r="CR104" i="1"/>
  <c r="CO104" i="1"/>
  <c r="CN104" i="1"/>
  <c r="CM104" i="1"/>
  <c r="CL104" i="1"/>
  <c r="CK104" i="1"/>
  <c r="BH104" i="1"/>
  <c r="BG104" i="1"/>
  <c r="BB104" i="1"/>
  <c r="AZ104" i="1"/>
  <c r="AY104" i="1"/>
  <c r="AY101" i="1" s="1"/>
  <c r="AT104" i="1"/>
  <c r="AS104" i="1"/>
  <c r="AR104" i="1"/>
  <c r="AQ104" i="1"/>
  <c r="AN104" i="1"/>
  <c r="AM104" i="1"/>
  <c r="AM101" i="1" s="1"/>
  <c r="AH104" i="1"/>
  <c r="AG104" i="1"/>
  <c r="DM103" i="1"/>
  <c r="DL103" i="1"/>
  <c r="DE103" i="1"/>
  <c r="DD103" i="1"/>
  <c r="CY103" i="1"/>
  <c r="CX103" i="1"/>
  <c r="DA103" i="1" s="1"/>
  <c r="CW103" i="1"/>
  <c r="CV103" i="1"/>
  <c r="CS103" i="1"/>
  <c r="CR103" i="1"/>
  <c r="CM103" i="1"/>
  <c r="CL103" i="1"/>
  <c r="CO103" i="1" s="1"/>
  <c r="BH103" i="1"/>
  <c r="BG103" i="1"/>
  <c r="BG101" i="1" s="1"/>
  <c r="BA103" i="1"/>
  <c r="AZ103" i="1"/>
  <c r="AY103" i="1"/>
  <c r="AU103" i="1"/>
  <c r="AT103" i="1"/>
  <c r="BB103" i="1" s="1"/>
  <c r="BC103" i="1" s="1"/>
  <c r="AS103" i="1"/>
  <c r="AV103" i="1" s="1"/>
  <c r="AR103" i="1"/>
  <c r="AQ103" i="1"/>
  <c r="AQ101" i="1" s="1"/>
  <c r="AN103" i="1"/>
  <c r="AM103" i="1"/>
  <c r="AI103" i="1"/>
  <c r="AH103" i="1"/>
  <c r="AG103" i="1"/>
  <c r="AJ103" i="1" s="1"/>
  <c r="DM102" i="1"/>
  <c r="DL102" i="1"/>
  <c r="DG102" i="1"/>
  <c r="DE102" i="1"/>
  <c r="DD102" i="1"/>
  <c r="CY102" i="1"/>
  <c r="CW102" i="1"/>
  <c r="CV102" i="1"/>
  <c r="CP102" i="1"/>
  <c r="CM102" i="1"/>
  <c r="BH102" i="1"/>
  <c r="BG102" i="1"/>
  <c r="AZ102" i="1"/>
  <c r="AY102" i="1"/>
  <c r="AT102" i="1"/>
  <c r="AS102" i="1"/>
  <c r="AV102" i="1" s="1"/>
  <c r="AR102" i="1"/>
  <c r="AQ102" i="1"/>
  <c r="AN102" i="1"/>
  <c r="AM102" i="1"/>
  <c r="AH102" i="1"/>
  <c r="AG102" i="1"/>
  <c r="EH101" i="1"/>
  <c r="EG101" i="1"/>
  <c r="EF101" i="1"/>
  <c r="EE101" i="1"/>
  <c r="DL101" i="1"/>
  <c r="DK101" i="1"/>
  <c r="DJ101" i="1"/>
  <c r="DM101" i="1" s="1"/>
  <c r="DD101" i="1"/>
  <c r="DC101" i="1"/>
  <c r="DB101" i="1"/>
  <c r="DE101" i="1" s="1"/>
  <c r="CV101" i="1"/>
  <c r="CU101" i="1"/>
  <c r="CT101" i="1"/>
  <c r="CW101" i="1" s="1"/>
  <c r="CQ101" i="1"/>
  <c r="CC101" i="1"/>
  <c r="CB101" i="1"/>
  <c r="CA101" i="1"/>
  <c r="BZ101" i="1"/>
  <c r="BH101" i="1"/>
  <c r="BF101" i="1"/>
  <c r="BE101" i="1"/>
  <c r="AZ101" i="1"/>
  <c r="AX101" i="1"/>
  <c r="AW101" i="1"/>
  <c r="AR101" i="1"/>
  <c r="AP101" i="1"/>
  <c r="AO101" i="1"/>
  <c r="AN101" i="1"/>
  <c r="AL101" i="1"/>
  <c r="AK101" i="1"/>
  <c r="HG94" i="1"/>
  <c r="HE94" i="1"/>
  <c r="HC94" i="1"/>
  <c r="HA94" i="1"/>
  <c r="GW94" i="1"/>
  <c r="GY94" i="1" s="1"/>
  <c r="GV94" i="1"/>
  <c r="GR94" i="1"/>
  <c r="DM94" i="1"/>
  <c r="DL94" i="1"/>
  <c r="DG94" i="1"/>
  <c r="DH94" i="1" s="1"/>
  <c r="DF94" i="1"/>
  <c r="DI94" i="1" s="1"/>
  <c r="DE94" i="1"/>
  <c r="DD94" i="1"/>
  <c r="DA94" i="1"/>
  <c r="CZ94" i="1"/>
  <c r="CY94" i="1"/>
  <c r="CX94" i="1"/>
  <c r="CW94" i="1"/>
  <c r="CV94" i="1"/>
  <c r="CS94" i="1"/>
  <c r="CR94" i="1"/>
  <c r="CO94" i="1"/>
  <c r="CN94" i="1"/>
  <c r="CM94" i="1"/>
  <c r="CL94" i="1"/>
  <c r="CK94" i="1"/>
  <c r="BH94" i="1"/>
  <c r="BG94" i="1"/>
  <c r="BB94" i="1"/>
  <c r="AZ94" i="1"/>
  <c r="AY94" i="1"/>
  <c r="AT94" i="1"/>
  <c r="AS94" i="1"/>
  <c r="AR94" i="1"/>
  <c r="AQ94" i="1"/>
  <c r="AN94" i="1"/>
  <c r="AM94" i="1"/>
  <c r="AH94" i="1"/>
  <c r="AG94" i="1"/>
  <c r="HG93" i="1"/>
  <c r="HE93" i="1"/>
  <c r="HC93" i="1"/>
  <c r="HA93" i="1"/>
  <c r="GW93" i="1"/>
  <c r="GY93" i="1" s="1"/>
  <c r="GR93" i="1"/>
  <c r="DM93" i="1"/>
  <c r="DL93" i="1"/>
  <c r="DG93" i="1"/>
  <c r="DE93" i="1"/>
  <c r="DD93" i="1"/>
  <c r="CY93" i="1"/>
  <c r="CX93" i="1"/>
  <c r="CW93" i="1"/>
  <c r="CV93" i="1"/>
  <c r="CS93" i="1"/>
  <c r="CR93" i="1"/>
  <c r="CM93" i="1"/>
  <c r="CL93" i="1"/>
  <c r="BH93" i="1"/>
  <c r="BG93" i="1"/>
  <c r="AZ93" i="1"/>
  <c r="AY93" i="1"/>
  <c r="AT93" i="1"/>
  <c r="AS93" i="1"/>
  <c r="AV93" i="1" s="1"/>
  <c r="AR93" i="1"/>
  <c r="AQ93" i="1"/>
  <c r="AN93" i="1"/>
  <c r="AM93" i="1"/>
  <c r="AH93" i="1"/>
  <c r="AI93" i="1" s="1"/>
  <c r="AG93" i="1"/>
  <c r="AJ93" i="1" s="1"/>
  <c r="HG92" i="1"/>
  <c r="HE92" i="1"/>
  <c r="HC92" i="1"/>
  <c r="HA92" i="1"/>
  <c r="GR92" i="1"/>
  <c r="DM92" i="1"/>
  <c r="DL92" i="1"/>
  <c r="DE92" i="1"/>
  <c r="DD92" i="1"/>
  <c r="CY92" i="1"/>
  <c r="CX92" i="1"/>
  <c r="DA92" i="1" s="1"/>
  <c r="CW92" i="1"/>
  <c r="CV92" i="1"/>
  <c r="CS92" i="1"/>
  <c r="CR92" i="1"/>
  <c r="CM92" i="1"/>
  <c r="CL92" i="1"/>
  <c r="CO92" i="1" s="1"/>
  <c r="BH92" i="1"/>
  <c r="BG92" i="1"/>
  <c r="BA92" i="1"/>
  <c r="BD92" i="1" s="1"/>
  <c r="AZ92" i="1"/>
  <c r="AY92" i="1"/>
  <c r="AU92" i="1"/>
  <c r="AT92" i="1"/>
  <c r="BB92" i="1" s="1"/>
  <c r="BC92" i="1" s="1"/>
  <c r="AS92" i="1"/>
  <c r="AV92" i="1" s="1"/>
  <c r="AR92" i="1"/>
  <c r="AQ92" i="1"/>
  <c r="AN92" i="1"/>
  <c r="AM92" i="1"/>
  <c r="AI92" i="1"/>
  <c r="AH92" i="1"/>
  <c r="AG92" i="1"/>
  <c r="AJ92" i="1" s="1"/>
  <c r="HG91" i="1"/>
  <c r="HE91" i="1"/>
  <c r="HC91" i="1"/>
  <c r="HA91" i="1"/>
  <c r="GV91" i="1"/>
  <c r="GR91" i="1"/>
  <c r="DM91" i="1"/>
  <c r="DL91" i="1"/>
  <c r="DF91" i="1"/>
  <c r="DI91" i="1" s="1"/>
  <c r="DE91" i="1"/>
  <c r="DD91" i="1"/>
  <c r="CZ91" i="1"/>
  <c r="CY91" i="1"/>
  <c r="DG91" i="1" s="1"/>
  <c r="DH91" i="1" s="1"/>
  <c r="CX91" i="1"/>
  <c r="DA91" i="1" s="1"/>
  <c r="CW91" i="1"/>
  <c r="CV91" i="1"/>
  <c r="CS91" i="1"/>
  <c r="CR91" i="1"/>
  <c r="CN91" i="1"/>
  <c r="CM91" i="1"/>
  <c r="GW91" i="1" s="1"/>
  <c r="GY91" i="1" s="1"/>
  <c r="CL91" i="1"/>
  <c r="CO91" i="1" s="1"/>
  <c r="BH91" i="1"/>
  <c r="BG91" i="1"/>
  <c r="BB91" i="1"/>
  <c r="BC91" i="1" s="1"/>
  <c r="BA91" i="1"/>
  <c r="BD91" i="1" s="1"/>
  <c r="AZ91" i="1"/>
  <c r="AY91" i="1"/>
  <c r="AV91" i="1"/>
  <c r="AU91" i="1"/>
  <c r="AT91" i="1"/>
  <c r="AS91" i="1"/>
  <c r="AR91" i="1"/>
  <c r="AQ91" i="1"/>
  <c r="AN91" i="1"/>
  <c r="AM91" i="1"/>
  <c r="AJ91" i="1"/>
  <c r="AI91" i="1"/>
  <c r="AH91" i="1"/>
  <c r="AG91" i="1"/>
  <c r="AF91" i="1"/>
  <c r="HG90" i="1"/>
  <c r="HE90" i="1"/>
  <c r="HC90" i="1"/>
  <c r="HA90" i="1"/>
  <c r="GW90" i="1"/>
  <c r="GY90" i="1" s="1"/>
  <c r="GV90" i="1"/>
  <c r="GS90" i="1" s="1"/>
  <c r="HH90" i="1" s="1"/>
  <c r="GR90" i="1"/>
  <c r="DM90" i="1"/>
  <c r="DL90" i="1"/>
  <c r="DG90" i="1"/>
  <c r="DH90" i="1" s="1"/>
  <c r="DF90" i="1"/>
  <c r="DI90" i="1" s="1"/>
  <c r="DE90" i="1"/>
  <c r="DD90" i="1"/>
  <c r="DA90" i="1"/>
  <c r="CZ90" i="1"/>
  <c r="CY90" i="1"/>
  <c r="CX90" i="1"/>
  <c r="CW90" i="1"/>
  <c r="CV90" i="1"/>
  <c r="CS90" i="1"/>
  <c r="CR90" i="1"/>
  <c r="CO90" i="1"/>
  <c r="CN90" i="1"/>
  <c r="CM90" i="1"/>
  <c r="CL90" i="1"/>
  <c r="CK90" i="1"/>
  <c r="BH90" i="1"/>
  <c r="BG90" i="1"/>
  <c r="BB90" i="1"/>
  <c r="AZ90" i="1"/>
  <c r="AY90" i="1"/>
  <c r="AT90" i="1"/>
  <c r="AS90" i="1"/>
  <c r="AR90" i="1"/>
  <c r="AQ90" i="1"/>
  <c r="AN90" i="1"/>
  <c r="AM90" i="1"/>
  <c r="AH90" i="1"/>
  <c r="AG90" i="1"/>
  <c r="HG89" i="1"/>
  <c r="HE89" i="1"/>
  <c r="HC89" i="1"/>
  <c r="HA89" i="1"/>
  <c r="GW89" i="1"/>
  <c r="GY89" i="1" s="1"/>
  <c r="GR89" i="1"/>
  <c r="DM89" i="1"/>
  <c r="DL89" i="1"/>
  <c r="DG89" i="1"/>
  <c r="DE89" i="1"/>
  <c r="DD89" i="1"/>
  <c r="CY89" i="1"/>
  <c r="CX89" i="1"/>
  <c r="CW89" i="1"/>
  <c r="CV89" i="1"/>
  <c r="CS89" i="1"/>
  <c r="CR89" i="1"/>
  <c r="CM89" i="1"/>
  <c r="CL89" i="1"/>
  <c r="BH89" i="1"/>
  <c r="BG89" i="1"/>
  <c r="AZ89" i="1"/>
  <c r="AY89" i="1"/>
  <c r="AT89" i="1"/>
  <c r="AS89" i="1"/>
  <c r="AV89" i="1" s="1"/>
  <c r="AR89" i="1"/>
  <c r="AQ89" i="1"/>
  <c r="AN89" i="1"/>
  <c r="AM89" i="1"/>
  <c r="AH89" i="1"/>
  <c r="AI89" i="1" s="1"/>
  <c r="AG89" i="1"/>
  <c r="AJ89" i="1" s="1"/>
  <c r="HG88" i="1"/>
  <c r="HF88" i="1"/>
  <c r="HD88" i="1"/>
  <c r="HC88" i="1"/>
  <c r="HB88" i="1"/>
  <c r="GZ88" i="1"/>
  <c r="GU88" i="1"/>
  <c r="GT88" i="1"/>
  <c r="GR88" i="1" s="1"/>
  <c r="GQ88" i="1"/>
  <c r="GP88" i="1"/>
  <c r="EH88" i="1"/>
  <c r="EG88" i="1"/>
  <c r="HE88" i="1" s="1"/>
  <c r="EF88" i="1"/>
  <c r="EE88" i="1"/>
  <c r="HA88" i="1" s="1"/>
  <c r="DK88" i="1"/>
  <c r="DL88" i="1" s="1"/>
  <c r="DJ88" i="1"/>
  <c r="DC88" i="1"/>
  <c r="DD88" i="1" s="1"/>
  <c r="DB88" i="1"/>
  <c r="CU88" i="1"/>
  <c r="CV88" i="1" s="1"/>
  <c r="CT88" i="1"/>
  <c r="CQ88" i="1"/>
  <c r="CP88" i="1"/>
  <c r="CS88" i="1" s="1"/>
  <c r="CM88" i="1"/>
  <c r="CL88" i="1"/>
  <c r="CC88" i="1"/>
  <c r="CB88" i="1"/>
  <c r="CA88" i="1"/>
  <c r="BF88" i="1"/>
  <c r="AX88" i="1"/>
  <c r="AT88" i="1"/>
  <c r="AP88" i="1"/>
  <c r="AL88" i="1"/>
  <c r="AK88" i="1"/>
  <c r="HC87" i="1"/>
  <c r="GW87" i="1"/>
  <c r="GY87" i="1" s="1"/>
  <c r="GR87" i="1"/>
  <c r="EH87" i="1"/>
  <c r="HG87" i="1" s="1"/>
  <c r="EG87" i="1"/>
  <c r="HE87" i="1" s="1"/>
  <c r="EF87" i="1"/>
  <c r="EE87" i="1"/>
  <c r="HA87" i="1" s="1"/>
  <c r="DM87" i="1"/>
  <c r="DL87" i="1"/>
  <c r="DK87" i="1"/>
  <c r="DJ87" i="1"/>
  <c r="DE87" i="1"/>
  <c r="DC87" i="1"/>
  <c r="DB87" i="1"/>
  <c r="DD87" i="1" s="1"/>
  <c r="CW87" i="1"/>
  <c r="CU87" i="1"/>
  <c r="CT87" i="1"/>
  <c r="CV87" i="1" s="1"/>
  <c r="CS87" i="1"/>
  <c r="CQ87" i="1"/>
  <c r="CY87" i="1" s="1"/>
  <c r="CP87" i="1"/>
  <c r="CR87" i="1" s="1"/>
  <c r="CO87" i="1"/>
  <c r="CM87" i="1"/>
  <c r="CL87" i="1"/>
  <c r="GV87" i="1" s="1"/>
  <c r="BH87" i="1"/>
  <c r="BG87" i="1"/>
  <c r="AZ87" i="1"/>
  <c r="AY87" i="1"/>
  <c r="AT87" i="1"/>
  <c r="BB87" i="1" s="1"/>
  <c r="AS87" i="1"/>
  <c r="AR87" i="1"/>
  <c r="AQ87" i="1"/>
  <c r="AN87" i="1"/>
  <c r="AM87" i="1"/>
  <c r="AH87" i="1"/>
  <c r="AI87" i="1" s="1"/>
  <c r="AG87" i="1"/>
  <c r="HG86" i="1"/>
  <c r="HE86" i="1"/>
  <c r="GR86" i="1"/>
  <c r="EH86" i="1"/>
  <c r="EG86" i="1"/>
  <c r="EF86" i="1"/>
  <c r="HC86" i="1" s="1"/>
  <c r="EE86" i="1"/>
  <c r="HA86" i="1" s="1"/>
  <c r="DK86" i="1"/>
  <c r="DJ86" i="1"/>
  <c r="DC86" i="1"/>
  <c r="DB86" i="1"/>
  <c r="DE86" i="1" s="1"/>
  <c r="CU86" i="1"/>
  <c r="CT86" i="1"/>
  <c r="CW86" i="1" s="1"/>
  <c r="CQ86" i="1"/>
  <c r="CP86" i="1"/>
  <c r="CM86" i="1"/>
  <c r="GW86" i="1" s="1"/>
  <c r="GY86" i="1" s="1"/>
  <c r="BH86" i="1"/>
  <c r="BG86" i="1"/>
  <c r="BD86" i="1"/>
  <c r="BA86" i="1"/>
  <c r="AZ86" i="1"/>
  <c r="AY86" i="1"/>
  <c r="AT86" i="1"/>
  <c r="AS86" i="1"/>
  <c r="AV86" i="1" s="1"/>
  <c r="AR86" i="1"/>
  <c r="AQ86" i="1"/>
  <c r="AN86" i="1"/>
  <c r="AM86" i="1"/>
  <c r="AH86" i="1"/>
  <c r="AI86" i="1" s="1"/>
  <c r="AG86" i="1"/>
  <c r="AJ86" i="1" s="1"/>
  <c r="HG85" i="1"/>
  <c r="HA85" i="1"/>
  <c r="GR85" i="1"/>
  <c r="EH85" i="1"/>
  <c r="EG85" i="1"/>
  <c r="HE85" i="1" s="1"/>
  <c r="EF85" i="1"/>
  <c r="EE85" i="1"/>
  <c r="DK85" i="1"/>
  <c r="DJ85" i="1"/>
  <c r="DM85" i="1" s="1"/>
  <c r="DC85" i="1"/>
  <c r="DB85" i="1"/>
  <c r="DE85" i="1" s="1"/>
  <c r="CU85" i="1"/>
  <c r="CT85" i="1"/>
  <c r="CW85" i="1" s="1"/>
  <c r="CQ85" i="1"/>
  <c r="CP85" i="1"/>
  <c r="CX85" i="1" s="1"/>
  <c r="CM85" i="1"/>
  <c r="CL85" i="1"/>
  <c r="CO85" i="1" s="1"/>
  <c r="BH85" i="1"/>
  <c r="BG85" i="1"/>
  <c r="BB85" i="1"/>
  <c r="BC85" i="1" s="1"/>
  <c r="BA85" i="1"/>
  <c r="BD85" i="1" s="1"/>
  <c r="AZ85" i="1"/>
  <c r="AY85" i="1"/>
  <c r="AV85" i="1"/>
  <c r="AU85" i="1"/>
  <c r="AT85" i="1"/>
  <c r="AS85" i="1"/>
  <c r="AR85" i="1"/>
  <c r="AQ85" i="1"/>
  <c r="AN85" i="1"/>
  <c r="AM85" i="1"/>
  <c r="AJ85" i="1"/>
  <c r="AI85" i="1"/>
  <c r="AH85" i="1"/>
  <c r="AG85" i="1"/>
  <c r="AF85" i="1"/>
  <c r="HA84" i="1"/>
  <c r="HA83" i="1" s="1"/>
  <c r="GV84" i="1"/>
  <c r="GR84" i="1"/>
  <c r="EH84" i="1"/>
  <c r="HG84" i="1" s="1"/>
  <c r="HG83" i="1" s="1"/>
  <c r="EG84" i="1"/>
  <c r="HE84" i="1" s="1"/>
  <c r="HE83" i="1" s="1"/>
  <c r="EF84" i="1"/>
  <c r="HC84" i="1" s="1"/>
  <c r="EE84" i="1"/>
  <c r="DM84" i="1"/>
  <c r="DL84" i="1"/>
  <c r="DK84" i="1"/>
  <c r="DJ84" i="1"/>
  <c r="DE84" i="1"/>
  <c r="DD84" i="1"/>
  <c r="DC84" i="1"/>
  <c r="DB84" i="1"/>
  <c r="CW84" i="1"/>
  <c r="CV84" i="1"/>
  <c r="CU84" i="1"/>
  <c r="CT84" i="1"/>
  <c r="CX84" i="1" s="1"/>
  <c r="CS84" i="1"/>
  <c r="CR84" i="1"/>
  <c r="CQ84" i="1"/>
  <c r="CY84" i="1" s="1"/>
  <c r="CM84" i="1"/>
  <c r="CL84" i="1"/>
  <c r="CO84" i="1" s="1"/>
  <c r="BH84" i="1"/>
  <c r="BG84" i="1"/>
  <c r="BA84" i="1"/>
  <c r="AZ84" i="1"/>
  <c r="AY84" i="1"/>
  <c r="AV84" i="1"/>
  <c r="AU84" i="1"/>
  <c r="AT84" i="1"/>
  <c r="AT83" i="1" s="1"/>
  <c r="AU83" i="1" s="1"/>
  <c r="AS84" i="1"/>
  <c r="AR84" i="1"/>
  <c r="AQ84" i="1"/>
  <c r="AN84" i="1"/>
  <c r="AM84" i="1"/>
  <c r="AJ84" i="1"/>
  <c r="AI84" i="1"/>
  <c r="AH84" i="1"/>
  <c r="AH83" i="1" s="1"/>
  <c r="AI83" i="1" s="1"/>
  <c r="AG84" i="1"/>
  <c r="AF84" i="1"/>
  <c r="HF83" i="1"/>
  <c r="HD83" i="1"/>
  <c r="HD81" i="1" s="1"/>
  <c r="HB83" i="1"/>
  <c r="GZ83" i="1"/>
  <c r="GZ81" i="1" s="1"/>
  <c r="GU83" i="1"/>
  <c r="GT83" i="1"/>
  <c r="GR83" i="1"/>
  <c r="GR81" i="1" s="1"/>
  <c r="GQ83" i="1"/>
  <c r="GP83" i="1"/>
  <c r="EH83" i="1"/>
  <c r="EG83" i="1"/>
  <c r="EE83" i="1"/>
  <c r="DM83" i="1"/>
  <c r="DJ83" i="1"/>
  <c r="DE83" i="1"/>
  <c r="DB83" i="1"/>
  <c r="CW83" i="1"/>
  <c r="CT83" i="1"/>
  <c r="CS83" i="1"/>
  <c r="CP83" i="1"/>
  <c r="CC83" i="1"/>
  <c r="CC81" i="1" s="1"/>
  <c r="CB83" i="1"/>
  <c r="CA83" i="1"/>
  <c r="BZ83" i="1"/>
  <c r="BH83" i="1"/>
  <c r="BG83" i="1"/>
  <c r="BF83" i="1"/>
  <c r="BE83" i="1"/>
  <c r="AZ83" i="1"/>
  <c r="AY83" i="1"/>
  <c r="AX83" i="1"/>
  <c r="AW83" i="1"/>
  <c r="AV83" i="1"/>
  <c r="AS83" i="1"/>
  <c r="AR83" i="1"/>
  <c r="AQ83" i="1"/>
  <c r="AP83" i="1"/>
  <c r="AO83" i="1"/>
  <c r="AN83" i="1"/>
  <c r="AM83" i="1"/>
  <c r="AL83" i="1"/>
  <c r="AK83" i="1"/>
  <c r="AJ83" i="1"/>
  <c r="AG83" i="1"/>
  <c r="AF83" i="1"/>
  <c r="HC82" i="1"/>
  <c r="GW82" i="1"/>
  <c r="GY82" i="1" s="1"/>
  <c r="GR82" i="1"/>
  <c r="EH82" i="1"/>
  <c r="EG82" i="1"/>
  <c r="EF82" i="1"/>
  <c r="EE82" i="1"/>
  <c r="HA82" i="1" s="1"/>
  <c r="DM82" i="1"/>
  <c r="DL82" i="1"/>
  <c r="DK82" i="1"/>
  <c r="DJ82" i="1"/>
  <c r="DD82" i="1"/>
  <c r="DC82" i="1"/>
  <c r="DB82" i="1"/>
  <c r="CL82" i="1" s="1"/>
  <c r="CW82" i="1"/>
  <c r="CV82" i="1"/>
  <c r="CU82" i="1"/>
  <c r="CT82" i="1"/>
  <c r="CS82" i="1"/>
  <c r="CR82" i="1"/>
  <c r="CQ82" i="1"/>
  <c r="CY82" i="1" s="1"/>
  <c r="DG82" i="1" s="1"/>
  <c r="CP82" i="1"/>
  <c r="CX82" i="1" s="1"/>
  <c r="CM82" i="1"/>
  <c r="BH82" i="1"/>
  <c r="BG82" i="1"/>
  <c r="AZ82" i="1"/>
  <c r="AY82" i="1"/>
  <c r="AT82" i="1"/>
  <c r="AS82" i="1"/>
  <c r="AR82" i="1"/>
  <c r="AQ82" i="1"/>
  <c r="AN82" i="1"/>
  <c r="AM82" i="1"/>
  <c r="AH82" i="1"/>
  <c r="AI82" i="1" s="1"/>
  <c r="AG82" i="1"/>
  <c r="AJ82" i="1" s="1"/>
  <c r="AF82" i="1"/>
  <c r="HF81" i="1"/>
  <c r="HB81" i="1"/>
  <c r="HA81" i="1"/>
  <c r="GU81" i="1"/>
  <c r="GT81" i="1"/>
  <c r="GQ81" i="1"/>
  <c r="GP81" i="1"/>
  <c r="EE81" i="1"/>
  <c r="DE81" i="1"/>
  <c r="DB81" i="1"/>
  <c r="CT81" i="1"/>
  <c r="CW81" i="1" s="1"/>
  <c r="CB81" i="1"/>
  <c r="CA81" i="1"/>
  <c r="BF81" i="1"/>
  <c r="AX81" i="1"/>
  <c r="AT81" i="1"/>
  <c r="AP81" i="1"/>
  <c r="AL81" i="1"/>
  <c r="AK81" i="1"/>
  <c r="HG80" i="1"/>
  <c r="HE80" i="1"/>
  <c r="GR80" i="1"/>
  <c r="EH80" i="1"/>
  <c r="EG80" i="1"/>
  <c r="EF80" i="1"/>
  <c r="HC80" i="1" s="1"/>
  <c r="EE80" i="1"/>
  <c r="HA80" i="1" s="1"/>
  <c r="DK80" i="1"/>
  <c r="DJ80" i="1"/>
  <c r="DC80" i="1"/>
  <c r="DB80" i="1"/>
  <c r="CU80" i="1"/>
  <c r="CT80" i="1"/>
  <c r="CQ80" i="1"/>
  <c r="CY80" i="1" s="1"/>
  <c r="CP80" i="1"/>
  <c r="CM80" i="1"/>
  <c r="GW80" i="1" s="1"/>
  <c r="GY80" i="1" s="1"/>
  <c r="CL80" i="1"/>
  <c r="BH80" i="1"/>
  <c r="BG80" i="1"/>
  <c r="BA80" i="1"/>
  <c r="AZ80" i="1"/>
  <c r="AY80" i="1"/>
  <c r="AT80" i="1"/>
  <c r="AS80" i="1"/>
  <c r="AR80" i="1"/>
  <c r="AQ80" i="1"/>
  <c r="AN80" i="1"/>
  <c r="AM80" i="1"/>
  <c r="AH80" i="1"/>
  <c r="AG80" i="1"/>
  <c r="AF80" i="1"/>
  <c r="HG79" i="1"/>
  <c r="GS79" i="1" s="1"/>
  <c r="HH79" i="1" s="1"/>
  <c r="HE79" i="1"/>
  <c r="HC79" i="1"/>
  <c r="HA79" i="1"/>
  <c r="GV79" i="1"/>
  <c r="GX79" i="1" s="1"/>
  <c r="GR79" i="1"/>
  <c r="DM79" i="1"/>
  <c r="DL79" i="1"/>
  <c r="DI79" i="1"/>
  <c r="DF79" i="1"/>
  <c r="DE79" i="1"/>
  <c r="DD79" i="1"/>
  <c r="DA79" i="1"/>
  <c r="CY79" i="1"/>
  <c r="CX79" i="1"/>
  <c r="CW79" i="1"/>
  <c r="CV79" i="1"/>
  <c r="CS79" i="1"/>
  <c r="CR79" i="1"/>
  <c r="CO79" i="1"/>
  <c r="CM79" i="1"/>
  <c r="CL79" i="1"/>
  <c r="CK79" i="1"/>
  <c r="BH79" i="1"/>
  <c r="BG79" i="1"/>
  <c r="BB79" i="1"/>
  <c r="BA79" i="1"/>
  <c r="AZ79" i="1"/>
  <c r="AY79" i="1"/>
  <c r="AU79" i="1"/>
  <c r="AT79" i="1"/>
  <c r="AS79" i="1"/>
  <c r="AV79" i="1" s="1"/>
  <c r="AR79" i="1"/>
  <c r="AQ79" i="1"/>
  <c r="AN79" i="1"/>
  <c r="AM79" i="1"/>
  <c r="AI79" i="1"/>
  <c r="AH79" i="1"/>
  <c r="AG79" i="1"/>
  <c r="AJ79" i="1" s="1"/>
  <c r="HG78" i="1"/>
  <c r="HE78" i="1"/>
  <c r="HC78" i="1"/>
  <c r="HA78" i="1"/>
  <c r="GW78" i="1"/>
  <c r="GY78" i="1" s="1"/>
  <c r="GV78" i="1"/>
  <c r="GR78" i="1"/>
  <c r="DM78" i="1"/>
  <c r="DL78" i="1"/>
  <c r="DG78" i="1"/>
  <c r="DF78" i="1"/>
  <c r="DE78" i="1"/>
  <c r="DD78" i="1"/>
  <c r="CZ78" i="1"/>
  <c r="CY78" i="1"/>
  <c r="CX78" i="1"/>
  <c r="DA78" i="1" s="1"/>
  <c r="CW78" i="1"/>
  <c r="CV78" i="1"/>
  <c r="CS78" i="1"/>
  <c r="CR78" i="1"/>
  <c r="CM78" i="1"/>
  <c r="CL78" i="1"/>
  <c r="CN78" i="1" s="1"/>
  <c r="BH78" i="1"/>
  <c r="BG78" i="1"/>
  <c r="BD78" i="1"/>
  <c r="AZ78" i="1"/>
  <c r="AY78" i="1"/>
  <c r="AV78" i="1"/>
  <c r="AT78" i="1"/>
  <c r="AU78" i="1" s="1"/>
  <c r="AS78" i="1"/>
  <c r="BA78" i="1" s="1"/>
  <c r="AR78" i="1"/>
  <c r="AQ78" i="1"/>
  <c r="AN78" i="1"/>
  <c r="AM78" i="1"/>
  <c r="AJ78" i="1"/>
  <c r="AH78" i="1"/>
  <c r="AI78" i="1" s="1"/>
  <c r="AG78" i="1"/>
  <c r="AF78" i="1"/>
  <c r="HG77" i="1"/>
  <c r="HE77" i="1"/>
  <c r="HC77" i="1"/>
  <c r="HA77" i="1"/>
  <c r="GW77" i="1"/>
  <c r="GY77" i="1" s="1"/>
  <c r="GS77" i="1"/>
  <c r="GR77" i="1"/>
  <c r="DM77" i="1"/>
  <c r="DL77" i="1"/>
  <c r="DI77" i="1"/>
  <c r="DE77" i="1"/>
  <c r="DD77" i="1"/>
  <c r="DA77" i="1"/>
  <c r="CY77" i="1"/>
  <c r="CZ77" i="1" s="1"/>
  <c r="CX77" i="1"/>
  <c r="DF77" i="1" s="1"/>
  <c r="CW77" i="1"/>
  <c r="CV77" i="1"/>
  <c r="CS77" i="1"/>
  <c r="CR77" i="1"/>
  <c r="CO77" i="1"/>
  <c r="CM77" i="1"/>
  <c r="CL77" i="1"/>
  <c r="GV77" i="1" s="1"/>
  <c r="GX77" i="1" s="1"/>
  <c r="CK77" i="1"/>
  <c r="BH77" i="1"/>
  <c r="BG77" i="1"/>
  <c r="AZ77" i="1"/>
  <c r="AY77" i="1"/>
  <c r="AT77" i="1"/>
  <c r="BB77" i="1" s="1"/>
  <c r="AS77" i="1"/>
  <c r="AR77" i="1"/>
  <c r="AQ77" i="1"/>
  <c r="AN77" i="1"/>
  <c r="AM77" i="1"/>
  <c r="AI77" i="1"/>
  <c r="AH77" i="1"/>
  <c r="AG77" i="1"/>
  <c r="HG76" i="1"/>
  <c r="HE76" i="1"/>
  <c r="HE74" i="1" s="1"/>
  <c r="HC76" i="1"/>
  <c r="HA76" i="1"/>
  <c r="GR76" i="1"/>
  <c r="DM76" i="1"/>
  <c r="DL76" i="1"/>
  <c r="DE76" i="1"/>
  <c r="DD76" i="1"/>
  <c r="CY76" i="1"/>
  <c r="DG76" i="1" s="1"/>
  <c r="CX76" i="1"/>
  <c r="CW76" i="1"/>
  <c r="CV76" i="1"/>
  <c r="CS76" i="1"/>
  <c r="CR76" i="1"/>
  <c r="CN76" i="1"/>
  <c r="CM76" i="1"/>
  <c r="GW76" i="1" s="1"/>
  <c r="GY76" i="1" s="1"/>
  <c r="CL76" i="1"/>
  <c r="BH76" i="1"/>
  <c r="BG76" i="1"/>
  <c r="BD76" i="1"/>
  <c r="BA76" i="1"/>
  <c r="AZ76" i="1"/>
  <c r="AY76" i="1"/>
  <c r="AV76" i="1"/>
  <c r="AT76" i="1"/>
  <c r="AS76" i="1"/>
  <c r="AR76" i="1"/>
  <c r="AQ76" i="1"/>
  <c r="AN76" i="1"/>
  <c r="AM76" i="1"/>
  <c r="AJ76" i="1"/>
  <c r="AH76" i="1"/>
  <c r="AI76" i="1" s="1"/>
  <c r="AG76" i="1"/>
  <c r="AF76" i="1"/>
  <c r="HG75" i="1"/>
  <c r="HE75" i="1"/>
  <c r="HC75" i="1"/>
  <c r="HC74" i="1" s="1"/>
  <c r="HA75" i="1"/>
  <c r="GW75" i="1"/>
  <c r="GR75" i="1"/>
  <c r="DM75" i="1"/>
  <c r="DL75" i="1"/>
  <c r="DE75" i="1"/>
  <c r="DD75" i="1"/>
  <c r="CY75" i="1"/>
  <c r="CW75" i="1"/>
  <c r="CV75" i="1"/>
  <c r="CP75" i="1"/>
  <c r="CP74" i="1" s="1"/>
  <c r="CM75" i="1"/>
  <c r="BH75" i="1"/>
  <c r="BG75" i="1"/>
  <c r="BB75" i="1"/>
  <c r="AZ75" i="1"/>
  <c r="AY75" i="1"/>
  <c r="AT75" i="1"/>
  <c r="AR75" i="1"/>
  <c r="AQ75" i="1"/>
  <c r="AK75" i="1"/>
  <c r="AH75" i="1"/>
  <c r="HF74" i="1"/>
  <c r="HD74" i="1"/>
  <c r="HB74" i="1"/>
  <c r="GZ74" i="1"/>
  <c r="GU74" i="1"/>
  <c r="GT74" i="1"/>
  <c r="GR74" i="1"/>
  <c r="GQ74" i="1"/>
  <c r="GP74" i="1"/>
  <c r="EH74" i="1"/>
  <c r="EG74" i="1"/>
  <c r="EF74" i="1"/>
  <c r="EE74" i="1"/>
  <c r="DL74" i="1"/>
  <c r="DK74" i="1"/>
  <c r="DJ74" i="1"/>
  <c r="DM74" i="1" s="1"/>
  <c r="DD74" i="1"/>
  <c r="DC74" i="1"/>
  <c r="DB74" i="1"/>
  <c r="DE74" i="1" s="1"/>
  <c r="CU74" i="1"/>
  <c r="CT74" i="1"/>
  <c r="CQ74" i="1"/>
  <c r="CC74" i="1"/>
  <c r="CB74" i="1"/>
  <c r="CA74" i="1"/>
  <c r="BZ74" i="1"/>
  <c r="BH74" i="1"/>
  <c r="BF74" i="1"/>
  <c r="BG74" i="1" s="1"/>
  <c r="BE74" i="1"/>
  <c r="AZ74" i="1"/>
  <c r="AX74" i="1"/>
  <c r="AY74" i="1" s="1"/>
  <c r="AW74" i="1"/>
  <c r="AR74" i="1"/>
  <c r="AP74" i="1"/>
  <c r="AQ74" i="1" s="1"/>
  <c r="AO74" i="1"/>
  <c r="AL74" i="1"/>
  <c r="HG73" i="1"/>
  <c r="HA73" i="1"/>
  <c r="GR73" i="1"/>
  <c r="EH73" i="1"/>
  <c r="EG73" i="1"/>
  <c r="HE73" i="1" s="1"/>
  <c r="EF73" i="1"/>
  <c r="HC73" i="1" s="1"/>
  <c r="EE73" i="1"/>
  <c r="DM73" i="1"/>
  <c r="DK73" i="1"/>
  <c r="DL73" i="1" s="1"/>
  <c r="DJ73" i="1"/>
  <c r="DE73" i="1"/>
  <c r="DC73" i="1"/>
  <c r="DD73" i="1" s="1"/>
  <c r="DB73" i="1"/>
  <c r="CW73" i="1"/>
  <c r="CU73" i="1"/>
  <c r="CV73" i="1" s="1"/>
  <c r="CT73" i="1"/>
  <c r="CS73" i="1"/>
  <c r="CQ73" i="1"/>
  <c r="CP73" i="1"/>
  <c r="CX73" i="1" s="1"/>
  <c r="DF73" i="1" s="1"/>
  <c r="DI73" i="1" s="1"/>
  <c r="CM73" i="1"/>
  <c r="CL73" i="1"/>
  <c r="GV73" i="1" s="1"/>
  <c r="GX73" i="1" s="1"/>
  <c r="BH73" i="1"/>
  <c r="BG73" i="1"/>
  <c r="BA73" i="1"/>
  <c r="BD73" i="1" s="1"/>
  <c r="AZ73" i="1"/>
  <c r="AY73" i="1"/>
  <c r="AV73" i="1"/>
  <c r="AU73" i="1"/>
  <c r="AT73" i="1"/>
  <c r="BB73" i="1" s="1"/>
  <c r="AS73" i="1"/>
  <c r="AR73" i="1"/>
  <c r="AQ73" i="1"/>
  <c r="AN73" i="1"/>
  <c r="AM73" i="1"/>
  <c r="AJ73" i="1"/>
  <c r="AI73" i="1"/>
  <c r="AH73" i="1"/>
  <c r="AG73" i="1"/>
  <c r="AF73" i="1"/>
  <c r="HG72" i="1"/>
  <c r="HA72" i="1"/>
  <c r="GV72" i="1"/>
  <c r="GR72" i="1"/>
  <c r="EH72" i="1"/>
  <c r="EG72" i="1"/>
  <c r="EF72" i="1"/>
  <c r="EF71" i="1" s="1"/>
  <c r="HC71" i="1" s="1"/>
  <c r="EE72" i="1"/>
  <c r="DM72" i="1"/>
  <c r="DL72" i="1"/>
  <c r="DK72" i="1"/>
  <c r="DJ72" i="1"/>
  <c r="DE72" i="1"/>
  <c r="DD72" i="1"/>
  <c r="DC72" i="1"/>
  <c r="DC71" i="1" s="1"/>
  <c r="DD71" i="1" s="1"/>
  <c r="DB72" i="1"/>
  <c r="CV72" i="1"/>
  <c r="CU72" i="1"/>
  <c r="CU71" i="1" s="1"/>
  <c r="CV71" i="1" s="1"/>
  <c r="CT72" i="1"/>
  <c r="CW72" i="1" s="1"/>
  <c r="CR72" i="1"/>
  <c r="CQ72" i="1"/>
  <c r="CY72" i="1" s="1"/>
  <c r="DG72" i="1" s="1"/>
  <c r="CP72" i="1"/>
  <c r="CX72" i="1" s="1"/>
  <c r="CN72" i="1"/>
  <c r="CM72" i="1"/>
  <c r="GW72" i="1" s="1"/>
  <c r="GY72" i="1" s="1"/>
  <c r="CL72" i="1"/>
  <c r="CO72" i="1" s="1"/>
  <c r="BH72" i="1"/>
  <c r="BG72" i="1"/>
  <c r="BB72" i="1"/>
  <c r="BC72" i="1" s="1"/>
  <c r="BA72" i="1"/>
  <c r="BD72" i="1" s="1"/>
  <c r="AZ72" i="1"/>
  <c r="AY72" i="1"/>
  <c r="AV72" i="1"/>
  <c r="AU72" i="1"/>
  <c r="AT72" i="1"/>
  <c r="AS72" i="1"/>
  <c r="AR72" i="1"/>
  <c r="AQ72" i="1"/>
  <c r="AN72" i="1"/>
  <c r="AM72" i="1"/>
  <c r="AJ72" i="1"/>
  <c r="AI72" i="1"/>
  <c r="AH72" i="1"/>
  <c r="AG72" i="1"/>
  <c r="AF72" i="1"/>
  <c r="HF71" i="1"/>
  <c r="HD71" i="1"/>
  <c r="HB71" i="1"/>
  <c r="HA71" i="1"/>
  <c r="GZ71" i="1"/>
  <c r="GU71" i="1"/>
  <c r="GT71" i="1"/>
  <c r="GR71" i="1"/>
  <c r="GQ71" i="1"/>
  <c r="GP71" i="1"/>
  <c r="EH71" i="1"/>
  <c r="HG71" i="1" s="1"/>
  <c r="EE71" i="1"/>
  <c r="DM71" i="1"/>
  <c r="DJ71" i="1"/>
  <c r="DE71" i="1"/>
  <c r="DB71" i="1"/>
  <c r="CW71" i="1"/>
  <c r="CT71" i="1"/>
  <c r="CC71" i="1"/>
  <c r="CB71" i="1"/>
  <c r="CA71" i="1"/>
  <c r="BZ71" i="1"/>
  <c r="BF71" i="1"/>
  <c r="BE71" i="1"/>
  <c r="AX71" i="1"/>
  <c r="AW71" i="1"/>
  <c r="AP71" i="1"/>
  <c r="AO71" i="1"/>
  <c r="AL71" i="1"/>
  <c r="AT71" i="1" s="1"/>
  <c r="AK71" i="1"/>
  <c r="AH71" i="1"/>
  <c r="AG71" i="1"/>
  <c r="HE70" i="1"/>
  <c r="HC70" i="1"/>
  <c r="GW70" i="1"/>
  <c r="GY70" i="1" s="1"/>
  <c r="GR70" i="1"/>
  <c r="EH70" i="1"/>
  <c r="HG70" i="1" s="1"/>
  <c r="EG70" i="1"/>
  <c r="EF70" i="1"/>
  <c r="EE70" i="1"/>
  <c r="HA70" i="1" s="1"/>
  <c r="DK70" i="1"/>
  <c r="DJ70" i="1"/>
  <c r="DC70" i="1"/>
  <c r="DB70" i="1"/>
  <c r="CU70" i="1"/>
  <c r="CV70" i="1" s="1"/>
  <c r="CT70" i="1"/>
  <c r="CW70" i="1" s="1"/>
  <c r="CQ70" i="1"/>
  <c r="CP70" i="1"/>
  <c r="CS70" i="1" s="1"/>
  <c r="CM70" i="1"/>
  <c r="CN70" i="1" s="1"/>
  <c r="CL70" i="1"/>
  <c r="BH70" i="1"/>
  <c r="BG70" i="1"/>
  <c r="AZ70" i="1"/>
  <c r="AY70" i="1"/>
  <c r="AT70" i="1"/>
  <c r="AS70" i="1"/>
  <c r="AV70" i="1" s="1"/>
  <c r="AR70" i="1"/>
  <c r="AQ70" i="1"/>
  <c r="AN70" i="1"/>
  <c r="AM70" i="1"/>
  <c r="AH70" i="1"/>
  <c r="AI70" i="1" s="1"/>
  <c r="AG70" i="1"/>
  <c r="AJ70" i="1" s="1"/>
  <c r="HG69" i="1"/>
  <c r="HE69" i="1"/>
  <c r="GR69" i="1"/>
  <c r="EH69" i="1"/>
  <c r="EG69" i="1"/>
  <c r="EF69" i="1"/>
  <c r="EE69" i="1"/>
  <c r="HA69" i="1" s="1"/>
  <c r="DK69" i="1"/>
  <c r="DL69" i="1" s="1"/>
  <c r="DJ69" i="1"/>
  <c r="DM69" i="1" s="1"/>
  <c r="DC69" i="1"/>
  <c r="DD69" i="1" s="1"/>
  <c r="DB69" i="1"/>
  <c r="DE69" i="1" s="1"/>
  <c r="CU69" i="1"/>
  <c r="CV69" i="1" s="1"/>
  <c r="CT69" i="1"/>
  <c r="CW69" i="1" s="1"/>
  <c r="CQ69" i="1"/>
  <c r="CP69" i="1"/>
  <c r="CX69" i="1" s="1"/>
  <c r="CL69" i="1"/>
  <c r="CO69" i="1" s="1"/>
  <c r="BH69" i="1"/>
  <c r="BG69" i="1"/>
  <c r="BA69" i="1"/>
  <c r="BD69" i="1" s="1"/>
  <c r="AZ69" i="1"/>
  <c r="AY69" i="1"/>
  <c r="AV69" i="1"/>
  <c r="AU69" i="1"/>
  <c r="AT69" i="1"/>
  <c r="BB69" i="1" s="1"/>
  <c r="BC69" i="1" s="1"/>
  <c r="AS69" i="1"/>
  <c r="AR69" i="1"/>
  <c r="AQ69" i="1"/>
  <c r="AN69" i="1"/>
  <c r="AM69" i="1"/>
  <c r="AJ69" i="1"/>
  <c r="AI69" i="1"/>
  <c r="AH69" i="1"/>
  <c r="AG69" i="1"/>
  <c r="AF69" i="1"/>
  <c r="HG68" i="1"/>
  <c r="HA68" i="1"/>
  <c r="GV68" i="1"/>
  <c r="GR68" i="1"/>
  <c r="EH68" i="1"/>
  <c r="EG68" i="1"/>
  <c r="HE68" i="1" s="1"/>
  <c r="EF68" i="1"/>
  <c r="HC68" i="1" s="1"/>
  <c r="EE68" i="1"/>
  <c r="DL68" i="1"/>
  <c r="DK68" i="1"/>
  <c r="DK66" i="1" s="1"/>
  <c r="DL66" i="1" s="1"/>
  <c r="DJ68" i="1"/>
  <c r="DM68" i="1" s="1"/>
  <c r="DD68" i="1"/>
  <c r="DC68" i="1"/>
  <c r="DC66" i="1" s="1"/>
  <c r="DD66" i="1" s="1"/>
  <c r="DB68" i="1"/>
  <c r="DE68" i="1" s="1"/>
  <c r="CV68" i="1"/>
  <c r="CU68" i="1"/>
  <c r="CU66" i="1" s="1"/>
  <c r="CV66" i="1" s="1"/>
  <c r="CT68" i="1"/>
  <c r="CW68" i="1" s="1"/>
  <c r="CR68" i="1"/>
  <c r="CQ68" i="1"/>
  <c r="CY68" i="1" s="1"/>
  <c r="DG68" i="1" s="1"/>
  <c r="CP68" i="1"/>
  <c r="CX68" i="1" s="1"/>
  <c r="CN68" i="1"/>
  <c r="CM68" i="1"/>
  <c r="GW68" i="1" s="1"/>
  <c r="GY68" i="1" s="1"/>
  <c r="CL68" i="1"/>
  <c r="CO68" i="1" s="1"/>
  <c r="BH68" i="1"/>
  <c r="BG68" i="1"/>
  <c r="BB68" i="1"/>
  <c r="BC68" i="1" s="1"/>
  <c r="BA68" i="1"/>
  <c r="BD68" i="1" s="1"/>
  <c r="AZ68" i="1"/>
  <c r="AY68" i="1"/>
  <c r="AV68" i="1"/>
  <c r="AU68" i="1"/>
  <c r="AT68" i="1"/>
  <c r="AS68" i="1"/>
  <c r="AR68" i="1"/>
  <c r="AQ68" i="1"/>
  <c r="AN68" i="1"/>
  <c r="AM68" i="1"/>
  <c r="AJ68" i="1"/>
  <c r="AI68" i="1"/>
  <c r="AH68" i="1"/>
  <c r="AG68" i="1"/>
  <c r="AF68" i="1"/>
  <c r="HC67" i="1"/>
  <c r="HA67" i="1"/>
  <c r="GW67" i="1"/>
  <c r="GY67" i="1" s="1"/>
  <c r="GV67" i="1"/>
  <c r="GR67" i="1"/>
  <c r="EH67" i="1"/>
  <c r="EG67" i="1"/>
  <c r="CB67" i="1" s="1"/>
  <c r="CB66" i="1" s="1"/>
  <c r="EF67" i="1"/>
  <c r="EE67" i="1"/>
  <c r="DM67" i="1"/>
  <c r="DL67" i="1"/>
  <c r="DK67" i="1"/>
  <c r="DJ67" i="1"/>
  <c r="DE67" i="1"/>
  <c r="DD67" i="1"/>
  <c r="DC67" i="1"/>
  <c r="DB67" i="1"/>
  <c r="CW67" i="1"/>
  <c r="CV67" i="1"/>
  <c r="CU67" i="1"/>
  <c r="CT67" i="1"/>
  <c r="CS67" i="1"/>
  <c r="CR67" i="1"/>
  <c r="CQ67" i="1"/>
  <c r="CY67" i="1" s="1"/>
  <c r="CP67" i="1"/>
  <c r="CX67" i="1" s="1"/>
  <c r="DF67" i="1" s="1"/>
  <c r="CO67" i="1"/>
  <c r="CN67" i="1"/>
  <c r="CM67" i="1"/>
  <c r="CL67" i="1"/>
  <c r="CA67" i="1"/>
  <c r="BZ67" i="1"/>
  <c r="BZ66" i="1" s="1"/>
  <c r="BH67" i="1"/>
  <c r="BG67" i="1"/>
  <c r="BE67" i="1"/>
  <c r="AZ67" i="1"/>
  <c r="AY67" i="1"/>
  <c r="AW67" i="1"/>
  <c r="AT67" i="1"/>
  <c r="BB67" i="1" s="1"/>
  <c r="AQ67" i="1"/>
  <c r="AO67" i="1"/>
  <c r="AR67" i="1" s="1"/>
  <c r="AK67" i="1"/>
  <c r="AH67" i="1"/>
  <c r="HF66" i="1"/>
  <c r="HD66" i="1"/>
  <c r="HB66" i="1"/>
  <c r="GZ66" i="1"/>
  <c r="GU66" i="1"/>
  <c r="GT66" i="1"/>
  <c r="GR66" i="1" s="1"/>
  <c r="GQ66" i="1"/>
  <c r="GP66" i="1"/>
  <c r="EE66" i="1"/>
  <c r="HA66" i="1" s="1"/>
  <c r="DJ66" i="1"/>
  <c r="DB66" i="1"/>
  <c r="CX66" i="1"/>
  <c r="CT66" i="1"/>
  <c r="CL66" i="1" s="1"/>
  <c r="CP66" i="1"/>
  <c r="CA66" i="1"/>
  <c r="BF66" i="1"/>
  <c r="BG66" i="1" s="1"/>
  <c r="BE66" i="1"/>
  <c r="AX66" i="1"/>
  <c r="AW66" i="1"/>
  <c r="AP66" i="1"/>
  <c r="AQ66" i="1" s="1"/>
  <c r="AO66" i="1"/>
  <c r="AR66" i="1" s="1"/>
  <c r="AL66" i="1"/>
  <c r="AT66" i="1" s="1"/>
  <c r="HG65" i="1"/>
  <c r="HE65" i="1"/>
  <c r="GR65" i="1"/>
  <c r="EH65" i="1"/>
  <c r="EG65" i="1"/>
  <c r="EF65" i="1"/>
  <c r="HC65" i="1" s="1"/>
  <c r="EE65" i="1"/>
  <c r="HA65" i="1" s="1"/>
  <c r="DK65" i="1"/>
  <c r="DJ65" i="1"/>
  <c r="DM65" i="1" s="1"/>
  <c r="DC65" i="1"/>
  <c r="DD65" i="1" s="1"/>
  <c r="DB65" i="1"/>
  <c r="DE65" i="1" s="1"/>
  <c r="CU65" i="1"/>
  <c r="CT65" i="1"/>
  <c r="CW65" i="1" s="1"/>
  <c r="CQ65" i="1"/>
  <c r="CR65" i="1" s="1"/>
  <c r="CP65" i="1"/>
  <c r="CM65" i="1"/>
  <c r="CL65" i="1"/>
  <c r="BG65" i="1"/>
  <c r="BE65" i="1"/>
  <c r="BH65" i="1" s="1"/>
  <c r="BB65" i="1"/>
  <c r="AZ65" i="1"/>
  <c r="AY65" i="1"/>
  <c r="AT65" i="1"/>
  <c r="AR65" i="1"/>
  <c r="AQ65" i="1"/>
  <c r="AK65" i="1"/>
  <c r="AH65" i="1"/>
  <c r="AG65" i="1"/>
  <c r="HG64" i="1"/>
  <c r="HE64" i="1"/>
  <c r="HC64" i="1"/>
  <c r="HA64" i="1"/>
  <c r="GX64" i="1"/>
  <c r="GW64" i="1"/>
  <c r="GY64" i="1" s="1"/>
  <c r="GV64" i="1"/>
  <c r="GS64" i="1" s="1"/>
  <c r="GR64" i="1"/>
  <c r="CY64" i="1"/>
  <c r="CO64" i="1"/>
  <c r="CN64" i="1"/>
  <c r="CM64" i="1"/>
  <c r="CK64" i="1"/>
  <c r="CC64" i="1"/>
  <c r="CB64" i="1"/>
  <c r="CA64" i="1"/>
  <c r="BZ64" i="1"/>
  <c r="AT64" i="1"/>
  <c r="BB64" i="1" s="1"/>
  <c r="AH64" i="1"/>
  <c r="HE63" i="1"/>
  <c r="HC63" i="1"/>
  <c r="GR63" i="1"/>
  <c r="EH63" i="1"/>
  <c r="EG63" i="1"/>
  <c r="EF63" i="1"/>
  <c r="EE63" i="1"/>
  <c r="HA63" i="1" s="1"/>
  <c r="DK63" i="1"/>
  <c r="DL63" i="1" s="1"/>
  <c r="DJ63" i="1"/>
  <c r="DM63" i="1" s="1"/>
  <c r="DE63" i="1"/>
  <c r="DC63" i="1"/>
  <c r="DD63" i="1" s="1"/>
  <c r="DB63" i="1"/>
  <c r="CX63" i="1"/>
  <c r="CW63" i="1"/>
  <c r="CU63" i="1"/>
  <c r="CV63" i="1" s="1"/>
  <c r="CT63" i="1"/>
  <c r="CS63" i="1"/>
  <c r="CQ63" i="1"/>
  <c r="CP63" i="1"/>
  <c r="CL63" i="1" s="1"/>
  <c r="CM63" i="1"/>
  <c r="CB63" i="1"/>
  <c r="CA63" i="1"/>
  <c r="BZ63" i="1"/>
  <c r="BB63" i="1"/>
  <c r="AW63" i="1"/>
  <c r="AT63" i="1"/>
  <c r="AR63" i="1"/>
  <c r="AQ63" i="1"/>
  <c r="AK63" i="1"/>
  <c r="AH63" i="1"/>
  <c r="HF62" i="1"/>
  <c r="HE62" i="1"/>
  <c r="HD62" i="1"/>
  <c r="HC62" i="1"/>
  <c r="HB62" i="1"/>
  <c r="HA62" i="1"/>
  <c r="GZ62" i="1"/>
  <c r="GU62" i="1"/>
  <c r="GT62" i="1"/>
  <c r="GQ62" i="1"/>
  <c r="GP62" i="1"/>
  <c r="EH62" i="1"/>
  <c r="EG62" i="1"/>
  <c r="EF62" i="1"/>
  <c r="EE62" i="1"/>
  <c r="DC62" i="1"/>
  <c r="DB62" i="1"/>
  <c r="DE62" i="1" s="1"/>
  <c r="CT62" i="1"/>
  <c r="CS62" i="1"/>
  <c r="CQ62" i="1"/>
  <c r="CP62" i="1"/>
  <c r="CB62" i="1"/>
  <c r="CA62" i="1"/>
  <c r="CA61" i="1" s="1"/>
  <c r="CA60" i="1" s="1"/>
  <c r="BZ62" i="1"/>
  <c r="BF62" i="1"/>
  <c r="AX62" i="1"/>
  <c r="AT62" i="1"/>
  <c r="AP62" i="1"/>
  <c r="AO62" i="1"/>
  <c r="AL62" i="1"/>
  <c r="HF61" i="1"/>
  <c r="HF60" i="1" s="1"/>
  <c r="HD61" i="1"/>
  <c r="HD60" i="1" s="1"/>
  <c r="HB61" i="1"/>
  <c r="HB60" i="1" s="1"/>
  <c r="GZ61" i="1"/>
  <c r="GZ60" i="1" s="1"/>
  <c r="GT61" i="1"/>
  <c r="GT60" i="1" s="1"/>
  <c r="GQ61" i="1"/>
  <c r="DB61" i="1"/>
  <c r="CT61" i="1"/>
  <c r="CB61" i="1"/>
  <c r="BF61" i="1"/>
  <c r="AP61" i="1"/>
  <c r="AL61" i="1"/>
  <c r="GQ60" i="1"/>
  <c r="CB60" i="1"/>
  <c r="GQ59" i="1"/>
  <c r="GR59" i="1" s="1"/>
  <c r="GS59" i="1" s="1"/>
  <c r="GT59" i="1" s="1"/>
  <c r="GU59" i="1" s="1"/>
  <c r="GV59" i="1" s="1"/>
  <c r="GW59" i="1" s="1"/>
  <c r="GX59" i="1" s="1"/>
  <c r="GY59" i="1" s="1"/>
  <c r="GZ59" i="1" s="1"/>
  <c r="HA59" i="1" s="1"/>
  <c r="HB59" i="1" s="1"/>
  <c r="HC59" i="1" s="1"/>
  <c r="HD59" i="1" s="1"/>
  <c r="HE59" i="1" s="1"/>
  <c r="HF59" i="1" s="1"/>
  <c r="HG59" i="1" s="1"/>
  <c r="HH59" i="1" s="1"/>
  <c r="HI59" i="1" s="1"/>
  <c r="HH56" i="1"/>
  <c r="HB56" i="1"/>
  <c r="HD56" i="1" s="1"/>
  <c r="HF56" i="1" s="1"/>
  <c r="GZ56" i="1"/>
  <c r="GX56" i="1"/>
  <c r="GT56" i="1"/>
  <c r="GR56" i="1"/>
  <c r="GP56" i="1"/>
  <c r="BH55" i="1"/>
  <c r="BG55" i="1"/>
  <c r="AZ55" i="1"/>
  <c r="AY55" i="1"/>
  <c r="AT55" i="1"/>
  <c r="AS55" i="1"/>
  <c r="AV55" i="1" s="1"/>
  <c r="AR55" i="1"/>
  <c r="AQ55" i="1"/>
  <c r="AN55" i="1"/>
  <c r="AM55" i="1"/>
  <c r="AH55" i="1"/>
  <c r="AI55" i="1" s="1"/>
  <c r="AG55" i="1"/>
  <c r="AJ55" i="1" s="1"/>
  <c r="BH54" i="1"/>
  <c r="BG54" i="1"/>
  <c r="BB54" i="1"/>
  <c r="AZ54" i="1"/>
  <c r="AY54" i="1"/>
  <c r="AT54" i="1"/>
  <c r="AS54" i="1"/>
  <c r="AR54" i="1"/>
  <c r="AQ54" i="1"/>
  <c r="AN54" i="1"/>
  <c r="AM54" i="1"/>
  <c r="AH54" i="1"/>
  <c r="AG54" i="1"/>
  <c r="BH53" i="1"/>
  <c r="BG53" i="1"/>
  <c r="BB53" i="1"/>
  <c r="BC53" i="1" s="1"/>
  <c r="BA53" i="1"/>
  <c r="BD53" i="1" s="1"/>
  <c r="AZ53" i="1"/>
  <c r="AY53" i="1"/>
  <c r="AV53" i="1"/>
  <c r="AU53" i="1"/>
  <c r="AT53" i="1"/>
  <c r="AS53" i="1"/>
  <c r="AR53" i="1"/>
  <c r="AQ53" i="1"/>
  <c r="AN53" i="1"/>
  <c r="AM53" i="1"/>
  <c r="AJ53" i="1"/>
  <c r="AI53" i="1"/>
  <c r="AH53" i="1"/>
  <c r="AG53" i="1"/>
  <c r="AF53" i="1"/>
  <c r="BH52" i="1"/>
  <c r="BG52" i="1"/>
  <c r="BA52" i="1"/>
  <c r="BD52" i="1" s="1"/>
  <c r="AZ52" i="1"/>
  <c r="AY52" i="1"/>
  <c r="AU52" i="1"/>
  <c r="AT52" i="1"/>
  <c r="BB52" i="1" s="1"/>
  <c r="BC52" i="1" s="1"/>
  <c r="AS52" i="1"/>
  <c r="AV52" i="1" s="1"/>
  <c r="AR52" i="1"/>
  <c r="AQ52" i="1"/>
  <c r="AN52" i="1"/>
  <c r="AM52" i="1"/>
  <c r="AI52" i="1"/>
  <c r="AH52" i="1"/>
  <c r="AG52" i="1"/>
  <c r="AJ52" i="1" s="1"/>
  <c r="CC51" i="1"/>
  <c r="AF51" i="1" s="1"/>
  <c r="CB51" i="1"/>
  <c r="CA51" i="1"/>
  <c r="BZ51" i="1"/>
  <c r="BH51" i="1"/>
  <c r="BG51" i="1"/>
  <c r="BF51" i="1"/>
  <c r="BE51" i="1"/>
  <c r="AZ51" i="1"/>
  <c r="AY51" i="1"/>
  <c r="AX51" i="1"/>
  <c r="AW51" i="1"/>
  <c r="AR51" i="1"/>
  <c r="AQ51" i="1"/>
  <c r="AP51" i="1"/>
  <c r="AO51" i="1"/>
  <c r="AN51" i="1"/>
  <c r="AM51" i="1"/>
  <c r="AL51" i="1"/>
  <c r="AT51" i="1" s="1"/>
  <c r="AK51" i="1"/>
  <c r="AS51" i="1" s="1"/>
  <c r="BA51" i="1" s="1"/>
  <c r="BD51" i="1" s="1"/>
  <c r="AJ51" i="1"/>
  <c r="AI51" i="1"/>
  <c r="AH51" i="1"/>
  <c r="AG51" i="1"/>
  <c r="JR48" i="1"/>
  <c r="DW48" i="1"/>
  <c r="CQ48" i="1"/>
  <c r="BW48" i="1"/>
  <c r="V48" i="1"/>
  <c r="JF47" i="1"/>
  <c r="JE47" i="1"/>
  <c r="JD47" i="1"/>
  <c r="JC47" i="1"/>
  <c r="JB47" i="1"/>
  <c r="JA47" i="1"/>
  <c r="IZ47" i="1"/>
  <c r="IY47" i="1"/>
  <c r="HR47" i="1"/>
  <c r="HQ47" i="1"/>
  <c r="HP47" i="1"/>
  <c r="HO47" i="1"/>
  <c r="HN47" i="1"/>
  <c r="HM47" i="1"/>
  <c r="HL47" i="1"/>
  <c r="HK47" i="1"/>
  <c r="FP47" i="1"/>
  <c r="FO47" i="1"/>
  <c r="FH47" i="1"/>
  <c r="FG47" i="1"/>
  <c r="FG46" i="1" s="1"/>
  <c r="FB47" i="1"/>
  <c r="FJ47" i="1" s="1"/>
  <c r="FJ46" i="1" s="1"/>
  <c r="FA47" i="1"/>
  <c r="EZ47" i="1"/>
  <c r="EY47" i="1"/>
  <c r="EV47" i="1"/>
  <c r="EU47" i="1"/>
  <c r="EP47" i="1"/>
  <c r="EP46" i="1" s="1"/>
  <c r="EO47" i="1"/>
  <c r="DO47" i="1"/>
  <c r="DO46" i="1" s="1"/>
  <c r="DM47" i="1"/>
  <c r="DL47" i="1"/>
  <c r="DL46" i="1" s="1"/>
  <c r="DI47" i="1"/>
  <c r="DF47" i="1"/>
  <c r="DE47" i="1"/>
  <c r="DD47" i="1"/>
  <c r="DA47" i="1"/>
  <c r="CY47" i="1"/>
  <c r="CX47" i="1"/>
  <c r="CW47" i="1"/>
  <c r="CV47" i="1"/>
  <c r="CV46" i="1" s="1"/>
  <c r="CS47" i="1"/>
  <c r="CR47" i="1"/>
  <c r="CM47" i="1"/>
  <c r="CL47" i="1"/>
  <c r="CK47" i="1"/>
  <c r="H47" i="1" s="1"/>
  <c r="BH47" i="1"/>
  <c r="BG47" i="1"/>
  <c r="BG46" i="1" s="1"/>
  <c r="BA47" i="1"/>
  <c r="BD47" i="1" s="1"/>
  <c r="AZ47" i="1"/>
  <c r="AV47" i="1"/>
  <c r="AT47" i="1"/>
  <c r="AU47" i="1" s="1"/>
  <c r="AU46" i="1" s="1"/>
  <c r="AR47" i="1"/>
  <c r="AQ47" i="1"/>
  <c r="AN47" i="1"/>
  <c r="AM47" i="1"/>
  <c r="AM46" i="1" s="1"/>
  <c r="AJ47" i="1"/>
  <c r="AH47" i="1"/>
  <c r="BJ47" i="1" s="1"/>
  <c r="BJ46" i="1" s="1"/>
  <c r="AG47" i="1"/>
  <c r="AF47" i="1"/>
  <c r="LI46" i="1"/>
  <c r="LH46" i="1"/>
  <c r="LG46" i="1"/>
  <c r="LF46" i="1"/>
  <c r="LE46" i="1"/>
  <c r="LD46" i="1"/>
  <c r="LC46" i="1"/>
  <c r="LB46" i="1"/>
  <c r="LA46" i="1"/>
  <c r="KZ46" i="1"/>
  <c r="KY46" i="1"/>
  <c r="KX46" i="1"/>
  <c r="KW46" i="1"/>
  <c r="KV46" i="1"/>
  <c r="KU46" i="1"/>
  <c r="KT46" i="1"/>
  <c r="KS46" i="1"/>
  <c r="KR46" i="1"/>
  <c r="KL46" i="1"/>
  <c r="KK46" i="1"/>
  <c r="KJ46" i="1"/>
  <c r="KI46" i="1"/>
  <c r="KH46" i="1"/>
  <c r="KG46" i="1"/>
  <c r="KF46" i="1"/>
  <c r="KE46" i="1"/>
  <c r="KD46" i="1"/>
  <c r="KC46" i="1"/>
  <c r="KB46" i="1"/>
  <c r="KA46" i="1"/>
  <c r="JZ46" i="1"/>
  <c r="JY46" i="1"/>
  <c r="JX46" i="1"/>
  <c r="JW46" i="1"/>
  <c r="JV46" i="1"/>
  <c r="JU46" i="1"/>
  <c r="JT46" i="1"/>
  <c r="JS46" i="1"/>
  <c r="JR46" i="1"/>
  <c r="JQ46" i="1"/>
  <c r="JP46" i="1"/>
  <c r="JO46" i="1"/>
  <c r="JN46" i="1"/>
  <c r="JM46" i="1"/>
  <c r="JL46" i="1"/>
  <c r="JK46" i="1"/>
  <c r="JJ46" i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GK46" i="1"/>
  <c r="GJ46" i="1"/>
  <c r="GI46" i="1"/>
  <c r="GH46" i="1"/>
  <c r="GF46" i="1"/>
  <c r="GE46" i="1"/>
  <c r="GD46" i="1"/>
  <c r="GC46" i="1"/>
  <c r="GB46" i="1"/>
  <c r="GA46" i="1"/>
  <c r="FZ46" i="1"/>
  <c r="FY46" i="1"/>
  <c r="FX46" i="1"/>
  <c r="FW46" i="1"/>
  <c r="FV46" i="1"/>
  <c r="FU46" i="1"/>
  <c r="FT46" i="1"/>
  <c r="FS46" i="1"/>
  <c r="FP46" i="1"/>
  <c r="FO46" i="1"/>
  <c r="FN46" i="1"/>
  <c r="FM46" i="1"/>
  <c r="FH46" i="1"/>
  <c r="FF46" i="1"/>
  <c r="FE46" i="1"/>
  <c r="EZ46" i="1"/>
  <c r="EY46" i="1"/>
  <c r="EX46" i="1"/>
  <c r="EW46" i="1"/>
  <c r="EV46" i="1"/>
  <c r="EU46" i="1"/>
  <c r="ET46" i="1"/>
  <c r="ES46" i="1"/>
  <c r="EM46" i="1"/>
  <c r="EL46" i="1"/>
  <c r="EH46" i="1"/>
  <c r="EG46" i="1"/>
  <c r="EF46" i="1"/>
  <c r="EE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M46" i="1"/>
  <c r="DK46" i="1"/>
  <c r="DJ46" i="1"/>
  <c r="DI46" i="1"/>
  <c r="DF46" i="1"/>
  <c r="DE46" i="1"/>
  <c r="DD46" i="1"/>
  <c r="DC46" i="1"/>
  <c r="DB46" i="1"/>
  <c r="DA46" i="1"/>
  <c r="CX46" i="1"/>
  <c r="CW46" i="1"/>
  <c r="CU46" i="1"/>
  <c r="CT46" i="1"/>
  <c r="CS46" i="1"/>
  <c r="CR46" i="1"/>
  <c r="CQ46" i="1"/>
  <c r="CP46" i="1"/>
  <c r="CL46" i="1"/>
  <c r="CK46" i="1"/>
  <c r="CH46" i="1"/>
  <c r="CG46" i="1"/>
  <c r="CC46" i="1"/>
  <c r="CB46" i="1"/>
  <c r="CA46" i="1"/>
  <c r="BZ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F46" i="1"/>
  <c r="BE46" i="1"/>
  <c r="BH46" i="1" s="1"/>
  <c r="BB46" i="1"/>
  <c r="BA46" i="1"/>
  <c r="BD46" i="1" s="1"/>
  <c r="AY46" i="1"/>
  <c r="AX46" i="1"/>
  <c r="AW46" i="1"/>
  <c r="AZ46" i="1" s="1"/>
  <c r="AT46" i="1"/>
  <c r="AS46" i="1"/>
  <c r="AV46" i="1" s="1"/>
  <c r="AQ46" i="1"/>
  <c r="AP46" i="1"/>
  <c r="AO46" i="1"/>
  <c r="AR46" i="1" s="1"/>
  <c r="AL46" i="1"/>
  <c r="AK46" i="1"/>
  <c r="AN46" i="1" s="1"/>
  <c r="AH46" i="1"/>
  <c r="AG46" i="1"/>
  <c r="AJ46" i="1" s="1"/>
  <c r="AC46" i="1"/>
  <c r="AB46" i="1"/>
  <c r="Y46" i="1"/>
  <c r="W46" i="1"/>
  <c r="V46" i="1"/>
  <c r="I46" i="1"/>
  <c r="H46" i="1"/>
  <c r="G46" i="1"/>
  <c r="JF40" i="1"/>
  <c r="JE40" i="1"/>
  <c r="JD40" i="1"/>
  <c r="JC40" i="1"/>
  <c r="JB40" i="1"/>
  <c r="JA40" i="1"/>
  <c r="IZ40" i="1"/>
  <c r="IY40" i="1"/>
  <c r="HR40" i="1"/>
  <c r="HQ40" i="1"/>
  <c r="HP40" i="1"/>
  <c r="HO40" i="1"/>
  <c r="HN40" i="1"/>
  <c r="HM40" i="1"/>
  <c r="HL40" i="1"/>
  <c r="HK40" i="1"/>
  <c r="GM40" i="1"/>
  <c r="FP40" i="1"/>
  <c r="FO40" i="1"/>
  <c r="FJ40" i="1"/>
  <c r="FH40" i="1"/>
  <c r="FG40" i="1"/>
  <c r="FD40" i="1"/>
  <c r="FB40" i="1"/>
  <c r="FC40" i="1" s="1"/>
  <c r="FA40" i="1"/>
  <c r="FI40" i="1" s="1"/>
  <c r="FL40" i="1" s="1"/>
  <c r="EZ40" i="1"/>
  <c r="EY40" i="1"/>
  <c r="EV40" i="1"/>
  <c r="EU40" i="1"/>
  <c r="ER40" i="1"/>
  <c r="EP40" i="1"/>
  <c r="EQ40" i="1" s="1"/>
  <c r="GG40" i="1" s="1"/>
  <c r="EO40" i="1"/>
  <c r="EN40" i="1"/>
  <c r="EJ40" i="1"/>
  <c r="DM40" i="1"/>
  <c r="DL40" i="1"/>
  <c r="DI40" i="1"/>
  <c r="DF40" i="1"/>
  <c r="DE40" i="1"/>
  <c r="DD40" i="1"/>
  <c r="DA40" i="1"/>
  <c r="CY40" i="1"/>
  <c r="CX40" i="1"/>
  <c r="CW40" i="1"/>
  <c r="CV40" i="1"/>
  <c r="CS40" i="1"/>
  <c r="CR40" i="1"/>
  <c r="CO40" i="1"/>
  <c r="CM40" i="1"/>
  <c r="CN40" i="1" s="1"/>
  <c r="ED40" i="1" s="1"/>
  <c r="CL40" i="1"/>
  <c r="CK40" i="1"/>
  <c r="BH40" i="1"/>
  <c r="BG40" i="1"/>
  <c r="BB40" i="1"/>
  <c r="BA40" i="1"/>
  <c r="BD40" i="1" s="1"/>
  <c r="AZ40" i="1"/>
  <c r="AY40" i="1"/>
  <c r="AV40" i="1"/>
  <c r="AU40" i="1"/>
  <c r="AT40" i="1"/>
  <c r="AS40" i="1"/>
  <c r="AR40" i="1"/>
  <c r="AQ40" i="1"/>
  <c r="AN40" i="1"/>
  <c r="AM40" i="1"/>
  <c r="AJ40" i="1"/>
  <c r="AI40" i="1"/>
  <c r="BY40" i="1" s="1"/>
  <c r="AH40" i="1"/>
  <c r="AG40" i="1"/>
  <c r="G40" i="1" s="1"/>
  <c r="BJ40" i="1" s="1"/>
  <c r="AF40" i="1"/>
  <c r="F40" i="1" s="1"/>
  <c r="H40" i="1"/>
  <c r="JF39" i="1"/>
  <c r="JE39" i="1"/>
  <c r="JD39" i="1"/>
  <c r="JC39" i="1"/>
  <c r="JB39" i="1"/>
  <c r="JA39" i="1"/>
  <c r="IZ39" i="1"/>
  <c r="IY39" i="1"/>
  <c r="HR39" i="1"/>
  <c r="HQ39" i="1"/>
  <c r="HP39" i="1"/>
  <c r="HO39" i="1"/>
  <c r="HN39" i="1"/>
  <c r="HM39" i="1"/>
  <c r="HL39" i="1"/>
  <c r="HK39" i="1"/>
  <c r="GM39" i="1"/>
  <c r="FP39" i="1"/>
  <c r="FO39" i="1"/>
  <c r="FJ39" i="1"/>
  <c r="FK39" i="1" s="1"/>
  <c r="FH39" i="1"/>
  <c r="FG39" i="1"/>
  <c r="FD39" i="1"/>
  <c r="FB39" i="1"/>
  <c r="FC39" i="1" s="1"/>
  <c r="FA39" i="1"/>
  <c r="FI39" i="1" s="1"/>
  <c r="FL39" i="1" s="1"/>
  <c r="EZ39" i="1"/>
  <c r="EY39" i="1"/>
  <c r="EV39" i="1"/>
  <c r="EU39" i="1"/>
  <c r="ER39" i="1"/>
  <c r="EP39" i="1"/>
  <c r="EQ39" i="1" s="1"/>
  <c r="GG39" i="1" s="1"/>
  <c r="EO39" i="1"/>
  <c r="EN39" i="1"/>
  <c r="EJ39" i="1"/>
  <c r="DO39" i="1"/>
  <c r="DM39" i="1"/>
  <c r="DL39" i="1"/>
  <c r="DI39" i="1"/>
  <c r="DF39" i="1"/>
  <c r="DE39" i="1"/>
  <c r="DD39" i="1"/>
  <c r="DA39" i="1"/>
  <c r="CY39" i="1"/>
  <c r="CX39" i="1"/>
  <c r="CW39" i="1"/>
  <c r="CV39" i="1"/>
  <c r="CS39" i="1"/>
  <c r="CR39" i="1"/>
  <c r="CO39" i="1"/>
  <c r="CM39" i="1"/>
  <c r="CN39" i="1" s="1"/>
  <c r="ED39" i="1" s="1"/>
  <c r="CL39" i="1"/>
  <c r="CK39" i="1"/>
  <c r="BH39" i="1"/>
  <c r="BG39" i="1"/>
  <c r="BB39" i="1"/>
  <c r="BC39" i="1" s="1"/>
  <c r="BA39" i="1"/>
  <c r="BD39" i="1" s="1"/>
  <c r="AZ39" i="1"/>
  <c r="AY39" i="1"/>
  <c r="AV39" i="1"/>
  <c r="AU39" i="1"/>
  <c r="AT39" i="1"/>
  <c r="AS39" i="1"/>
  <c r="AR39" i="1"/>
  <c r="AQ39" i="1"/>
  <c r="AN39" i="1"/>
  <c r="AM39" i="1"/>
  <c r="AJ39" i="1"/>
  <c r="AI39" i="1"/>
  <c r="BY39" i="1" s="1"/>
  <c r="AH39" i="1"/>
  <c r="BJ39" i="1" s="1"/>
  <c r="AG39" i="1"/>
  <c r="AF39" i="1"/>
  <c r="F39" i="1" s="1"/>
  <c r="H39" i="1"/>
  <c r="JF38" i="1"/>
  <c r="JE38" i="1"/>
  <c r="JD38" i="1"/>
  <c r="JC38" i="1"/>
  <c r="JB38" i="1"/>
  <c r="JA38" i="1"/>
  <c r="IZ38" i="1"/>
  <c r="IY38" i="1"/>
  <c r="HR38" i="1"/>
  <c r="HQ38" i="1"/>
  <c r="HP38" i="1"/>
  <c r="HO38" i="1"/>
  <c r="HN38" i="1"/>
  <c r="HM38" i="1"/>
  <c r="HL38" i="1"/>
  <c r="HK38" i="1"/>
  <c r="FP38" i="1"/>
  <c r="FO38" i="1"/>
  <c r="FJ38" i="1"/>
  <c r="FK38" i="1" s="1"/>
  <c r="FI38" i="1"/>
  <c r="FL38" i="1" s="1"/>
  <c r="FH38" i="1"/>
  <c r="FG38" i="1"/>
  <c r="FD38" i="1"/>
  <c r="FC38" i="1"/>
  <c r="FB38" i="1"/>
  <c r="FA38" i="1"/>
  <c r="EZ38" i="1"/>
  <c r="EY38" i="1"/>
  <c r="EV38" i="1"/>
  <c r="EU38" i="1"/>
  <c r="ER38" i="1"/>
  <c r="EQ38" i="1"/>
  <c r="GG38" i="1" s="1"/>
  <c r="EP38" i="1"/>
  <c r="FR38" i="1" s="1"/>
  <c r="EO38" i="1"/>
  <c r="EN38" i="1"/>
  <c r="EJ38" i="1"/>
  <c r="GM38" i="1" s="1"/>
  <c r="DM38" i="1"/>
  <c r="DL38" i="1"/>
  <c r="DE38" i="1"/>
  <c r="DD38" i="1"/>
  <c r="CY38" i="1"/>
  <c r="DG38" i="1" s="1"/>
  <c r="CX38" i="1"/>
  <c r="CW38" i="1"/>
  <c r="CV38" i="1"/>
  <c r="CS38" i="1"/>
  <c r="CR38" i="1"/>
  <c r="CM38" i="1"/>
  <c r="CL38" i="1"/>
  <c r="BJ38" i="1"/>
  <c r="BH38" i="1"/>
  <c r="BG38" i="1"/>
  <c r="BA38" i="1"/>
  <c r="AZ38" i="1"/>
  <c r="AY38" i="1"/>
  <c r="AV38" i="1"/>
  <c r="AT38" i="1"/>
  <c r="AS38" i="1"/>
  <c r="AR38" i="1"/>
  <c r="AQ38" i="1"/>
  <c r="AN38" i="1"/>
  <c r="AM38" i="1"/>
  <c r="AH38" i="1"/>
  <c r="AG38" i="1"/>
  <c r="AF38" i="1"/>
  <c r="F38" i="1"/>
  <c r="FP37" i="1"/>
  <c r="FO37" i="1"/>
  <c r="FI37" i="1"/>
  <c r="FH37" i="1"/>
  <c r="FG37" i="1"/>
  <c r="FB37" i="1"/>
  <c r="FA37" i="1"/>
  <c r="EZ37" i="1"/>
  <c r="EY37" i="1"/>
  <c r="EV37" i="1"/>
  <c r="EU37" i="1"/>
  <c r="EP37" i="1"/>
  <c r="FR37" i="1" s="1"/>
  <c r="EO37" i="1"/>
  <c r="FQ37" i="1" s="1"/>
  <c r="EN37" i="1"/>
  <c r="GL37" i="1" s="1"/>
  <c r="EJ37" i="1"/>
  <c r="GM37" i="1" s="1"/>
  <c r="DM37" i="1"/>
  <c r="DL37" i="1"/>
  <c r="DG37" i="1"/>
  <c r="DE37" i="1"/>
  <c r="DD37" i="1"/>
  <c r="DA37" i="1"/>
  <c r="CY37" i="1"/>
  <c r="CZ37" i="1" s="1"/>
  <c r="CX37" i="1"/>
  <c r="DF37" i="1" s="1"/>
  <c r="DI37" i="1" s="1"/>
  <c r="CW37" i="1"/>
  <c r="CV37" i="1"/>
  <c r="CS37" i="1"/>
  <c r="CR37" i="1"/>
  <c r="CO37" i="1"/>
  <c r="CM37" i="1"/>
  <c r="CN37" i="1" s="1"/>
  <c r="ED37" i="1" s="1"/>
  <c r="CL37" i="1"/>
  <c r="DN37" i="1" s="1"/>
  <c r="CK37" i="1"/>
  <c r="EI37" i="1" s="1"/>
  <c r="BI37" i="1"/>
  <c r="BH37" i="1"/>
  <c r="BG37" i="1"/>
  <c r="AZ37" i="1"/>
  <c r="AY37" i="1"/>
  <c r="AT37" i="1"/>
  <c r="BB37" i="1" s="1"/>
  <c r="AS37" i="1"/>
  <c r="AR37" i="1"/>
  <c r="AQ37" i="1"/>
  <c r="AN37" i="1"/>
  <c r="AM37" i="1"/>
  <c r="AH37" i="1"/>
  <c r="AI37" i="1" s="1"/>
  <c r="BY37" i="1" s="1"/>
  <c r="AG37" i="1"/>
  <c r="GM36" i="1"/>
  <c r="FP36" i="1"/>
  <c r="FO36" i="1"/>
  <c r="FJ36" i="1"/>
  <c r="FI36" i="1"/>
  <c r="FL36" i="1" s="1"/>
  <c r="FH36" i="1"/>
  <c r="FG36" i="1"/>
  <c r="FD36" i="1"/>
  <c r="FC36" i="1"/>
  <c r="FB36" i="1"/>
  <c r="FA36" i="1"/>
  <c r="EZ36" i="1"/>
  <c r="EY36" i="1"/>
  <c r="EV36" i="1"/>
  <c r="EU36" i="1"/>
  <c r="ER36" i="1"/>
  <c r="EQ36" i="1"/>
  <c r="GG36" i="1" s="1"/>
  <c r="EP36" i="1"/>
  <c r="FR36" i="1" s="1"/>
  <c r="EO36" i="1"/>
  <c r="FQ36" i="1" s="1"/>
  <c r="EN36" i="1"/>
  <c r="GL36" i="1" s="1"/>
  <c r="EJ36" i="1"/>
  <c r="DN36" i="1"/>
  <c r="DM36" i="1"/>
  <c r="DL36" i="1"/>
  <c r="DE36" i="1"/>
  <c r="DD36" i="1"/>
  <c r="CY36" i="1"/>
  <c r="DG36" i="1" s="1"/>
  <c r="CX36" i="1"/>
  <c r="CW36" i="1"/>
  <c r="CV36" i="1"/>
  <c r="CS36" i="1"/>
  <c r="CR36" i="1"/>
  <c r="CM36" i="1"/>
  <c r="CN36" i="1" s="1"/>
  <c r="ED36" i="1" s="1"/>
  <c r="CL36" i="1"/>
  <c r="BH36" i="1"/>
  <c r="BG36" i="1"/>
  <c r="BA36" i="1"/>
  <c r="BD36" i="1" s="1"/>
  <c r="AZ36" i="1"/>
  <c r="AY36" i="1"/>
  <c r="AV36" i="1"/>
  <c r="AT36" i="1"/>
  <c r="BB36" i="1" s="1"/>
  <c r="BC36" i="1" s="1"/>
  <c r="AS36" i="1"/>
  <c r="AR36" i="1"/>
  <c r="AQ36" i="1"/>
  <c r="AN36" i="1"/>
  <c r="AM36" i="1"/>
  <c r="AH36" i="1"/>
  <c r="AJ36" i="1" s="1"/>
  <c r="AG36" i="1"/>
  <c r="BI36" i="1" s="1"/>
  <c r="AF36" i="1"/>
  <c r="CD36" i="1" s="1"/>
  <c r="JF34" i="1"/>
  <c r="JE34" i="1"/>
  <c r="JD34" i="1"/>
  <c r="JC34" i="1"/>
  <c r="JB34" i="1"/>
  <c r="JA34" i="1"/>
  <c r="IZ34" i="1"/>
  <c r="IY34" i="1"/>
  <c r="HR34" i="1"/>
  <c r="HQ34" i="1"/>
  <c r="HP34" i="1"/>
  <c r="HO34" i="1"/>
  <c r="HN34" i="1"/>
  <c r="HM34" i="1"/>
  <c r="HL34" i="1"/>
  <c r="HK34" i="1"/>
  <c r="GM34" i="1"/>
  <c r="FP34" i="1"/>
  <c r="FO34" i="1"/>
  <c r="FJ34" i="1"/>
  <c r="FK34" i="1" s="1"/>
  <c r="FH34" i="1"/>
  <c r="FG34" i="1"/>
  <c r="FB34" i="1"/>
  <c r="FC34" i="1" s="1"/>
  <c r="FA34" i="1"/>
  <c r="FI34" i="1" s="1"/>
  <c r="FL34" i="1" s="1"/>
  <c r="EZ34" i="1"/>
  <c r="EY34" i="1"/>
  <c r="EV34" i="1"/>
  <c r="EU34" i="1"/>
  <c r="EP34" i="1"/>
  <c r="EO34" i="1"/>
  <c r="EN34" i="1" s="1"/>
  <c r="EJ34" i="1"/>
  <c r="DO34" i="1"/>
  <c r="DM34" i="1"/>
  <c r="DL34" i="1"/>
  <c r="DF34" i="1"/>
  <c r="DI34" i="1" s="1"/>
  <c r="DE34" i="1"/>
  <c r="DD34" i="1"/>
  <c r="DA34" i="1"/>
  <c r="CZ34" i="1"/>
  <c r="CY34" i="1"/>
  <c r="DG34" i="1" s="1"/>
  <c r="CX34" i="1"/>
  <c r="CW34" i="1"/>
  <c r="CV34" i="1"/>
  <c r="CS34" i="1"/>
  <c r="CR34" i="1"/>
  <c r="CO34" i="1"/>
  <c r="CN34" i="1"/>
  <c r="ED34" i="1" s="1"/>
  <c r="CM34" i="1"/>
  <c r="CL34" i="1"/>
  <c r="CK34" i="1"/>
  <c r="BH34" i="1"/>
  <c r="BG34" i="1"/>
  <c r="BB34" i="1"/>
  <c r="BC34" i="1" s="1"/>
  <c r="BA34" i="1"/>
  <c r="BD34" i="1" s="1"/>
  <c r="AZ34" i="1"/>
  <c r="AY34" i="1"/>
  <c r="AV34" i="1"/>
  <c r="AU34" i="1"/>
  <c r="AT34" i="1"/>
  <c r="AS34" i="1"/>
  <c r="AR34" i="1"/>
  <c r="AQ34" i="1"/>
  <c r="AN34" i="1"/>
  <c r="AM34" i="1"/>
  <c r="AJ34" i="1"/>
  <c r="AI34" i="1"/>
  <c r="BY34" i="1" s="1"/>
  <c r="AH34" i="1"/>
  <c r="BJ34" i="1" s="1"/>
  <c r="AG34" i="1"/>
  <c r="AF34" i="1"/>
  <c r="H34" i="1"/>
  <c r="GL34" i="1" s="1"/>
  <c r="JF33" i="1"/>
  <c r="JE33" i="1"/>
  <c r="JD33" i="1"/>
  <c r="JC33" i="1"/>
  <c r="JB33" i="1"/>
  <c r="JA33" i="1"/>
  <c r="IZ33" i="1"/>
  <c r="IY33" i="1"/>
  <c r="HR33" i="1"/>
  <c r="HQ33" i="1"/>
  <c r="HP33" i="1"/>
  <c r="HO33" i="1"/>
  <c r="HN33" i="1"/>
  <c r="HM33" i="1"/>
  <c r="HL33" i="1"/>
  <c r="HK33" i="1"/>
  <c r="GM33" i="1"/>
  <c r="FP33" i="1"/>
  <c r="FO33" i="1"/>
  <c r="FJ33" i="1"/>
  <c r="FI33" i="1"/>
  <c r="FL33" i="1" s="1"/>
  <c r="FH33" i="1"/>
  <c r="FG33" i="1"/>
  <c r="FD33" i="1"/>
  <c r="FC33" i="1"/>
  <c r="FB33" i="1"/>
  <c r="FA33" i="1"/>
  <c r="EZ33" i="1"/>
  <c r="EY33" i="1"/>
  <c r="EV33" i="1"/>
  <c r="EU33" i="1"/>
  <c r="ER33" i="1"/>
  <c r="EQ33" i="1"/>
  <c r="GG33" i="1" s="1"/>
  <c r="EP33" i="1"/>
  <c r="FR33" i="1" s="1"/>
  <c r="EO33" i="1"/>
  <c r="EN33" i="1"/>
  <c r="EJ33" i="1"/>
  <c r="DM33" i="1"/>
  <c r="DL33" i="1"/>
  <c r="DE33" i="1"/>
  <c r="DD33" i="1"/>
  <c r="CY33" i="1"/>
  <c r="CX33" i="1"/>
  <c r="CW33" i="1"/>
  <c r="CV33" i="1"/>
  <c r="CS33" i="1"/>
  <c r="CR33" i="1"/>
  <c r="CM33" i="1"/>
  <c r="DO33" i="1" s="1"/>
  <c r="CL33" i="1"/>
  <c r="BJ33" i="1"/>
  <c r="BH33" i="1"/>
  <c r="BG33" i="1"/>
  <c r="BB33" i="1"/>
  <c r="BC33" i="1" s="1"/>
  <c r="BA33" i="1"/>
  <c r="BD33" i="1" s="1"/>
  <c r="AZ33" i="1"/>
  <c r="AY33" i="1"/>
  <c r="AV33" i="1"/>
  <c r="AU33" i="1"/>
  <c r="AT33" i="1"/>
  <c r="AS33" i="1"/>
  <c r="AR33" i="1"/>
  <c r="AQ33" i="1"/>
  <c r="AN33" i="1"/>
  <c r="AM33" i="1"/>
  <c r="AJ33" i="1"/>
  <c r="AI33" i="1"/>
  <c r="BY33" i="1" s="1"/>
  <c r="AH33" i="1"/>
  <c r="AG33" i="1"/>
  <c r="AF33" i="1"/>
  <c r="F33" i="1" s="1"/>
  <c r="JF32" i="1"/>
  <c r="JE32" i="1"/>
  <c r="JD32" i="1"/>
  <c r="JC32" i="1"/>
  <c r="JB32" i="1"/>
  <c r="JA32" i="1"/>
  <c r="IZ32" i="1"/>
  <c r="IY32" i="1"/>
  <c r="HR32" i="1"/>
  <c r="HQ32" i="1"/>
  <c r="HP32" i="1"/>
  <c r="HO32" i="1"/>
  <c r="HN32" i="1"/>
  <c r="HM32" i="1"/>
  <c r="HL32" i="1"/>
  <c r="HK32" i="1"/>
  <c r="GM32" i="1"/>
  <c r="FP32" i="1"/>
  <c r="FO32" i="1"/>
  <c r="FI32" i="1"/>
  <c r="FL32" i="1" s="1"/>
  <c r="FH32" i="1"/>
  <c r="FG32" i="1"/>
  <c r="FD32" i="1"/>
  <c r="FC32" i="1"/>
  <c r="FB32" i="1"/>
  <c r="FJ32" i="1" s="1"/>
  <c r="FK32" i="1" s="1"/>
  <c r="FA32" i="1"/>
  <c r="EZ32" i="1"/>
  <c r="EY32" i="1"/>
  <c r="EV32" i="1"/>
  <c r="EU32" i="1"/>
  <c r="ER32" i="1"/>
  <c r="EQ32" i="1"/>
  <c r="GG32" i="1" s="1"/>
  <c r="EP32" i="1"/>
  <c r="FR32" i="1" s="1"/>
  <c r="EO32" i="1"/>
  <c r="EN32" i="1"/>
  <c r="EJ32" i="1"/>
  <c r="DM32" i="1"/>
  <c r="DL32" i="1"/>
  <c r="DG32" i="1"/>
  <c r="DE32" i="1"/>
  <c r="DD32" i="1"/>
  <c r="CY32" i="1"/>
  <c r="CZ32" i="1" s="1"/>
  <c r="CX32" i="1"/>
  <c r="DA32" i="1" s="1"/>
  <c r="CW32" i="1"/>
  <c r="CV32" i="1"/>
  <c r="CS32" i="1"/>
  <c r="CR32" i="1"/>
  <c r="CM32" i="1"/>
  <c r="CN32" i="1" s="1"/>
  <c r="ED32" i="1" s="1"/>
  <c r="CL32" i="1"/>
  <c r="CO32" i="1" s="1"/>
  <c r="BH32" i="1"/>
  <c r="BG32" i="1"/>
  <c r="AZ32" i="1"/>
  <c r="AY32" i="1"/>
  <c r="AT32" i="1"/>
  <c r="BB32" i="1" s="1"/>
  <c r="AS32" i="1"/>
  <c r="AV32" i="1" s="1"/>
  <c r="AR32" i="1"/>
  <c r="AQ32" i="1"/>
  <c r="AN32" i="1"/>
  <c r="AM32" i="1"/>
  <c r="AH32" i="1"/>
  <c r="BJ32" i="1" s="1"/>
  <c r="AG32" i="1"/>
  <c r="AJ32" i="1" s="1"/>
  <c r="JF31" i="1"/>
  <c r="JE31" i="1"/>
  <c r="JD31" i="1"/>
  <c r="JC31" i="1"/>
  <c r="JB31" i="1"/>
  <c r="JA31" i="1"/>
  <c r="IZ31" i="1"/>
  <c r="IY31" i="1"/>
  <c r="HR31" i="1"/>
  <c r="HQ31" i="1"/>
  <c r="HP31" i="1"/>
  <c r="HO31" i="1"/>
  <c r="HN31" i="1"/>
  <c r="HM31" i="1"/>
  <c r="HL31" i="1"/>
  <c r="HK31" i="1"/>
  <c r="GM31" i="1"/>
  <c r="FP31" i="1"/>
  <c r="FO31" i="1"/>
  <c r="FH31" i="1"/>
  <c r="FG31" i="1"/>
  <c r="FB31" i="1"/>
  <c r="FJ31" i="1" s="1"/>
  <c r="FA31" i="1"/>
  <c r="FD31" i="1" s="1"/>
  <c r="EZ31" i="1"/>
  <c r="EY31" i="1"/>
  <c r="EV31" i="1"/>
  <c r="EU31" i="1"/>
  <c r="EP31" i="1"/>
  <c r="FR31" i="1" s="1"/>
  <c r="EO31" i="1"/>
  <c r="ER31" i="1" s="1"/>
  <c r="EJ31" i="1"/>
  <c r="DM31" i="1"/>
  <c r="DL31" i="1"/>
  <c r="DG31" i="1"/>
  <c r="DH31" i="1" s="1"/>
  <c r="DF31" i="1"/>
  <c r="DI31" i="1" s="1"/>
  <c r="DE31" i="1"/>
  <c r="DD31" i="1"/>
  <c r="DA31" i="1"/>
  <c r="CZ31" i="1"/>
  <c r="CY31" i="1"/>
  <c r="CX31" i="1"/>
  <c r="CW31" i="1"/>
  <c r="CV31" i="1"/>
  <c r="CS31" i="1"/>
  <c r="CR31" i="1"/>
  <c r="CO31" i="1"/>
  <c r="CN31" i="1"/>
  <c r="ED31" i="1" s="1"/>
  <c r="CM31" i="1"/>
  <c r="DO31" i="1" s="1"/>
  <c r="CL31" i="1"/>
  <c r="CK31" i="1"/>
  <c r="H31" i="1" s="1"/>
  <c r="BH31" i="1"/>
  <c r="BG31" i="1"/>
  <c r="BB31" i="1"/>
  <c r="AZ31" i="1"/>
  <c r="AY31" i="1"/>
  <c r="AT31" i="1"/>
  <c r="AU31" i="1" s="1"/>
  <c r="AS31" i="1"/>
  <c r="AV31" i="1" s="1"/>
  <c r="AR31" i="1"/>
  <c r="AQ31" i="1"/>
  <c r="AN31" i="1"/>
  <c r="AM31" i="1"/>
  <c r="AH31" i="1"/>
  <c r="AI31" i="1" s="1"/>
  <c r="BY31" i="1" s="1"/>
  <c r="AG31" i="1"/>
  <c r="AJ31" i="1" s="1"/>
  <c r="JF30" i="1"/>
  <c r="JE30" i="1"/>
  <c r="JD30" i="1"/>
  <c r="JC30" i="1"/>
  <c r="JB30" i="1"/>
  <c r="JA30" i="1"/>
  <c r="IZ30" i="1"/>
  <c r="IY30" i="1"/>
  <c r="HR30" i="1"/>
  <c r="HQ30" i="1"/>
  <c r="HP30" i="1"/>
  <c r="HO30" i="1"/>
  <c r="HN30" i="1"/>
  <c r="HM30" i="1"/>
  <c r="HL30" i="1"/>
  <c r="HK30" i="1"/>
  <c r="GM30" i="1"/>
  <c r="FP30" i="1"/>
  <c r="FO30" i="1"/>
  <c r="FJ30" i="1"/>
  <c r="FH30" i="1"/>
  <c r="FG30" i="1"/>
  <c r="FB30" i="1"/>
  <c r="FC30" i="1" s="1"/>
  <c r="FA30" i="1"/>
  <c r="FD30" i="1" s="1"/>
  <c r="EZ30" i="1"/>
  <c r="EY30" i="1"/>
  <c r="EV30" i="1"/>
  <c r="EU30" i="1"/>
  <c r="EP30" i="1"/>
  <c r="EQ30" i="1" s="1"/>
  <c r="GG30" i="1" s="1"/>
  <c r="EO30" i="1"/>
  <c r="ER30" i="1" s="1"/>
  <c r="EJ30" i="1"/>
  <c r="DM30" i="1"/>
  <c r="DL30" i="1"/>
  <c r="DF30" i="1"/>
  <c r="DI30" i="1" s="1"/>
  <c r="DE30" i="1"/>
  <c r="DD30" i="1"/>
  <c r="DA30" i="1"/>
  <c r="CZ30" i="1"/>
  <c r="CY30" i="1"/>
  <c r="DG30" i="1" s="1"/>
  <c r="DH30" i="1" s="1"/>
  <c r="CX30" i="1"/>
  <c r="CW30" i="1"/>
  <c r="CV30" i="1"/>
  <c r="CS30" i="1"/>
  <c r="CR30" i="1"/>
  <c r="CO30" i="1"/>
  <c r="CN30" i="1"/>
  <c r="ED30" i="1" s="1"/>
  <c r="CM30" i="1"/>
  <c r="DO30" i="1" s="1"/>
  <c r="CL30" i="1"/>
  <c r="CK30" i="1"/>
  <c r="BH30" i="1"/>
  <c r="BG30" i="1"/>
  <c r="BB30" i="1"/>
  <c r="BC30" i="1" s="1"/>
  <c r="BA30" i="1"/>
  <c r="BD30" i="1" s="1"/>
  <c r="AZ30" i="1"/>
  <c r="AY30" i="1"/>
  <c r="AV30" i="1"/>
  <c r="AU30" i="1"/>
  <c r="AT30" i="1"/>
  <c r="AS30" i="1"/>
  <c r="AR30" i="1"/>
  <c r="AQ30" i="1"/>
  <c r="AN30" i="1"/>
  <c r="AM30" i="1"/>
  <c r="AJ30" i="1"/>
  <c r="AI30" i="1"/>
  <c r="BY30" i="1" s="1"/>
  <c r="AH30" i="1"/>
  <c r="BJ30" i="1" s="1"/>
  <c r="AG30" i="1"/>
  <c r="AF30" i="1"/>
  <c r="F30" i="1" s="1"/>
  <c r="H30" i="1"/>
  <c r="GM29" i="1"/>
  <c r="FP29" i="1"/>
  <c r="FO29" i="1"/>
  <c r="FJ29" i="1"/>
  <c r="FK29" i="1" s="1"/>
  <c r="FI29" i="1"/>
  <c r="FL29" i="1" s="1"/>
  <c r="FH29" i="1"/>
  <c r="FG29" i="1"/>
  <c r="FD29" i="1"/>
  <c r="FC29" i="1"/>
  <c r="FB29" i="1"/>
  <c r="FA29" i="1"/>
  <c r="EZ29" i="1"/>
  <c r="EY29" i="1"/>
  <c r="EV29" i="1"/>
  <c r="EU29" i="1"/>
  <c r="ER29" i="1"/>
  <c r="EQ29" i="1"/>
  <c r="GG29" i="1" s="1"/>
  <c r="EP29" i="1"/>
  <c r="FR29" i="1" s="1"/>
  <c r="EO29" i="1"/>
  <c r="EN29" i="1"/>
  <c r="EJ29" i="1"/>
  <c r="DM29" i="1"/>
  <c r="DL29" i="1"/>
  <c r="DE29" i="1"/>
  <c r="DD29" i="1"/>
  <c r="CY29" i="1"/>
  <c r="CX29" i="1"/>
  <c r="DA29" i="1" s="1"/>
  <c r="CW29" i="1"/>
  <c r="CV29" i="1"/>
  <c r="CS29" i="1"/>
  <c r="CR29" i="1"/>
  <c r="CM29" i="1"/>
  <c r="CL29" i="1"/>
  <c r="BH29" i="1"/>
  <c r="BG29" i="1"/>
  <c r="BA29" i="1"/>
  <c r="BD29" i="1" s="1"/>
  <c r="AZ29" i="1"/>
  <c r="AY29" i="1"/>
  <c r="AV29" i="1"/>
  <c r="AU29" i="1"/>
  <c r="AT29" i="1"/>
  <c r="BB29" i="1" s="1"/>
  <c r="AS29" i="1"/>
  <c r="AR29" i="1"/>
  <c r="AQ29" i="1"/>
  <c r="AN29" i="1"/>
  <c r="AM29" i="1"/>
  <c r="AI29" i="1"/>
  <c r="BY29" i="1" s="1"/>
  <c r="AH29" i="1"/>
  <c r="BJ29" i="1" s="1"/>
  <c r="AG29" i="1"/>
  <c r="AF29" i="1"/>
  <c r="F29" i="1"/>
  <c r="BI29" i="1" s="1"/>
  <c r="JF28" i="1"/>
  <c r="JE28" i="1"/>
  <c r="JD28" i="1"/>
  <c r="JC28" i="1"/>
  <c r="JB28" i="1"/>
  <c r="JA28" i="1"/>
  <c r="IZ28" i="1"/>
  <c r="IY28" i="1"/>
  <c r="HR28" i="1"/>
  <c r="HQ28" i="1"/>
  <c r="HP28" i="1"/>
  <c r="HO28" i="1"/>
  <c r="HN28" i="1"/>
  <c r="HM28" i="1"/>
  <c r="HL28" i="1"/>
  <c r="HK28" i="1"/>
  <c r="GM28" i="1"/>
  <c r="FP28" i="1"/>
  <c r="FO28" i="1"/>
  <c r="FH28" i="1"/>
  <c r="FG28" i="1"/>
  <c r="FB28" i="1"/>
  <c r="FA28" i="1"/>
  <c r="FD28" i="1" s="1"/>
  <c r="EZ28" i="1"/>
  <c r="EY28" i="1"/>
  <c r="EV28" i="1"/>
  <c r="EU28" i="1"/>
  <c r="EP28" i="1"/>
  <c r="EQ28" i="1" s="1"/>
  <c r="GG28" i="1" s="1"/>
  <c r="EO28" i="1"/>
  <c r="FQ28" i="1" s="1"/>
  <c r="EJ28" i="1"/>
  <c r="DM28" i="1"/>
  <c r="DL28" i="1"/>
  <c r="DF28" i="1"/>
  <c r="DI28" i="1" s="1"/>
  <c r="DE28" i="1"/>
  <c r="DD28" i="1"/>
  <c r="DA28" i="1"/>
  <c r="CZ28" i="1"/>
  <c r="CY28" i="1"/>
  <c r="DG28" i="1" s="1"/>
  <c r="CX28" i="1"/>
  <c r="CW28" i="1"/>
  <c r="CV28" i="1"/>
  <c r="CS28" i="1"/>
  <c r="CR28" i="1"/>
  <c r="CN28" i="1"/>
  <c r="ED28" i="1" s="1"/>
  <c r="CM28" i="1"/>
  <c r="DO28" i="1" s="1"/>
  <c r="CL28" i="1"/>
  <c r="DN28" i="1" s="1"/>
  <c r="CK28" i="1"/>
  <c r="CD28" i="1"/>
  <c r="BI28" i="1"/>
  <c r="BH28" i="1"/>
  <c r="BG28" i="1"/>
  <c r="BB28" i="1"/>
  <c r="BC28" i="1" s="1"/>
  <c r="BA28" i="1"/>
  <c r="BD28" i="1" s="1"/>
  <c r="AZ28" i="1"/>
  <c r="AY28" i="1"/>
  <c r="AV28" i="1"/>
  <c r="AU28" i="1"/>
  <c r="AT28" i="1"/>
  <c r="AS28" i="1"/>
  <c r="AR28" i="1"/>
  <c r="AQ28" i="1"/>
  <c r="AN28" i="1"/>
  <c r="AM28" i="1"/>
  <c r="AI28" i="1"/>
  <c r="BY28" i="1" s="1"/>
  <c r="AH28" i="1"/>
  <c r="BJ28" i="1" s="1"/>
  <c r="AG28" i="1"/>
  <c r="AF28" i="1"/>
  <c r="JF27" i="1"/>
  <c r="JE27" i="1"/>
  <c r="JD27" i="1"/>
  <c r="JC27" i="1"/>
  <c r="JB27" i="1"/>
  <c r="JA27" i="1"/>
  <c r="IZ27" i="1"/>
  <c r="IY27" i="1"/>
  <c r="HR27" i="1"/>
  <c r="HQ27" i="1"/>
  <c r="HP27" i="1"/>
  <c r="HO27" i="1"/>
  <c r="HN27" i="1"/>
  <c r="HM27" i="1"/>
  <c r="HL27" i="1"/>
  <c r="HK27" i="1"/>
  <c r="GM27" i="1"/>
  <c r="FP27" i="1"/>
  <c r="FO27" i="1"/>
  <c r="FJ27" i="1"/>
  <c r="FH27" i="1"/>
  <c r="FG27" i="1"/>
  <c r="FB27" i="1"/>
  <c r="FC27" i="1" s="1"/>
  <c r="FA27" i="1"/>
  <c r="EZ27" i="1"/>
  <c r="EY27" i="1"/>
  <c r="EV27" i="1"/>
  <c r="EU27" i="1"/>
  <c r="EP27" i="1"/>
  <c r="EO27" i="1"/>
  <c r="EJ27" i="1"/>
  <c r="DM27" i="1"/>
  <c r="DL27" i="1"/>
  <c r="DF27" i="1"/>
  <c r="DI27" i="1" s="1"/>
  <c r="DE27" i="1"/>
  <c r="DD27" i="1"/>
  <c r="DA27" i="1"/>
  <c r="CZ27" i="1"/>
  <c r="CY27" i="1"/>
  <c r="DG27" i="1" s="1"/>
  <c r="CX27" i="1"/>
  <c r="CW27" i="1"/>
  <c r="CV27" i="1"/>
  <c r="CS27" i="1"/>
  <c r="CR27" i="1"/>
  <c r="CN27" i="1"/>
  <c r="ED27" i="1" s="1"/>
  <c r="CM27" i="1"/>
  <c r="DO27" i="1" s="1"/>
  <c r="CL27" i="1"/>
  <c r="CK27" i="1"/>
  <c r="CD27" i="1"/>
  <c r="BH27" i="1"/>
  <c r="BG27" i="1"/>
  <c r="BB27" i="1"/>
  <c r="BC27" i="1" s="1"/>
  <c r="BA27" i="1"/>
  <c r="BD27" i="1" s="1"/>
  <c r="AZ27" i="1"/>
  <c r="AY27" i="1"/>
  <c r="AV27" i="1"/>
  <c r="AU27" i="1"/>
  <c r="AT27" i="1"/>
  <c r="AS27" i="1"/>
  <c r="AR27" i="1"/>
  <c r="AQ27" i="1"/>
  <c r="AN27" i="1"/>
  <c r="AM27" i="1"/>
  <c r="AJ27" i="1"/>
  <c r="AI27" i="1"/>
  <c r="BY27" i="1" s="1"/>
  <c r="AH27" i="1"/>
  <c r="BJ27" i="1" s="1"/>
  <c r="AG27" i="1"/>
  <c r="AF27" i="1"/>
  <c r="F27" i="1" s="1"/>
  <c r="BI27" i="1" s="1"/>
  <c r="H27" i="1"/>
  <c r="JF26" i="1"/>
  <c r="JE26" i="1"/>
  <c r="JE17" i="1" s="1"/>
  <c r="JD26" i="1"/>
  <c r="JC26" i="1"/>
  <c r="JB26" i="1"/>
  <c r="JA26" i="1"/>
  <c r="JA17" i="1" s="1"/>
  <c r="IZ26" i="1"/>
  <c r="IY26" i="1"/>
  <c r="HR26" i="1"/>
  <c r="HQ26" i="1"/>
  <c r="HQ17" i="1" s="1"/>
  <c r="HP26" i="1"/>
  <c r="HO26" i="1"/>
  <c r="HN26" i="1"/>
  <c r="HM26" i="1"/>
  <c r="HM17" i="1" s="1"/>
  <c r="HL26" i="1"/>
  <c r="HK26" i="1"/>
  <c r="GM26" i="1"/>
  <c r="FP26" i="1"/>
  <c r="FO26" i="1"/>
  <c r="FJ26" i="1"/>
  <c r="FK26" i="1" s="1"/>
  <c r="FI26" i="1"/>
  <c r="FH26" i="1"/>
  <c r="FG26" i="1"/>
  <c r="FD26" i="1"/>
  <c r="FC26" i="1"/>
  <c r="FB26" i="1"/>
  <c r="FA26" i="1"/>
  <c r="EZ26" i="1"/>
  <c r="EY26" i="1"/>
  <c r="EV26" i="1"/>
  <c r="EU26" i="1"/>
  <c r="ER26" i="1"/>
  <c r="EQ26" i="1"/>
  <c r="GG26" i="1" s="1"/>
  <c r="EP26" i="1"/>
  <c r="FR26" i="1" s="1"/>
  <c r="EO26" i="1"/>
  <c r="FQ26" i="1" s="1"/>
  <c r="EN26" i="1"/>
  <c r="GL26" i="1" s="1"/>
  <c r="EJ26" i="1"/>
  <c r="DM26" i="1"/>
  <c r="DL26" i="1"/>
  <c r="DE26" i="1"/>
  <c r="DD26" i="1"/>
  <c r="CY26" i="1"/>
  <c r="CX26" i="1"/>
  <c r="DA26" i="1" s="1"/>
  <c r="CW26" i="1"/>
  <c r="CV26" i="1"/>
  <c r="CS26" i="1"/>
  <c r="CR26" i="1"/>
  <c r="CM26" i="1"/>
  <c r="CL26" i="1"/>
  <c r="DN26" i="1" s="1"/>
  <c r="BY26" i="1"/>
  <c r="BH26" i="1"/>
  <c r="BG26" i="1"/>
  <c r="BA26" i="1"/>
  <c r="AZ26" i="1"/>
  <c r="AY26" i="1"/>
  <c r="AV26" i="1"/>
  <c r="AU26" i="1"/>
  <c r="AT26" i="1"/>
  <c r="BB26" i="1" s="1"/>
  <c r="BC26" i="1" s="1"/>
  <c r="AS26" i="1"/>
  <c r="AR26" i="1"/>
  <c r="AQ26" i="1"/>
  <c r="AQ17" i="1" s="1"/>
  <c r="AQ48" i="1" s="1"/>
  <c r="AN26" i="1"/>
  <c r="AM26" i="1"/>
  <c r="AI26" i="1"/>
  <c r="AH26" i="1"/>
  <c r="BJ26" i="1" s="1"/>
  <c r="AG26" i="1"/>
  <c r="AF26" i="1"/>
  <c r="F26" i="1"/>
  <c r="JF25" i="1"/>
  <c r="JE25" i="1"/>
  <c r="JD25" i="1"/>
  <c r="JC25" i="1"/>
  <c r="JB25" i="1"/>
  <c r="JA25" i="1"/>
  <c r="IZ25" i="1"/>
  <c r="IY25" i="1"/>
  <c r="HR25" i="1"/>
  <c r="HQ25" i="1"/>
  <c r="HP25" i="1"/>
  <c r="HO25" i="1"/>
  <c r="HN25" i="1"/>
  <c r="HM25" i="1"/>
  <c r="HL25" i="1"/>
  <c r="HK25" i="1"/>
  <c r="GM25" i="1"/>
  <c r="FP25" i="1"/>
  <c r="FO25" i="1"/>
  <c r="FH25" i="1"/>
  <c r="FG25" i="1"/>
  <c r="FB25" i="1"/>
  <c r="FA25" i="1"/>
  <c r="FD25" i="1" s="1"/>
  <c r="EZ25" i="1"/>
  <c r="EY25" i="1"/>
  <c r="EV25" i="1"/>
  <c r="EU25" i="1"/>
  <c r="EP25" i="1"/>
  <c r="EO25" i="1"/>
  <c r="EJ25" i="1"/>
  <c r="EI25" i="1"/>
  <c r="DM25" i="1"/>
  <c r="DL25" i="1"/>
  <c r="DG25" i="1"/>
  <c r="DH25" i="1" s="1"/>
  <c r="DF25" i="1"/>
  <c r="DI25" i="1" s="1"/>
  <c r="DE25" i="1"/>
  <c r="DD25" i="1"/>
  <c r="DA25" i="1"/>
  <c r="CZ25" i="1"/>
  <c r="CY25" i="1"/>
  <c r="CX25" i="1"/>
  <c r="CW25" i="1"/>
  <c r="CV25" i="1"/>
  <c r="CS25" i="1"/>
  <c r="CR25" i="1"/>
  <c r="CO25" i="1"/>
  <c r="CN25" i="1"/>
  <c r="ED25" i="1" s="1"/>
  <c r="CM25" i="1"/>
  <c r="DO25" i="1" s="1"/>
  <c r="CL25" i="1"/>
  <c r="H25" i="1" s="1"/>
  <c r="CK25" i="1"/>
  <c r="BH25" i="1"/>
  <c r="BG25" i="1"/>
  <c r="BB25" i="1"/>
  <c r="AZ25" i="1"/>
  <c r="AY25" i="1"/>
  <c r="AT25" i="1"/>
  <c r="AS25" i="1"/>
  <c r="AR25" i="1"/>
  <c r="AQ25" i="1"/>
  <c r="AN25" i="1"/>
  <c r="AM25" i="1"/>
  <c r="AH25" i="1"/>
  <c r="AI25" i="1" s="1"/>
  <c r="BY25" i="1" s="1"/>
  <c r="AG25" i="1"/>
  <c r="JF24" i="1"/>
  <c r="JE24" i="1"/>
  <c r="JD24" i="1"/>
  <c r="JC24" i="1"/>
  <c r="JB24" i="1"/>
  <c r="JA24" i="1"/>
  <c r="IZ24" i="1"/>
  <c r="IY24" i="1"/>
  <c r="HR24" i="1"/>
  <c r="HQ24" i="1"/>
  <c r="HP24" i="1"/>
  <c r="HO24" i="1"/>
  <c r="HN24" i="1"/>
  <c r="HM24" i="1"/>
  <c r="HL24" i="1"/>
  <c r="HK24" i="1"/>
  <c r="GM24" i="1"/>
  <c r="FQ24" i="1"/>
  <c r="FP24" i="1"/>
  <c r="FO24" i="1"/>
  <c r="FJ24" i="1"/>
  <c r="FH24" i="1"/>
  <c r="FG24" i="1"/>
  <c r="FB24" i="1"/>
  <c r="FA24" i="1"/>
  <c r="EZ24" i="1"/>
  <c r="EY24" i="1"/>
  <c r="EV24" i="1"/>
  <c r="EU24" i="1"/>
  <c r="EP24" i="1"/>
  <c r="EQ24" i="1" s="1"/>
  <c r="GG24" i="1" s="1"/>
  <c r="EO24" i="1"/>
  <c r="EJ24" i="1"/>
  <c r="DM24" i="1"/>
  <c r="DL24" i="1"/>
  <c r="DF24" i="1"/>
  <c r="DE24" i="1"/>
  <c r="DD24" i="1"/>
  <c r="CZ24" i="1"/>
  <c r="CY24" i="1"/>
  <c r="DG24" i="1" s="1"/>
  <c r="DH24" i="1" s="1"/>
  <c r="CX24" i="1"/>
  <c r="CW24" i="1"/>
  <c r="CV24" i="1"/>
  <c r="CS24" i="1"/>
  <c r="CR24" i="1"/>
  <c r="CN24" i="1"/>
  <c r="ED24" i="1" s="1"/>
  <c r="CM24" i="1"/>
  <c r="DO24" i="1" s="1"/>
  <c r="CL24" i="1"/>
  <c r="DN24" i="1" s="1"/>
  <c r="CK24" i="1"/>
  <c r="EI24" i="1" s="1"/>
  <c r="CD24" i="1"/>
  <c r="BH24" i="1"/>
  <c r="BG24" i="1"/>
  <c r="BB24" i="1"/>
  <c r="BC24" i="1" s="1"/>
  <c r="BA24" i="1"/>
  <c r="BD24" i="1" s="1"/>
  <c r="AZ24" i="1"/>
  <c r="AY24" i="1"/>
  <c r="AV24" i="1"/>
  <c r="AU24" i="1"/>
  <c r="AT24" i="1"/>
  <c r="AS24" i="1"/>
  <c r="AR24" i="1"/>
  <c r="AQ24" i="1"/>
  <c r="AN24" i="1"/>
  <c r="AM24" i="1"/>
  <c r="AJ24" i="1"/>
  <c r="AI24" i="1"/>
  <c r="BY24" i="1" s="1"/>
  <c r="AH24" i="1"/>
  <c r="BJ24" i="1" s="1"/>
  <c r="AG24" i="1"/>
  <c r="AF24" i="1"/>
  <c r="F24" i="1"/>
  <c r="BI24" i="1" s="1"/>
  <c r="GM23" i="1"/>
  <c r="FP23" i="1"/>
  <c r="FO23" i="1"/>
  <c r="FI23" i="1"/>
  <c r="FL23" i="1" s="1"/>
  <c r="FH23" i="1"/>
  <c r="FG23" i="1"/>
  <c r="FD23" i="1"/>
  <c r="FC23" i="1"/>
  <c r="FB23" i="1"/>
  <c r="FJ23" i="1" s="1"/>
  <c r="FA23" i="1"/>
  <c r="EZ23" i="1"/>
  <c r="EY23" i="1"/>
  <c r="EV23" i="1"/>
  <c r="EU23" i="1"/>
  <c r="EQ23" i="1"/>
  <c r="GG23" i="1" s="1"/>
  <c r="EP23" i="1"/>
  <c r="FR23" i="1" s="1"/>
  <c r="EO23" i="1"/>
  <c r="FQ23" i="1" s="1"/>
  <c r="EN23" i="1"/>
  <c r="GL23" i="1" s="1"/>
  <c r="EJ23" i="1"/>
  <c r="DM23" i="1"/>
  <c r="DL23" i="1"/>
  <c r="DG23" i="1"/>
  <c r="DE23" i="1"/>
  <c r="DD23" i="1"/>
  <c r="CY23" i="1"/>
  <c r="CZ23" i="1" s="1"/>
  <c r="CX23" i="1"/>
  <c r="CW23" i="1"/>
  <c r="CV23" i="1"/>
  <c r="CS23" i="1"/>
  <c r="CR23" i="1"/>
  <c r="CM23" i="1"/>
  <c r="DO23" i="1" s="1"/>
  <c r="CL23" i="1"/>
  <c r="BH23" i="1"/>
  <c r="BG23" i="1"/>
  <c r="AZ23" i="1"/>
  <c r="AY23" i="1"/>
  <c r="AT23" i="1"/>
  <c r="AS23" i="1"/>
  <c r="AV23" i="1" s="1"/>
  <c r="AR23" i="1"/>
  <c r="AQ23" i="1"/>
  <c r="AN23" i="1"/>
  <c r="AM23" i="1"/>
  <c r="AH23" i="1"/>
  <c r="AI23" i="1" s="1"/>
  <c r="BY23" i="1" s="1"/>
  <c r="AG23" i="1"/>
  <c r="BI23" i="1" s="1"/>
  <c r="F23" i="1"/>
  <c r="GM22" i="1"/>
  <c r="FQ22" i="1"/>
  <c r="FP22" i="1"/>
  <c r="FO22" i="1"/>
  <c r="FJ22" i="1"/>
  <c r="FH22" i="1"/>
  <c r="FG22" i="1"/>
  <c r="FB22" i="1"/>
  <c r="FA22" i="1"/>
  <c r="EZ22" i="1"/>
  <c r="EY22" i="1"/>
  <c r="EV22" i="1"/>
  <c r="EU22" i="1"/>
  <c r="EU17" i="1" s="1"/>
  <c r="EP22" i="1"/>
  <c r="EQ22" i="1" s="1"/>
  <c r="GG22" i="1" s="1"/>
  <c r="EO22" i="1"/>
  <c r="EJ22" i="1"/>
  <c r="DM22" i="1"/>
  <c r="DL22" i="1"/>
  <c r="DF22" i="1"/>
  <c r="DI22" i="1" s="1"/>
  <c r="DE22" i="1"/>
  <c r="DD22" i="1"/>
  <c r="DA22" i="1"/>
  <c r="CZ22" i="1"/>
  <c r="CY22" i="1"/>
  <c r="DG22" i="1" s="1"/>
  <c r="DH22" i="1" s="1"/>
  <c r="CX22" i="1"/>
  <c r="CW22" i="1"/>
  <c r="CV22" i="1"/>
  <c r="CS22" i="1"/>
  <c r="CR22" i="1"/>
  <c r="CM22" i="1"/>
  <c r="DO22" i="1" s="1"/>
  <c r="CL22" i="1"/>
  <c r="DN22" i="1" s="1"/>
  <c r="CK22" i="1"/>
  <c r="EI22" i="1" s="1"/>
  <c r="BH22" i="1"/>
  <c r="BG22" i="1"/>
  <c r="BB22" i="1"/>
  <c r="BC22" i="1" s="1"/>
  <c r="BA22" i="1"/>
  <c r="BD22" i="1" s="1"/>
  <c r="AZ22" i="1"/>
  <c r="AY22" i="1"/>
  <c r="AV22" i="1"/>
  <c r="AU22" i="1"/>
  <c r="AT22" i="1"/>
  <c r="AS22" i="1"/>
  <c r="AR22" i="1"/>
  <c r="AQ22" i="1"/>
  <c r="AN22" i="1"/>
  <c r="AM22" i="1"/>
  <c r="AJ22" i="1"/>
  <c r="AI22" i="1"/>
  <c r="BY22" i="1" s="1"/>
  <c r="AH22" i="1"/>
  <c r="BJ22" i="1" s="1"/>
  <c r="AG22" i="1"/>
  <c r="AF22" i="1"/>
  <c r="CD22" i="1" s="1"/>
  <c r="F22" i="1"/>
  <c r="BI22" i="1" s="1"/>
  <c r="JF21" i="1"/>
  <c r="JE21" i="1"/>
  <c r="JD21" i="1"/>
  <c r="JC21" i="1"/>
  <c r="JB21" i="1"/>
  <c r="JA21" i="1"/>
  <c r="IZ21" i="1"/>
  <c r="IY21" i="1"/>
  <c r="HR21" i="1"/>
  <c r="HQ21" i="1"/>
  <c r="HP21" i="1"/>
  <c r="HO21" i="1"/>
  <c r="HN21" i="1"/>
  <c r="HM21" i="1"/>
  <c r="HL21" i="1"/>
  <c r="HK21" i="1"/>
  <c r="GM21" i="1"/>
  <c r="GG21" i="1"/>
  <c r="FP21" i="1"/>
  <c r="FO21" i="1"/>
  <c r="FI21" i="1"/>
  <c r="FL21" i="1" s="1"/>
  <c r="FH21" i="1"/>
  <c r="FG21" i="1"/>
  <c r="FD21" i="1"/>
  <c r="FC21" i="1"/>
  <c r="FB21" i="1"/>
  <c r="FJ21" i="1" s="1"/>
  <c r="FK21" i="1" s="1"/>
  <c r="FA21" i="1"/>
  <c r="EZ21" i="1"/>
  <c r="EY21" i="1"/>
  <c r="EV21" i="1"/>
  <c r="EU21" i="1"/>
  <c r="EQ21" i="1"/>
  <c r="EP21" i="1"/>
  <c r="FR21" i="1" s="1"/>
  <c r="EO21" i="1"/>
  <c r="FQ21" i="1" s="1"/>
  <c r="EN21" i="1"/>
  <c r="GL21" i="1" s="1"/>
  <c r="EJ21" i="1"/>
  <c r="DN21" i="1"/>
  <c r="DM21" i="1"/>
  <c r="DL21" i="1"/>
  <c r="DG21" i="1"/>
  <c r="DE21" i="1"/>
  <c r="DD21" i="1"/>
  <c r="CY21" i="1"/>
  <c r="CX21" i="1"/>
  <c r="CW21" i="1"/>
  <c r="CV21" i="1"/>
  <c r="CS21" i="1"/>
  <c r="CR21" i="1"/>
  <c r="CM21" i="1"/>
  <c r="CN21" i="1" s="1"/>
  <c r="ED21" i="1" s="1"/>
  <c r="CL21" i="1"/>
  <c r="BH21" i="1"/>
  <c r="BG21" i="1"/>
  <c r="AZ21" i="1"/>
  <c r="AY21" i="1"/>
  <c r="AT21" i="1"/>
  <c r="AS21" i="1"/>
  <c r="AV21" i="1" s="1"/>
  <c r="AR21" i="1"/>
  <c r="AQ21" i="1"/>
  <c r="AN21" i="1"/>
  <c r="AM21" i="1"/>
  <c r="AH21" i="1"/>
  <c r="AI21" i="1" s="1"/>
  <c r="BY21" i="1" s="1"/>
  <c r="AG21" i="1"/>
  <c r="BI21" i="1" s="1"/>
  <c r="GG20" i="1"/>
  <c r="FP20" i="1"/>
  <c r="FO20" i="1"/>
  <c r="FI20" i="1"/>
  <c r="FL20" i="1" s="1"/>
  <c r="FH20" i="1"/>
  <c r="FG20" i="1"/>
  <c r="FD20" i="1"/>
  <c r="FC20" i="1"/>
  <c r="FB20" i="1"/>
  <c r="FJ20" i="1" s="1"/>
  <c r="FK20" i="1" s="1"/>
  <c r="FA20" i="1"/>
  <c r="EZ20" i="1"/>
  <c r="EY20" i="1"/>
  <c r="EV20" i="1"/>
  <c r="EU20" i="1"/>
  <c r="ER20" i="1"/>
  <c r="EQ20" i="1"/>
  <c r="EP20" i="1"/>
  <c r="FR20" i="1" s="1"/>
  <c r="EO20" i="1"/>
  <c r="FQ20" i="1" s="1"/>
  <c r="EN20" i="1"/>
  <c r="GL20" i="1" s="1"/>
  <c r="EI20" i="1"/>
  <c r="DM20" i="1"/>
  <c r="DL20" i="1"/>
  <c r="DG20" i="1"/>
  <c r="DF20" i="1"/>
  <c r="DI20" i="1" s="1"/>
  <c r="DE20" i="1"/>
  <c r="DD20" i="1"/>
  <c r="DA20" i="1"/>
  <c r="CZ20" i="1"/>
  <c r="CY20" i="1"/>
  <c r="CX20" i="1"/>
  <c r="CW20" i="1"/>
  <c r="CV20" i="1"/>
  <c r="CS20" i="1"/>
  <c r="CR20" i="1"/>
  <c r="CO20" i="1"/>
  <c r="CN20" i="1"/>
  <c r="ED20" i="1" s="1"/>
  <c r="CM20" i="1"/>
  <c r="DO20" i="1" s="1"/>
  <c r="CL20" i="1"/>
  <c r="DN20" i="1" s="1"/>
  <c r="CK20" i="1"/>
  <c r="BI20" i="1"/>
  <c r="BH20" i="1"/>
  <c r="BG20" i="1"/>
  <c r="BB20" i="1"/>
  <c r="AZ20" i="1"/>
  <c r="AY20" i="1"/>
  <c r="AY17" i="1" s="1"/>
  <c r="AT20" i="1"/>
  <c r="AS20" i="1"/>
  <c r="AR20" i="1"/>
  <c r="AQ20" i="1"/>
  <c r="AN20" i="1"/>
  <c r="AM20" i="1"/>
  <c r="AM17" i="1" s="1"/>
  <c r="AH20" i="1"/>
  <c r="AI20" i="1" s="1"/>
  <c r="BY20" i="1" s="1"/>
  <c r="AG20" i="1"/>
  <c r="JF19" i="1"/>
  <c r="JE19" i="1"/>
  <c r="JD19" i="1"/>
  <c r="JD17" i="1" s="1"/>
  <c r="JC19" i="1"/>
  <c r="JB19" i="1"/>
  <c r="JA19" i="1"/>
  <c r="IZ19" i="1"/>
  <c r="IZ17" i="1" s="1"/>
  <c r="IY19" i="1"/>
  <c r="HR19" i="1"/>
  <c r="HQ19" i="1"/>
  <c r="HP19" i="1"/>
  <c r="HP17" i="1" s="1"/>
  <c r="HO19" i="1"/>
  <c r="HN19" i="1"/>
  <c r="HM19" i="1"/>
  <c r="HL19" i="1"/>
  <c r="HL17" i="1" s="1"/>
  <c r="HK19" i="1"/>
  <c r="GM19" i="1"/>
  <c r="GG19" i="1"/>
  <c r="FP19" i="1"/>
  <c r="FO19" i="1"/>
  <c r="FI19" i="1"/>
  <c r="FH19" i="1"/>
  <c r="FG19" i="1"/>
  <c r="FD19" i="1"/>
  <c r="FC19" i="1"/>
  <c r="FB19" i="1"/>
  <c r="FJ19" i="1" s="1"/>
  <c r="FA19" i="1"/>
  <c r="EZ19" i="1"/>
  <c r="EY19" i="1"/>
  <c r="EV19" i="1"/>
  <c r="EU19" i="1"/>
  <c r="ER19" i="1"/>
  <c r="EQ19" i="1"/>
  <c r="EP19" i="1"/>
  <c r="FR19" i="1" s="1"/>
  <c r="EO19" i="1"/>
  <c r="FQ19" i="1" s="1"/>
  <c r="EN19" i="1"/>
  <c r="GL19" i="1" s="1"/>
  <c r="EJ19" i="1"/>
  <c r="DN19" i="1"/>
  <c r="DM19" i="1"/>
  <c r="DL19" i="1"/>
  <c r="DG19" i="1"/>
  <c r="DE19" i="1"/>
  <c r="DD19" i="1"/>
  <c r="CY19" i="1"/>
  <c r="CX19" i="1"/>
  <c r="CW19" i="1"/>
  <c r="CV19" i="1"/>
  <c r="CS19" i="1"/>
  <c r="CR19" i="1"/>
  <c r="CR17" i="1" s="1"/>
  <c r="CM19" i="1"/>
  <c r="CN19" i="1" s="1"/>
  <c r="CL19" i="1"/>
  <c r="BH19" i="1"/>
  <c r="BG19" i="1"/>
  <c r="AZ19" i="1"/>
  <c r="AY19" i="1"/>
  <c r="AT19" i="1"/>
  <c r="AS19" i="1"/>
  <c r="AR19" i="1"/>
  <c r="AQ19" i="1"/>
  <c r="AN19" i="1"/>
  <c r="AM19" i="1"/>
  <c r="AH19" i="1"/>
  <c r="AG19" i="1"/>
  <c r="BI19" i="1" s="1"/>
  <c r="LI17" i="1"/>
  <c r="LH17" i="1"/>
  <c r="LG17" i="1"/>
  <c r="LF17" i="1"/>
  <c r="LE17" i="1"/>
  <c r="LD17" i="1"/>
  <c r="LC17" i="1"/>
  <c r="LB17" i="1"/>
  <c r="LA17" i="1"/>
  <c r="KZ17" i="1"/>
  <c r="KY17" i="1"/>
  <c r="KX17" i="1"/>
  <c r="KW17" i="1"/>
  <c r="KV17" i="1"/>
  <c r="KU17" i="1"/>
  <c r="KT17" i="1"/>
  <c r="KS17" i="1"/>
  <c r="KR17" i="1"/>
  <c r="KL17" i="1"/>
  <c r="KK17" i="1"/>
  <c r="KJ17" i="1"/>
  <c r="KI17" i="1"/>
  <c r="KH17" i="1"/>
  <c r="KG17" i="1"/>
  <c r="KF17" i="1"/>
  <c r="KE17" i="1"/>
  <c r="KD17" i="1"/>
  <c r="KC17" i="1"/>
  <c r="KB17" i="1"/>
  <c r="KA17" i="1"/>
  <c r="JZ17" i="1"/>
  <c r="JY17" i="1"/>
  <c r="JX17" i="1"/>
  <c r="JW17" i="1"/>
  <c r="JV17" i="1"/>
  <c r="JU17" i="1"/>
  <c r="JT17" i="1"/>
  <c r="JS17" i="1"/>
  <c r="JR17" i="1"/>
  <c r="JQ17" i="1"/>
  <c r="JP17" i="1"/>
  <c r="JO17" i="1"/>
  <c r="JN17" i="1"/>
  <c r="JM17" i="1"/>
  <c r="JL17" i="1"/>
  <c r="JK17" i="1"/>
  <c r="JJ17" i="1"/>
  <c r="JI17" i="1"/>
  <c r="JH17" i="1"/>
  <c r="JG17" i="1"/>
  <c r="JC17" i="1"/>
  <c r="IY17" i="1"/>
  <c r="IX17" i="1"/>
  <c r="IW17" i="1"/>
  <c r="IV17" i="1"/>
  <c r="IU17" i="1"/>
  <c r="IT17" i="1"/>
  <c r="IS17" i="1"/>
  <c r="IR17" i="1"/>
  <c r="IQ17" i="1"/>
  <c r="IP17" i="1"/>
  <c r="IO17" i="1"/>
  <c r="IN17" i="1"/>
  <c r="IM17" i="1"/>
  <c r="IL17" i="1"/>
  <c r="IK17" i="1"/>
  <c r="IJ17" i="1"/>
  <c r="II17" i="1"/>
  <c r="IH17" i="1"/>
  <c r="IG17" i="1"/>
  <c r="IF17" i="1"/>
  <c r="IE17" i="1"/>
  <c r="ID17" i="1"/>
  <c r="IC17" i="1"/>
  <c r="IB17" i="1"/>
  <c r="IA17" i="1"/>
  <c r="HZ17" i="1"/>
  <c r="HY17" i="1"/>
  <c r="HX17" i="1"/>
  <c r="HW17" i="1"/>
  <c r="HV17" i="1"/>
  <c r="HU17" i="1"/>
  <c r="HT17" i="1"/>
  <c r="HS17" i="1"/>
  <c r="HO17" i="1"/>
  <c r="HK17" i="1"/>
  <c r="GK17" i="1"/>
  <c r="GJ17" i="1"/>
  <c r="GI17" i="1"/>
  <c r="GH17" i="1"/>
  <c r="GF17" i="1"/>
  <c r="GE17" i="1"/>
  <c r="GD17" i="1"/>
  <c r="GC17" i="1"/>
  <c r="GB17" i="1"/>
  <c r="GA17" i="1"/>
  <c r="FZ17" i="1"/>
  <c r="FY17" i="1"/>
  <c r="FX17" i="1"/>
  <c r="FW17" i="1"/>
  <c r="FV17" i="1"/>
  <c r="FU17" i="1"/>
  <c r="FT17" i="1"/>
  <c r="FS17" i="1"/>
  <c r="FO17" i="1"/>
  <c r="FN17" i="1"/>
  <c r="FP17" i="1" s="1"/>
  <c r="FM17" i="1"/>
  <c r="FG17" i="1"/>
  <c r="FF17" i="1"/>
  <c r="FH17" i="1" s="1"/>
  <c r="FE17" i="1"/>
  <c r="EY17" i="1"/>
  <c r="EX17" i="1"/>
  <c r="EZ17" i="1" s="1"/>
  <c r="EW17" i="1"/>
  <c r="ET17" i="1"/>
  <c r="EV17" i="1" s="1"/>
  <c r="ES17" i="1"/>
  <c r="EM17" i="1"/>
  <c r="EL17" i="1"/>
  <c r="EH17" i="1"/>
  <c r="EG17" i="1"/>
  <c r="EF17" i="1"/>
  <c r="EE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M17" i="1"/>
  <c r="DK17" i="1"/>
  <c r="DJ17" i="1"/>
  <c r="DE17" i="1"/>
  <c r="DC17" i="1"/>
  <c r="DB17" i="1"/>
  <c r="CW17" i="1"/>
  <c r="CU17" i="1"/>
  <c r="CT17" i="1"/>
  <c r="CS17" i="1"/>
  <c r="CQ17" i="1"/>
  <c r="CP17" i="1"/>
  <c r="CH17" i="1"/>
  <c r="CG17" i="1"/>
  <c r="CC17" i="1"/>
  <c r="CB17" i="1"/>
  <c r="CA17" i="1"/>
  <c r="BZ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F17" i="1"/>
  <c r="BE17" i="1"/>
  <c r="BH17" i="1" s="1"/>
  <c r="AX17" i="1"/>
  <c r="AW17" i="1"/>
  <c r="AZ17" i="1" s="1"/>
  <c r="AP17" i="1"/>
  <c r="AO17" i="1"/>
  <c r="AR17" i="1" s="1"/>
  <c r="AL17" i="1"/>
  <c r="AK17" i="1"/>
  <c r="AN17" i="1" s="1"/>
  <c r="AG17" i="1"/>
  <c r="AC17" i="1"/>
  <c r="AB17" i="1"/>
  <c r="Y17" i="1"/>
  <c r="W17" i="1"/>
  <c r="V17" i="1"/>
  <c r="I17" i="1"/>
  <c r="G17" i="1"/>
  <c r="JF14" i="1"/>
  <c r="JE14" i="1"/>
  <c r="JD14" i="1"/>
  <c r="JC14" i="1"/>
  <c r="JB14" i="1"/>
  <c r="JA14" i="1"/>
  <c r="IZ14" i="1"/>
  <c r="IY14" i="1"/>
  <c r="HR14" i="1"/>
  <c r="HQ14" i="1"/>
  <c r="HP14" i="1"/>
  <c r="HO14" i="1"/>
  <c r="HN14" i="1"/>
  <c r="HM14" i="1"/>
  <c r="HL14" i="1"/>
  <c r="HK14" i="1"/>
  <c r="GM14" i="1"/>
  <c r="FP14" i="1"/>
  <c r="FO14" i="1"/>
  <c r="FJ14" i="1"/>
  <c r="FK14" i="1" s="1"/>
  <c r="FI14" i="1"/>
  <c r="FL14" i="1" s="1"/>
  <c r="FH14" i="1"/>
  <c r="FG14" i="1"/>
  <c r="FD14" i="1"/>
  <c r="FC14" i="1"/>
  <c r="FB14" i="1"/>
  <c r="FA14" i="1"/>
  <c r="EZ14" i="1"/>
  <c r="EY14" i="1"/>
  <c r="EV14" i="1"/>
  <c r="EU14" i="1"/>
  <c r="ER14" i="1"/>
  <c r="EQ14" i="1"/>
  <c r="GG14" i="1" s="1"/>
  <c r="EP14" i="1"/>
  <c r="FR14" i="1" s="1"/>
  <c r="EO14" i="1"/>
  <c r="FQ14" i="1" s="1"/>
  <c r="EN14" i="1"/>
  <c r="GL14" i="1" s="1"/>
  <c r="DM14" i="1"/>
  <c r="DL14" i="1"/>
  <c r="DG14" i="1"/>
  <c r="DE14" i="1"/>
  <c r="DD14" i="1"/>
  <c r="CY14" i="1"/>
  <c r="CZ14" i="1" s="1"/>
  <c r="CX14" i="1"/>
  <c r="CW14" i="1"/>
  <c r="CV14" i="1"/>
  <c r="CS14" i="1"/>
  <c r="CR14" i="1"/>
  <c r="CM14" i="1"/>
  <c r="CL14" i="1"/>
  <c r="BH14" i="1"/>
  <c r="BG14" i="1"/>
  <c r="AZ14" i="1"/>
  <c r="AY14" i="1"/>
  <c r="AT14" i="1"/>
  <c r="AS14" i="1"/>
  <c r="AV14" i="1" s="1"/>
  <c r="AR14" i="1"/>
  <c r="AQ14" i="1"/>
  <c r="AN14" i="1"/>
  <c r="AM14" i="1"/>
  <c r="AH14" i="1"/>
  <c r="AI14" i="1" s="1"/>
  <c r="BY14" i="1" s="1"/>
  <c r="AG14" i="1"/>
  <c r="BI14" i="1" s="1"/>
  <c r="JF13" i="1"/>
  <c r="JE13" i="1"/>
  <c r="JE12" i="1" s="1"/>
  <c r="JE48" i="1" s="1"/>
  <c r="JD13" i="1"/>
  <c r="JC13" i="1"/>
  <c r="JB13" i="1"/>
  <c r="JA13" i="1"/>
  <c r="JA12" i="1" s="1"/>
  <c r="JA48" i="1" s="1"/>
  <c r="IZ13" i="1"/>
  <c r="IY13" i="1"/>
  <c r="HR13" i="1"/>
  <c r="HQ13" i="1"/>
  <c r="HQ12" i="1" s="1"/>
  <c r="HQ48" i="1" s="1"/>
  <c r="HP13" i="1"/>
  <c r="HO13" i="1"/>
  <c r="HN13" i="1"/>
  <c r="HM13" i="1"/>
  <c r="HM12" i="1" s="1"/>
  <c r="HM48" i="1" s="1"/>
  <c r="HL13" i="1"/>
  <c r="HK13" i="1"/>
  <c r="GM13" i="1"/>
  <c r="GL13" i="1"/>
  <c r="FP13" i="1"/>
  <c r="FO13" i="1"/>
  <c r="FJ13" i="1"/>
  <c r="FI13" i="1"/>
  <c r="FL13" i="1" s="1"/>
  <c r="FH13" i="1"/>
  <c r="FG13" i="1"/>
  <c r="FD13" i="1"/>
  <c r="FC13" i="1"/>
  <c r="FB13" i="1"/>
  <c r="FA13" i="1"/>
  <c r="EZ13" i="1"/>
  <c r="EY13" i="1"/>
  <c r="EV13" i="1"/>
  <c r="EU13" i="1"/>
  <c r="ER13" i="1"/>
  <c r="EQ13" i="1"/>
  <c r="GG13" i="1" s="1"/>
  <c r="GG12" i="1" s="1"/>
  <c r="EP13" i="1"/>
  <c r="FR13" i="1" s="1"/>
  <c r="FR12" i="1" s="1"/>
  <c r="EO13" i="1"/>
  <c r="FQ13" i="1" s="1"/>
  <c r="EN13" i="1"/>
  <c r="DN13" i="1"/>
  <c r="DM13" i="1"/>
  <c r="DL13" i="1"/>
  <c r="DG13" i="1"/>
  <c r="DE13" i="1"/>
  <c r="DD13" i="1"/>
  <c r="CY13" i="1"/>
  <c r="CX13" i="1"/>
  <c r="CW13" i="1"/>
  <c r="CV13" i="1"/>
  <c r="CS13" i="1"/>
  <c r="CR13" i="1"/>
  <c r="CR12" i="1" s="1"/>
  <c r="CR48" i="1" s="1"/>
  <c r="CM13" i="1"/>
  <c r="CN13" i="1" s="1"/>
  <c r="CL13" i="1"/>
  <c r="BH13" i="1"/>
  <c r="BG13" i="1"/>
  <c r="AZ13" i="1"/>
  <c r="AY13" i="1"/>
  <c r="AT13" i="1"/>
  <c r="AS13" i="1"/>
  <c r="AR13" i="1"/>
  <c r="AQ13" i="1"/>
  <c r="AN13" i="1"/>
  <c r="AM13" i="1"/>
  <c r="AH13" i="1"/>
  <c r="AG13" i="1"/>
  <c r="BI13" i="1" s="1"/>
  <c r="LI12" i="1"/>
  <c r="LI48" i="1" s="1"/>
  <c r="LH12" i="1"/>
  <c r="LH48" i="1" s="1"/>
  <c r="LG12" i="1"/>
  <c r="LG48" i="1" s="1"/>
  <c r="LF12" i="1"/>
  <c r="LF48" i="1" s="1"/>
  <c r="LE12" i="1"/>
  <c r="LE48" i="1" s="1"/>
  <c r="LD12" i="1"/>
  <c r="LD48" i="1" s="1"/>
  <c r="LC12" i="1"/>
  <c r="LC48" i="1" s="1"/>
  <c r="LB12" i="1"/>
  <c r="LB48" i="1" s="1"/>
  <c r="LA12" i="1"/>
  <c r="LA48" i="1" s="1"/>
  <c r="KZ12" i="1"/>
  <c r="KZ48" i="1" s="1"/>
  <c r="KY12" i="1"/>
  <c r="KY48" i="1" s="1"/>
  <c r="KX12" i="1"/>
  <c r="KX48" i="1" s="1"/>
  <c r="KW12" i="1"/>
  <c r="KW48" i="1" s="1"/>
  <c r="KV12" i="1"/>
  <c r="KV48" i="1" s="1"/>
  <c r="KU12" i="1"/>
  <c r="KU48" i="1" s="1"/>
  <c r="KT12" i="1"/>
  <c r="KT48" i="1" s="1"/>
  <c r="KS12" i="1"/>
  <c r="KS48" i="1" s="1"/>
  <c r="KR12" i="1"/>
  <c r="KR48" i="1" s="1"/>
  <c r="KL12" i="1"/>
  <c r="KL48" i="1" s="1"/>
  <c r="KK12" i="1"/>
  <c r="KK48" i="1" s="1"/>
  <c r="KJ12" i="1"/>
  <c r="KJ48" i="1" s="1"/>
  <c r="KI12" i="1"/>
  <c r="KI48" i="1" s="1"/>
  <c r="KH12" i="1"/>
  <c r="KH48" i="1" s="1"/>
  <c r="KG12" i="1"/>
  <c r="KG48" i="1" s="1"/>
  <c r="KF12" i="1"/>
  <c r="KF48" i="1" s="1"/>
  <c r="KE12" i="1"/>
  <c r="KE48" i="1" s="1"/>
  <c r="KD12" i="1"/>
  <c r="KD48" i="1" s="1"/>
  <c r="KC12" i="1"/>
  <c r="KC48" i="1" s="1"/>
  <c r="KB12" i="1"/>
  <c r="KB48" i="1" s="1"/>
  <c r="KA12" i="1"/>
  <c r="KA48" i="1" s="1"/>
  <c r="JZ12" i="1"/>
  <c r="JZ48" i="1" s="1"/>
  <c r="JY12" i="1"/>
  <c r="JY48" i="1" s="1"/>
  <c r="JX12" i="1"/>
  <c r="JX48" i="1" s="1"/>
  <c r="JW12" i="1"/>
  <c r="JW48" i="1" s="1"/>
  <c r="JV12" i="1"/>
  <c r="JV48" i="1" s="1"/>
  <c r="JU12" i="1"/>
  <c r="JU48" i="1" s="1"/>
  <c r="JT12" i="1"/>
  <c r="JT48" i="1" s="1"/>
  <c r="JS12" i="1"/>
  <c r="JS48" i="1" s="1"/>
  <c r="JR12" i="1"/>
  <c r="JQ12" i="1"/>
  <c r="JQ48" i="1" s="1"/>
  <c r="JP12" i="1"/>
  <c r="JP48" i="1" s="1"/>
  <c r="JO12" i="1"/>
  <c r="JO48" i="1" s="1"/>
  <c r="JN12" i="1"/>
  <c r="JN48" i="1" s="1"/>
  <c r="JM12" i="1"/>
  <c r="JM48" i="1" s="1"/>
  <c r="JL12" i="1"/>
  <c r="JL48" i="1" s="1"/>
  <c r="JK12" i="1"/>
  <c r="JK48" i="1" s="1"/>
  <c r="JJ12" i="1"/>
  <c r="JJ48" i="1" s="1"/>
  <c r="JI12" i="1"/>
  <c r="JI48" i="1" s="1"/>
  <c r="JH12" i="1"/>
  <c r="JH48" i="1" s="1"/>
  <c r="JG12" i="1"/>
  <c r="JG48" i="1" s="1"/>
  <c r="JF12" i="1"/>
  <c r="JD12" i="1"/>
  <c r="JC12" i="1"/>
  <c r="JC48" i="1" s="1"/>
  <c r="JB12" i="1"/>
  <c r="IZ12" i="1"/>
  <c r="IY12" i="1"/>
  <c r="IY48" i="1" s="1"/>
  <c r="IX12" i="1"/>
  <c r="IX48" i="1" s="1"/>
  <c r="IW12" i="1"/>
  <c r="IW48" i="1" s="1"/>
  <c r="IV12" i="1"/>
  <c r="IV48" i="1" s="1"/>
  <c r="IU12" i="1"/>
  <c r="IU48" i="1" s="1"/>
  <c r="IT12" i="1"/>
  <c r="IT48" i="1" s="1"/>
  <c r="IS12" i="1"/>
  <c r="IS48" i="1" s="1"/>
  <c r="IR12" i="1"/>
  <c r="IR48" i="1" s="1"/>
  <c r="IQ12" i="1"/>
  <c r="IQ48" i="1" s="1"/>
  <c r="IP12" i="1"/>
  <c r="IP48" i="1" s="1"/>
  <c r="IO12" i="1"/>
  <c r="IO48" i="1" s="1"/>
  <c r="IN12" i="1"/>
  <c r="IN48" i="1" s="1"/>
  <c r="IM12" i="1"/>
  <c r="IM48" i="1" s="1"/>
  <c r="IL12" i="1"/>
  <c r="IL48" i="1" s="1"/>
  <c r="IK12" i="1"/>
  <c r="IK48" i="1" s="1"/>
  <c r="IJ12" i="1"/>
  <c r="IJ48" i="1" s="1"/>
  <c r="II12" i="1"/>
  <c r="II48" i="1" s="1"/>
  <c r="IH12" i="1"/>
  <c r="IH48" i="1" s="1"/>
  <c r="IG12" i="1"/>
  <c r="IG48" i="1" s="1"/>
  <c r="IF12" i="1"/>
  <c r="IF48" i="1" s="1"/>
  <c r="IE12" i="1"/>
  <c r="IE48" i="1" s="1"/>
  <c r="ID12" i="1"/>
  <c r="ID48" i="1" s="1"/>
  <c r="IC12" i="1"/>
  <c r="IC48" i="1" s="1"/>
  <c r="IB12" i="1"/>
  <c r="IB48" i="1" s="1"/>
  <c r="IA12" i="1"/>
  <c r="IA48" i="1" s="1"/>
  <c r="HZ12" i="1"/>
  <c r="HZ48" i="1" s="1"/>
  <c r="HY12" i="1"/>
  <c r="HY48" i="1" s="1"/>
  <c r="HX12" i="1"/>
  <c r="HX48" i="1" s="1"/>
  <c r="HW12" i="1"/>
  <c r="HW48" i="1" s="1"/>
  <c r="HV12" i="1"/>
  <c r="HV48" i="1" s="1"/>
  <c r="HU12" i="1"/>
  <c r="HU48" i="1" s="1"/>
  <c r="HT12" i="1"/>
  <c r="HT48" i="1" s="1"/>
  <c r="HS12" i="1"/>
  <c r="HS48" i="1" s="1"/>
  <c r="HR12" i="1"/>
  <c r="HP12" i="1"/>
  <c r="HO12" i="1"/>
  <c r="HN12" i="1"/>
  <c r="HL12" i="1"/>
  <c r="HK12" i="1"/>
  <c r="HK48" i="1" s="1"/>
  <c r="GK12" i="1"/>
  <c r="GK48" i="1" s="1"/>
  <c r="GJ12" i="1"/>
  <c r="GJ48" i="1" s="1"/>
  <c r="GI12" i="1"/>
  <c r="GI48" i="1" s="1"/>
  <c r="GH12" i="1"/>
  <c r="GH48" i="1" s="1"/>
  <c r="GF12" i="1"/>
  <c r="GF48" i="1" s="1"/>
  <c r="GE12" i="1"/>
  <c r="GE48" i="1" s="1"/>
  <c r="GD12" i="1"/>
  <c r="GD48" i="1" s="1"/>
  <c r="GC12" i="1"/>
  <c r="GC48" i="1" s="1"/>
  <c r="GB12" i="1"/>
  <c r="GB48" i="1" s="1"/>
  <c r="GA12" i="1"/>
  <c r="GA48" i="1" s="1"/>
  <c r="FZ12" i="1"/>
  <c r="FZ48" i="1" s="1"/>
  <c r="FY12" i="1"/>
  <c r="FY48" i="1" s="1"/>
  <c r="FX12" i="1"/>
  <c r="FX48" i="1" s="1"/>
  <c r="FW12" i="1"/>
  <c r="FW48" i="1" s="1"/>
  <c r="FV12" i="1"/>
  <c r="FV48" i="1" s="1"/>
  <c r="FU12" i="1"/>
  <c r="FU48" i="1" s="1"/>
  <c r="FT12" i="1"/>
  <c r="FT48" i="1" s="1"/>
  <c r="FS12" i="1"/>
  <c r="FS48" i="1" s="1"/>
  <c r="FP12" i="1"/>
  <c r="FO12" i="1"/>
  <c r="FN12" i="1"/>
  <c r="FN48" i="1" s="1"/>
  <c r="FM12" i="1"/>
  <c r="FM48" i="1" s="1"/>
  <c r="FP48" i="1" s="1"/>
  <c r="FI12" i="1"/>
  <c r="FH12" i="1"/>
  <c r="FG12" i="1"/>
  <c r="FF12" i="1"/>
  <c r="FF48" i="1" s="1"/>
  <c r="FE12" i="1"/>
  <c r="FE48" i="1" s="1"/>
  <c r="FH48" i="1" s="1"/>
  <c r="FD12" i="1"/>
  <c r="FC12" i="1"/>
  <c r="FB12" i="1"/>
  <c r="FA12" i="1"/>
  <c r="EZ12" i="1"/>
  <c r="EY12" i="1"/>
  <c r="EX12" i="1"/>
  <c r="EX48" i="1" s="1"/>
  <c r="EW12" i="1"/>
  <c r="EW48" i="1" s="1"/>
  <c r="EZ48" i="1" s="1"/>
  <c r="EV12" i="1"/>
  <c r="EU12" i="1"/>
  <c r="ET12" i="1"/>
  <c r="ET48" i="1" s="1"/>
  <c r="ES12" i="1"/>
  <c r="ES48" i="1" s="1"/>
  <c r="EQ12" i="1"/>
  <c r="EP12" i="1"/>
  <c r="EO12" i="1"/>
  <c r="ER12" i="1" s="1"/>
  <c r="EM12" i="1"/>
  <c r="EL12" i="1"/>
  <c r="EL48" i="1" s="1"/>
  <c r="EH12" i="1"/>
  <c r="EG12" i="1"/>
  <c r="EF12" i="1"/>
  <c r="EE12" i="1"/>
  <c r="EE52" i="1" s="1"/>
  <c r="EE53" i="1" s="1"/>
  <c r="EE54" i="1" s="1"/>
  <c r="EC12" i="1"/>
  <c r="EC48" i="1" s="1"/>
  <c r="EB12" i="1"/>
  <c r="EB48" i="1" s="1"/>
  <c r="EA12" i="1"/>
  <c r="EA48" i="1" s="1"/>
  <c r="DZ12" i="1"/>
  <c r="DZ48" i="1" s="1"/>
  <c r="DY12" i="1"/>
  <c r="DY48" i="1" s="1"/>
  <c r="DX12" i="1"/>
  <c r="DX48" i="1" s="1"/>
  <c r="DW12" i="1"/>
  <c r="DV12" i="1"/>
  <c r="DV48" i="1" s="1"/>
  <c r="DU12" i="1"/>
  <c r="DU48" i="1" s="1"/>
  <c r="DT12" i="1"/>
  <c r="DT48" i="1" s="1"/>
  <c r="DS12" i="1"/>
  <c r="DS48" i="1" s="1"/>
  <c r="DR12" i="1"/>
  <c r="DR48" i="1" s="1"/>
  <c r="DQ12" i="1"/>
  <c r="DQ48" i="1" s="1"/>
  <c r="DP12" i="1"/>
  <c r="DP48" i="1" s="1"/>
  <c r="DM12" i="1"/>
  <c r="DL12" i="1"/>
  <c r="DK12" i="1"/>
  <c r="DK48" i="1" s="1"/>
  <c r="DJ12" i="1"/>
  <c r="DJ48" i="1" s="1"/>
  <c r="DG12" i="1"/>
  <c r="DE12" i="1"/>
  <c r="DC12" i="1"/>
  <c r="DC48" i="1" s="1"/>
  <c r="DB12" i="1"/>
  <c r="DB48" i="1" s="1"/>
  <c r="CY12" i="1"/>
  <c r="CW12" i="1"/>
  <c r="CV12" i="1"/>
  <c r="CU12" i="1"/>
  <c r="CU48" i="1" s="1"/>
  <c r="CT12" i="1"/>
  <c r="CT48" i="1" s="1"/>
  <c r="CS12" i="1"/>
  <c r="CQ12" i="1"/>
  <c r="CP12" i="1"/>
  <c r="CP48" i="1" s="1"/>
  <c r="CM12" i="1"/>
  <c r="CH12" i="1"/>
  <c r="CH48" i="1" s="1"/>
  <c r="CG12" i="1"/>
  <c r="CG48" i="1" s="1"/>
  <c r="CC12" i="1"/>
  <c r="CC48" i="1" s="1"/>
  <c r="CB12" i="1"/>
  <c r="CB48" i="1" s="1"/>
  <c r="CA12" i="1"/>
  <c r="CA48" i="1" s="1"/>
  <c r="BZ12" i="1"/>
  <c r="BZ48" i="1" s="1"/>
  <c r="BX12" i="1"/>
  <c r="BX48" i="1" s="1"/>
  <c r="BW12" i="1"/>
  <c r="BV12" i="1"/>
  <c r="BV48" i="1" s="1"/>
  <c r="BU12" i="1"/>
  <c r="BU48" i="1" s="1"/>
  <c r="BT12" i="1"/>
  <c r="BT48" i="1" s="1"/>
  <c r="BS12" i="1"/>
  <c r="BS48" i="1" s="1"/>
  <c r="BR12" i="1"/>
  <c r="BR48" i="1" s="1"/>
  <c r="BQ12" i="1"/>
  <c r="BQ48" i="1" s="1"/>
  <c r="BP12" i="1"/>
  <c r="BP48" i="1" s="1"/>
  <c r="BO12" i="1"/>
  <c r="BO48" i="1" s="1"/>
  <c r="BN12" i="1"/>
  <c r="BN48" i="1" s="1"/>
  <c r="BM12" i="1"/>
  <c r="BM48" i="1" s="1"/>
  <c r="BL12" i="1"/>
  <c r="BL48" i="1" s="1"/>
  <c r="BK12" i="1"/>
  <c r="BK48" i="1" s="1"/>
  <c r="BI12" i="1"/>
  <c r="BG12" i="1"/>
  <c r="BF12" i="1"/>
  <c r="BF48" i="1" s="1"/>
  <c r="BE12" i="1"/>
  <c r="AY12" i="1"/>
  <c r="AY48" i="1" s="1"/>
  <c r="AX12" i="1"/>
  <c r="AX48" i="1" s="1"/>
  <c r="AW12" i="1"/>
  <c r="AS12" i="1"/>
  <c r="AQ12" i="1"/>
  <c r="AP12" i="1"/>
  <c r="AP48" i="1" s="1"/>
  <c r="AO12" i="1"/>
  <c r="AM12" i="1"/>
  <c r="AM48" i="1" s="1"/>
  <c r="AL12" i="1"/>
  <c r="AL48" i="1" s="1"/>
  <c r="AK12" i="1"/>
  <c r="AG12" i="1"/>
  <c r="AC12" i="1"/>
  <c r="AC48" i="1" s="1"/>
  <c r="AB12" i="1"/>
  <c r="AB48" i="1" s="1"/>
  <c r="Y12" i="1"/>
  <c r="Y48" i="1" s="1"/>
  <c r="W12" i="1"/>
  <c r="W48" i="1" s="1"/>
  <c r="V12" i="1"/>
  <c r="I12" i="1"/>
  <c r="I48" i="1" s="1"/>
  <c r="H12" i="1"/>
  <c r="G12" i="1"/>
  <c r="G48" i="1" s="1"/>
  <c r="F12" i="1"/>
  <c r="KP10" i="1"/>
  <c r="KQ10" i="1" s="1"/>
  <c r="KR10" i="1" s="1"/>
  <c r="KS10" i="1" s="1"/>
  <c r="KT10" i="1" s="1"/>
  <c r="KU10" i="1" s="1"/>
  <c r="KV10" i="1" s="1"/>
  <c r="KW10" i="1" s="1"/>
  <c r="KX10" i="1" s="1"/>
  <c r="KY10" i="1" s="1"/>
  <c r="KZ10" i="1" s="1"/>
  <c r="LA10" i="1" s="1"/>
  <c r="LB10" i="1" s="1"/>
  <c r="LC10" i="1" s="1"/>
  <c r="LD10" i="1" s="1"/>
  <c r="LE10" i="1" s="1"/>
  <c r="LF10" i="1" s="1"/>
  <c r="LG10" i="1" s="1"/>
  <c r="LH10" i="1" s="1"/>
  <c r="LI10" i="1" s="1"/>
  <c r="LJ10" i="1" s="1"/>
  <c r="LK10" i="1" s="1"/>
  <c r="LL10" i="1" s="1"/>
  <c r="LM10" i="1" s="1"/>
  <c r="LN10" i="1" s="1"/>
  <c r="LO10" i="1" s="1"/>
  <c r="LP10" i="1" s="1"/>
  <c r="LQ10" i="1" s="1"/>
  <c r="LR10" i="1" s="1"/>
  <c r="LS10" i="1" s="1"/>
  <c r="LT10" i="1" s="1"/>
  <c r="LU10" i="1" s="1"/>
  <c r="LV10" i="1" s="1"/>
  <c r="LW10" i="1" s="1"/>
  <c r="LX10" i="1" s="1"/>
  <c r="KO10" i="1"/>
  <c r="IZ10" i="1"/>
  <c r="JA10" i="1" s="1"/>
  <c r="JB10" i="1" s="1"/>
  <c r="JC10" i="1" s="1"/>
  <c r="JD10" i="1" s="1"/>
  <c r="JE10" i="1" s="1"/>
  <c r="JF10" i="1" s="1"/>
  <c r="JG10" i="1" s="1"/>
  <c r="JH10" i="1" s="1"/>
  <c r="JI10" i="1" s="1"/>
  <c r="JJ10" i="1" s="1"/>
  <c r="JK10" i="1" s="1"/>
  <c r="JL10" i="1" s="1"/>
  <c r="JM10" i="1" s="1"/>
  <c r="JN10" i="1" s="1"/>
  <c r="JO10" i="1" s="1"/>
  <c r="JP10" i="1" s="1"/>
  <c r="JQ10" i="1" s="1"/>
  <c r="JR10" i="1" s="1"/>
  <c r="JS10" i="1" s="1"/>
  <c r="JT10" i="1" s="1"/>
  <c r="JU10" i="1" s="1"/>
  <c r="JV10" i="1" s="1"/>
  <c r="JW10" i="1" s="1"/>
  <c r="JX10" i="1" s="1"/>
  <c r="JY10" i="1" s="1"/>
  <c r="JZ10" i="1" s="1"/>
  <c r="KA10" i="1" s="1"/>
  <c r="KB10" i="1" s="1"/>
  <c r="KC10" i="1" s="1"/>
  <c r="KD10" i="1" s="1"/>
  <c r="KE10" i="1" s="1"/>
  <c r="KF10" i="1" s="1"/>
  <c r="KG10" i="1" s="1"/>
  <c r="KH10" i="1" s="1"/>
  <c r="KI10" i="1" s="1"/>
  <c r="KJ10" i="1" s="1"/>
  <c r="KK10" i="1" s="1"/>
  <c r="KL10" i="1" s="1"/>
  <c r="HL10" i="1"/>
  <c r="HM10" i="1" s="1"/>
  <c r="HN10" i="1" s="1"/>
  <c r="HO10" i="1" s="1"/>
  <c r="HP10" i="1" s="1"/>
  <c r="HQ10" i="1" s="1"/>
  <c r="HR10" i="1" s="1"/>
  <c r="HS10" i="1" s="1"/>
  <c r="HT10" i="1" s="1"/>
  <c r="HU10" i="1" s="1"/>
  <c r="HV10" i="1" s="1"/>
  <c r="HW10" i="1" s="1"/>
  <c r="HX10" i="1" s="1"/>
  <c r="HY10" i="1" s="1"/>
  <c r="HZ10" i="1" s="1"/>
  <c r="IA10" i="1" s="1"/>
  <c r="IB10" i="1" s="1"/>
  <c r="IC10" i="1" s="1"/>
  <c r="ID10" i="1" s="1"/>
  <c r="IE10" i="1" s="1"/>
  <c r="IF10" i="1" s="1"/>
  <c r="IG10" i="1" s="1"/>
  <c r="IH10" i="1" s="1"/>
  <c r="II10" i="1" s="1"/>
  <c r="IJ10" i="1" s="1"/>
  <c r="IK10" i="1" s="1"/>
  <c r="IL10" i="1" s="1"/>
  <c r="IM10" i="1" s="1"/>
  <c r="IN10" i="1" s="1"/>
  <c r="IO10" i="1" s="1"/>
  <c r="IP10" i="1" s="1"/>
  <c r="IQ10" i="1" s="1"/>
  <c r="IR10" i="1" s="1"/>
  <c r="IS10" i="1" s="1"/>
  <c r="IT10" i="1" s="1"/>
  <c r="IU10" i="1" s="1"/>
  <c r="IV10" i="1" s="1"/>
  <c r="IW10" i="1" s="1"/>
  <c r="IX10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  <c r="CH10" i="1" s="1"/>
  <c r="CI10" i="1" s="1"/>
  <c r="CJ10" i="1" s="1"/>
  <c r="CK10" i="1" s="1"/>
  <c r="CL10" i="1" s="1"/>
  <c r="CM10" i="1" s="1"/>
  <c r="CN10" i="1" s="1"/>
  <c r="CO10" i="1" s="1"/>
  <c r="CP10" i="1" s="1"/>
  <c r="CQ10" i="1" s="1"/>
  <c r="CR10" i="1" s="1"/>
  <c r="CS10" i="1" s="1"/>
  <c r="CT10" i="1" s="1"/>
  <c r="CU10" i="1" s="1"/>
  <c r="CV10" i="1" s="1"/>
  <c r="CW10" i="1" s="1"/>
  <c r="CX10" i="1" s="1"/>
  <c r="CY10" i="1" s="1"/>
  <c r="CZ10" i="1" s="1"/>
  <c r="DA10" i="1" s="1"/>
  <c r="DB10" i="1" s="1"/>
  <c r="DC10" i="1" s="1"/>
  <c r="DD10" i="1" s="1"/>
  <c r="DE10" i="1" s="1"/>
  <c r="DF10" i="1" s="1"/>
  <c r="DG10" i="1" s="1"/>
  <c r="DH10" i="1" s="1"/>
  <c r="DI10" i="1" s="1"/>
  <c r="DJ10" i="1" s="1"/>
  <c r="DK10" i="1" s="1"/>
  <c r="DL10" i="1" s="1"/>
  <c r="DM10" i="1" s="1"/>
  <c r="DN10" i="1" s="1"/>
  <c r="DO10" i="1" s="1"/>
  <c r="DP10" i="1" s="1"/>
  <c r="DQ10" i="1" s="1"/>
  <c r="DR10" i="1" s="1"/>
  <c r="DS10" i="1" s="1"/>
  <c r="DT10" i="1" s="1"/>
  <c r="DU10" i="1" s="1"/>
  <c r="DV10" i="1" s="1"/>
  <c r="DW10" i="1" s="1"/>
  <c r="DX10" i="1" s="1"/>
  <c r="DY10" i="1" s="1"/>
  <c r="DZ10" i="1" s="1"/>
  <c r="EA10" i="1" s="1"/>
  <c r="EB10" i="1" s="1"/>
  <c r="EC10" i="1" s="1"/>
  <c r="ED10" i="1" s="1"/>
  <c r="EE10" i="1" s="1"/>
  <c r="EF10" i="1" s="1"/>
  <c r="EG10" i="1" s="1"/>
  <c r="EH10" i="1" s="1"/>
  <c r="EI10" i="1" s="1"/>
  <c r="EJ10" i="1" s="1"/>
  <c r="EK10" i="1" s="1"/>
  <c r="EL10" i="1" s="1"/>
  <c r="EM10" i="1" s="1"/>
  <c r="EN10" i="1" s="1"/>
  <c r="EO10" i="1" s="1"/>
  <c r="EP10" i="1" s="1"/>
  <c r="EQ10" i="1" s="1"/>
  <c r="ER10" i="1" s="1"/>
  <c r="ES10" i="1" s="1"/>
  <c r="ET10" i="1" s="1"/>
  <c r="EU10" i="1" s="1"/>
  <c r="EV10" i="1" s="1"/>
  <c r="EW10" i="1" s="1"/>
  <c r="EX10" i="1" s="1"/>
  <c r="EY10" i="1" s="1"/>
  <c r="EZ10" i="1" s="1"/>
  <c r="FA10" i="1" s="1"/>
  <c r="FB10" i="1" s="1"/>
  <c r="FC10" i="1" s="1"/>
  <c r="FD10" i="1" s="1"/>
  <c r="FE10" i="1" s="1"/>
  <c r="FF10" i="1" s="1"/>
  <c r="FG10" i="1" s="1"/>
  <c r="FH10" i="1" s="1"/>
  <c r="FI10" i="1" s="1"/>
  <c r="FJ10" i="1" s="1"/>
  <c r="FK10" i="1" s="1"/>
  <c r="FL10" i="1" s="1"/>
  <c r="FM10" i="1" s="1"/>
  <c r="FN10" i="1" s="1"/>
  <c r="FO10" i="1" s="1"/>
  <c r="FP10" i="1" s="1"/>
  <c r="FQ10" i="1" s="1"/>
  <c r="FR10" i="1" s="1"/>
  <c r="FS10" i="1" s="1"/>
  <c r="FT10" i="1" s="1"/>
  <c r="FU10" i="1" s="1"/>
  <c r="FV10" i="1" s="1"/>
  <c r="FW10" i="1" s="1"/>
  <c r="FX10" i="1" s="1"/>
  <c r="FY10" i="1" s="1"/>
  <c r="FZ10" i="1" s="1"/>
  <c r="GA10" i="1" s="1"/>
  <c r="GB10" i="1" s="1"/>
  <c r="GC10" i="1" s="1"/>
  <c r="GD10" i="1" s="1"/>
  <c r="GE10" i="1" s="1"/>
  <c r="GF10" i="1" s="1"/>
  <c r="GG10" i="1" s="1"/>
  <c r="GH10" i="1" s="1"/>
  <c r="GI10" i="1" s="1"/>
  <c r="GJ10" i="1" s="1"/>
  <c r="GK10" i="1" s="1"/>
  <c r="GL10" i="1" s="1"/>
  <c r="GM10" i="1" s="1"/>
  <c r="GN10" i="1" s="1"/>
  <c r="EO8" i="1"/>
  <c r="CL8" i="1"/>
  <c r="AG8" i="1"/>
  <c r="IY7" i="1"/>
  <c r="HK7" i="1"/>
  <c r="LV6" i="1"/>
  <c r="LS6" i="1"/>
  <c r="LP6" i="1"/>
  <c r="KO6" i="1"/>
  <c r="GL6" i="1"/>
  <c r="GK6" i="1"/>
  <c r="GJ6" i="1"/>
  <c r="GI6" i="1"/>
  <c r="GH6" i="1"/>
  <c r="FQ6" i="1"/>
  <c r="EO6" i="1"/>
  <c r="EN6" i="1"/>
  <c r="EL6" i="1"/>
  <c r="EI6" i="1"/>
  <c r="EH6" i="1"/>
  <c r="EG6" i="1"/>
  <c r="EF6" i="1"/>
  <c r="EE6" i="1"/>
  <c r="DN6" i="1"/>
  <c r="CL6" i="1"/>
  <c r="CK6" i="1"/>
  <c r="CG6" i="1"/>
  <c r="CD6" i="1"/>
  <c r="CC6" i="1"/>
  <c r="CB6" i="1"/>
  <c r="CA6" i="1"/>
  <c r="BZ6" i="1"/>
  <c r="BI6" i="1"/>
  <c r="AG6" i="1"/>
  <c r="AF6" i="1"/>
  <c r="AB6" i="1"/>
  <c r="A1" i="1"/>
  <c r="CS75" i="1" l="1"/>
  <c r="CL75" i="1"/>
  <c r="CC50" i="1"/>
  <c r="CC49" i="1"/>
  <c r="EG52" i="1"/>
  <c r="EG53" i="1" s="1"/>
  <c r="EG54" i="1" s="1"/>
  <c r="EG48" i="1"/>
  <c r="DO29" i="1"/>
  <c r="CN29" i="1"/>
  <c r="ED29" i="1" s="1"/>
  <c r="BI33" i="1"/>
  <c r="CD33" i="1"/>
  <c r="EY48" i="1"/>
  <c r="DA19" i="1"/>
  <c r="DF19" i="1"/>
  <c r="CX17" i="1"/>
  <c r="DA17" i="1" s="1"/>
  <c r="FK19" i="1"/>
  <c r="AV20" i="1"/>
  <c r="BA20" i="1"/>
  <c r="DA21" i="1"/>
  <c r="DF21" i="1"/>
  <c r="CV17" i="1"/>
  <c r="FC22" i="1"/>
  <c r="CO23" i="1"/>
  <c r="CK23" i="1"/>
  <c r="EI23" i="1" s="1"/>
  <c r="FD24" i="1"/>
  <c r="FI24" i="1"/>
  <c r="AV25" i="1"/>
  <c r="BA25" i="1"/>
  <c r="BD26" i="1"/>
  <c r="FR28" i="1"/>
  <c r="AG48" i="1"/>
  <c r="AJ12" i="1"/>
  <c r="AO48" i="1"/>
  <c r="AR12" i="1"/>
  <c r="AW48" i="1"/>
  <c r="AZ12" i="1"/>
  <c r="BE48" i="1"/>
  <c r="BH12" i="1"/>
  <c r="CA49" i="1"/>
  <c r="CA50" i="1"/>
  <c r="HO48" i="1"/>
  <c r="AI13" i="1"/>
  <c r="AH12" i="1"/>
  <c r="BJ13" i="1"/>
  <c r="CZ13" i="1"/>
  <c r="CZ12" i="1" s="1"/>
  <c r="EN12" i="1"/>
  <c r="FJ12" i="1"/>
  <c r="FK13" i="1"/>
  <c r="FK12" i="1" s="1"/>
  <c r="BB14" i="1"/>
  <c r="AU14" i="1"/>
  <c r="CN14" i="1"/>
  <c r="ED14" i="1" s="1"/>
  <c r="AS17" i="1"/>
  <c r="AI19" i="1"/>
  <c r="AH17" i="1"/>
  <c r="AJ17" i="1" s="1"/>
  <c r="BJ19" i="1"/>
  <c r="CZ19" i="1"/>
  <c r="FL19" i="1"/>
  <c r="AU20" i="1"/>
  <c r="DH20" i="1"/>
  <c r="BJ21" i="1"/>
  <c r="CZ21" i="1"/>
  <c r="CN22" i="1"/>
  <c r="ED22" i="1" s="1"/>
  <c r="DL17" i="1"/>
  <c r="ER22" i="1"/>
  <c r="EN22" i="1"/>
  <c r="EO17" i="1"/>
  <c r="BB23" i="1"/>
  <c r="BC23" i="1" s="1"/>
  <c r="AU23" i="1"/>
  <c r="FK23" i="1"/>
  <c r="DI24" i="1"/>
  <c r="FC24" i="1"/>
  <c r="HN17" i="1"/>
  <c r="HN48" i="1" s="1"/>
  <c r="HR17" i="1"/>
  <c r="JB17" i="1"/>
  <c r="JF17" i="1"/>
  <c r="AU25" i="1"/>
  <c r="FB17" i="1"/>
  <c r="FJ25" i="1"/>
  <c r="FC25" i="1"/>
  <c r="BI26" i="1"/>
  <c r="CD26" i="1"/>
  <c r="BG17" i="1"/>
  <c r="BG48" i="1" s="1"/>
  <c r="CM17" i="1"/>
  <c r="CN26" i="1"/>
  <c r="ED26" i="1" s="1"/>
  <c r="DO26" i="1"/>
  <c r="EQ27" i="1"/>
  <c r="GG27" i="1" s="1"/>
  <c r="DH28" i="1"/>
  <c r="BC29" i="1"/>
  <c r="DG29" i="1"/>
  <c r="CZ29" i="1"/>
  <c r="FQ31" i="1"/>
  <c r="EI31" i="1"/>
  <c r="DN31" i="1"/>
  <c r="BB13" i="1"/>
  <c r="AU13" i="1"/>
  <c r="AT12" i="1"/>
  <c r="AT48" i="1" s="1"/>
  <c r="CN12" i="1"/>
  <c r="ED13" i="1"/>
  <c r="ED12" i="1" s="1"/>
  <c r="BJ14" i="1"/>
  <c r="BB19" i="1"/>
  <c r="AU19" i="1"/>
  <c r="AT17" i="1"/>
  <c r="ED19" i="1"/>
  <c r="BB21" i="1"/>
  <c r="AU21" i="1"/>
  <c r="FD22" i="1"/>
  <c r="FI22" i="1"/>
  <c r="FA17" i="1"/>
  <c r="FD17" i="1" s="1"/>
  <c r="BJ23" i="1"/>
  <c r="EP17" i="1"/>
  <c r="EQ25" i="1"/>
  <c r="GG25" i="1" s="1"/>
  <c r="GG17" i="1" s="1"/>
  <c r="FR25" i="1"/>
  <c r="DG26" i="1"/>
  <c r="DH26" i="1" s="1"/>
  <c r="CY17" i="1"/>
  <c r="CZ26" i="1"/>
  <c r="AS48" i="1"/>
  <c r="CY48" i="1"/>
  <c r="EU48" i="1"/>
  <c r="FG48" i="1"/>
  <c r="DA13" i="1"/>
  <c r="DF13" i="1"/>
  <c r="CX12" i="1"/>
  <c r="CO14" i="1"/>
  <c r="CK14" i="1"/>
  <c r="EI14" i="1" s="1"/>
  <c r="ER27" i="1"/>
  <c r="EN27" i="1"/>
  <c r="GL27" i="1" s="1"/>
  <c r="CD30" i="1"/>
  <c r="BI30" i="1"/>
  <c r="GL12" i="1"/>
  <c r="AK48" i="1"/>
  <c r="AN12" i="1"/>
  <c r="EM48" i="1"/>
  <c r="FO48" i="1"/>
  <c r="JB48" i="1"/>
  <c r="AV13" i="1"/>
  <c r="CO13" i="1"/>
  <c r="CK13" i="1"/>
  <c r="CL12" i="1"/>
  <c r="DD12" i="1"/>
  <c r="FQ12" i="1"/>
  <c r="DA14" i="1"/>
  <c r="DF14" i="1"/>
  <c r="DN14" i="1"/>
  <c r="DN12" i="1" s="1"/>
  <c r="AV19" i="1"/>
  <c r="CO19" i="1"/>
  <c r="CK19" i="1"/>
  <c r="CL17" i="1"/>
  <c r="DD17" i="1"/>
  <c r="AJ20" i="1"/>
  <c r="AF20" i="1"/>
  <c r="CD20" i="1" s="1"/>
  <c r="CO21" i="1"/>
  <c r="CK21" i="1"/>
  <c r="EI21" i="1" s="1"/>
  <c r="CN23" i="1"/>
  <c r="ED23" i="1" s="1"/>
  <c r="DA23" i="1"/>
  <c r="DF23" i="1"/>
  <c r="DN23" i="1"/>
  <c r="ER24" i="1"/>
  <c r="EN24" i="1"/>
  <c r="GL24" i="1" s="1"/>
  <c r="AJ25" i="1"/>
  <c r="AF25" i="1"/>
  <c r="F25" i="1"/>
  <c r="FQ25" i="1"/>
  <c r="DN25" i="1"/>
  <c r="ER25" i="1"/>
  <c r="FL26" i="1"/>
  <c r="DH27" i="1"/>
  <c r="FD27" i="1"/>
  <c r="FI27" i="1"/>
  <c r="FQ27" i="1"/>
  <c r="FJ28" i="1"/>
  <c r="FC28" i="1"/>
  <c r="CO29" i="1"/>
  <c r="AL50" i="1"/>
  <c r="AP49" i="1"/>
  <c r="AP50" i="1"/>
  <c r="AX50" i="1"/>
  <c r="BF50" i="1"/>
  <c r="BZ50" i="1"/>
  <c r="CS48" i="1"/>
  <c r="CW48" i="1"/>
  <c r="DB49" i="1"/>
  <c r="DE48" i="1"/>
  <c r="DM48" i="1"/>
  <c r="EH52" i="1"/>
  <c r="EH53" i="1" s="1"/>
  <c r="EH54" i="1" s="1"/>
  <c r="EH48" i="1"/>
  <c r="HL48" i="1"/>
  <c r="HP48" i="1"/>
  <c r="IZ48" i="1"/>
  <c r="JD48" i="1"/>
  <c r="BA13" i="1"/>
  <c r="DO13" i="1"/>
  <c r="DO12" i="1" s="1"/>
  <c r="BA14" i="1"/>
  <c r="BD14" i="1" s="1"/>
  <c r="DO14" i="1"/>
  <c r="BA19" i="1"/>
  <c r="DO19" i="1"/>
  <c r="BJ20" i="1"/>
  <c r="BA21" i="1"/>
  <c r="BD21" i="1" s="1"/>
  <c r="DO21" i="1"/>
  <c r="ER21" i="1"/>
  <c r="CO22" i="1"/>
  <c r="FR22" i="1"/>
  <c r="FR17" i="1" s="1"/>
  <c r="BA23" i="1"/>
  <c r="BD23" i="1" s="1"/>
  <c r="ER23" i="1"/>
  <c r="CO24" i="1"/>
  <c r="DA24" i="1"/>
  <c r="FR24" i="1"/>
  <c r="BJ25" i="1"/>
  <c r="FI25" i="1"/>
  <c r="FL25" i="1" s="1"/>
  <c r="AJ26" i="1"/>
  <c r="DF26" i="1"/>
  <c r="CO27" i="1"/>
  <c r="EI27" i="1"/>
  <c r="FR27" i="1"/>
  <c r="CO28" i="1"/>
  <c r="FI28" i="1"/>
  <c r="FL28" i="1" s="1"/>
  <c r="AJ29" i="1"/>
  <c r="CD29" i="1"/>
  <c r="DF29" i="1"/>
  <c r="DI29" i="1" s="1"/>
  <c r="EI30" i="1"/>
  <c r="FR30" i="1"/>
  <c r="BJ31" i="1"/>
  <c r="EQ31" i="1"/>
  <c r="GG31" i="1" s="1"/>
  <c r="FC31" i="1"/>
  <c r="FI31" i="1"/>
  <c r="FL31" i="1" s="1"/>
  <c r="AI32" i="1"/>
  <c r="BY32" i="1" s="1"/>
  <c r="AU32" i="1"/>
  <c r="BA32" i="1"/>
  <c r="BD32" i="1" s="1"/>
  <c r="DO32" i="1"/>
  <c r="CN33" i="1"/>
  <c r="ED33" i="1" s="1"/>
  <c r="FK33" i="1"/>
  <c r="EQ34" i="1"/>
  <c r="GG34" i="1" s="1"/>
  <c r="FD34" i="1"/>
  <c r="AU36" i="1"/>
  <c r="BJ36" i="1"/>
  <c r="FK36" i="1"/>
  <c r="DH37" i="1"/>
  <c r="AJ38" i="1"/>
  <c r="AI38" i="1"/>
  <c r="BY38" i="1" s="1"/>
  <c r="CN38" i="1"/>
  <c r="ED38" i="1" s="1"/>
  <c r="DG39" i="1"/>
  <c r="DH39" i="1" s="1"/>
  <c r="CZ39" i="1"/>
  <c r="DN40" i="1"/>
  <c r="EI40" i="1"/>
  <c r="FQ40" i="1"/>
  <c r="GL40" i="1"/>
  <c r="AF46" i="1"/>
  <c r="F47" i="1"/>
  <c r="ER47" i="1"/>
  <c r="EN47" i="1"/>
  <c r="EN46" i="1" s="1"/>
  <c r="EO46" i="1"/>
  <c r="AV54" i="1"/>
  <c r="BA54" i="1"/>
  <c r="AU54" i="1"/>
  <c r="AR62" i="1"/>
  <c r="AQ62" i="1"/>
  <c r="AO61" i="1"/>
  <c r="AK66" i="1"/>
  <c r="AS67" i="1"/>
  <c r="AN67" i="1"/>
  <c r="AM67" i="1"/>
  <c r="AG67" i="1"/>
  <c r="FQ30" i="1"/>
  <c r="FQ34" i="1"/>
  <c r="DA36" i="1"/>
  <c r="DF36" i="1"/>
  <c r="AV37" i="1"/>
  <c r="BA37" i="1"/>
  <c r="ER37" i="1"/>
  <c r="EQ37" i="1"/>
  <c r="GG37" i="1" s="1"/>
  <c r="CO38" i="1"/>
  <c r="CK38" i="1"/>
  <c r="H38" i="1"/>
  <c r="GL47" i="1"/>
  <c r="DN47" i="1"/>
  <c r="DN46" i="1" s="1"/>
  <c r="EI47" i="1"/>
  <c r="AV51" i="1"/>
  <c r="AN63" i="1"/>
  <c r="AM63" i="1"/>
  <c r="AK62" i="1"/>
  <c r="AS63" i="1"/>
  <c r="EV48" i="1"/>
  <c r="AF13" i="1"/>
  <c r="AJ13" i="1"/>
  <c r="AF14" i="1"/>
  <c r="CD14" i="1" s="1"/>
  <c r="AJ14" i="1"/>
  <c r="AF19" i="1"/>
  <c r="AJ19" i="1"/>
  <c r="AF21" i="1"/>
  <c r="CD21" i="1" s="1"/>
  <c r="AJ21" i="1"/>
  <c r="AF23" i="1"/>
  <c r="CD23" i="1" s="1"/>
  <c r="AJ23" i="1"/>
  <c r="EN25" i="1"/>
  <c r="GL25" i="1" s="1"/>
  <c r="CK26" i="1"/>
  <c r="EI26" i="1" s="1"/>
  <c r="CO26" i="1"/>
  <c r="DN27" i="1"/>
  <c r="EN28" i="1"/>
  <c r="ER28" i="1"/>
  <c r="CK29" i="1"/>
  <c r="H29" i="1" s="1"/>
  <c r="DN30" i="1"/>
  <c r="FI30" i="1"/>
  <c r="BA31" i="1"/>
  <c r="EN31" i="1"/>
  <c r="GL31" i="1" s="1"/>
  <c r="AF32" i="1"/>
  <c r="F32" i="1" s="1"/>
  <c r="DF32" i="1"/>
  <c r="DA33" i="1"/>
  <c r="DF33" i="1"/>
  <c r="DI33" i="1" s="1"/>
  <c r="ER34" i="1"/>
  <c r="AI36" i="1"/>
  <c r="BY36" i="1" s="1"/>
  <c r="CO36" i="1"/>
  <c r="CK36" i="1"/>
  <c r="EI36" i="1" s="1"/>
  <c r="AJ37" i="1"/>
  <c r="AF37" i="1"/>
  <c r="CD37" i="1" s="1"/>
  <c r="FJ37" i="1"/>
  <c r="FD37" i="1"/>
  <c r="FC37" i="1"/>
  <c r="BI38" i="1"/>
  <c r="CD38" i="1"/>
  <c r="DA38" i="1"/>
  <c r="DF38" i="1"/>
  <c r="DI38" i="1" s="1"/>
  <c r="BI40" i="1"/>
  <c r="CD40" i="1"/>
  <c r="BC40" i="1"/>
  <c r="FK40" i="1"/>
  <c r="CO47" i="1"/>
  <c r="CM46" i="1"/>
  <c r="CO46" i="1" s="1"/>
  <c r="CN47" i="1"/>
  <c r="FQ47" i="1"/>
  <c r="FQ46" i="1" s="1"/>
  <c r="EE48" i="1"/>
  <c r="GV63" i="1"/>
  <c r="CL62" i="1"/>
  <c r="CK63" i="1"/>
  <c r="CO63" i="1"/>
  <c r="AI65" i="1"/>
  <c r="AF65" i="1"/>
  <c r="AJ65" i="1"/>
  <c r="AJ71" i="1"/>
  <c r="AF71" i="1"/>
  <c r="AI71" i="1"/>
  <c r="AR71" i="1"/>
  <c r="AQ71" i="1"/>
  <c r="CN73" i="1"/>
  <c r="GW73" i="1"/>
  <c r="GY73" i="1" s="1"/>
  <c r="BI39" i="1"/>
  <c r="CD39" i="1"/>
  <c r="GL46" i="1"/>
  <c r="EI46" i="1"/>
  <c r="DG47" i="1"/>
  <c r="CY46" i="1"/>
  <c r="CZ47" i="1"/>
  <c r="CZ46" i="1" s="1"/>
  <c r="CB49" i="1"/>
  <c r="CB50" i="1"/>
  <c r="CV48" i="1"/>
  <c r="DL48" i="1"/>
  <c r="EF52" i="1"/>
  <c r="EF53" i="1" s="1"/>
  <c r="EF54" i="1" s="1"/>
  <c r="EF48" i="1"/>
  <c r="EP48" i="1"/>
  <c r="HR48" i="1"/>
  <c r="JF48" i="1"/>
  <c r="EN30" i="1"/>
  <c r="GL30" i="1" s="1"/>
  <c r="AF31" i="1"/>
  <c r="F31" i="1" s="1"/>
  <c r="CK32" i="1"/>
  <c r="H32" i="1" s="1"/>
  <c r="CO33" i="1"/>
  <c r="CK33" i="1"/>
  <c r="H33" i="1" s="1"/>
  <c r="DG33" i="1"/>
  <c r="DH33" i="1" s="1"/>
  <c r="CZ33" i="1"/>
  <c r="DN34" i="1"/>
  <c r="F34" i="1"/>
  <c r="EI34" i="1"/>
  <c r="DH34" i="1"/>
  <c r="BB38" i="1"/>
  <c r="AU38" i="1"/>
  <c r="DN39" i="1"/>
  <c r="EI39" i="1"/>
  <c r="FQ39" i="1"/>
  <c r="GL39" i="1"/>
  <c r="DG40" i="1"/>
  <c r="DH40" i="1" s="1"/>
  <c r="CZ40" i="1"/>
  <c r="DO40" i="1"/>
  <c r="FD47" i="1"/>
  <c r="FI47" i="1"/>
  <c r="FA46" i="1"/>
  <c r="FD46" i="1" s="1"/>
  <c r="FK47" i="1"/>
  <c r="FK46" i="1" s="1"/>
  <c r="DE61" i="1"/>
  <c r="DO36" i="1"/>
  <c r="BJ37" i="1"/>
  <c r="DO38" i="1"/>
  <c r="FR47" i="1"/>
  <c r="FR46" i="1" s="1"/>
  <c r="FR48" i="1" s="1"/>
  <c r="AU51" i="1"/>
  <c r="BB51" i="1"/>
  <c r="BC51" i="1" s="1"/>
  <c r="BB55" i="1"/>
  <c r="AU55" i="1"/>
  <c r="DD62" i="1"/>
  <c r="DC61" i="1"/>
  <c r="AY63" i="1"/>
  <c r="AW62" i="1"/>
  <c r="AZ63" i="1"/>
  <c r="GW65" i="1"/>
  <c r="GY65" i="1" s="1"/>
  <c r="CN65" i="1"/>
  <c r="CV65" i="1"/>
  <c r="CU62" i="1"/>
  <c r="DL65" i="1"/>
  <c r="DK62" i="1"/>
  <c r="BB66" i="1"/>
  <c r="AY66" i="1"/>
  <c r="AX61" i="1"/>
  <c r="GV75" i="1"/>
  <c r="CO75" i="1"/>
  <c r="CK75" i="1"/>
  <c r="CK74" i="1" s="1"/>
  <c r="CL74" i="1"/>
  <c r="CN75" i="1"/>
  <c r="GS78" i="1"/>
  <c r="HH78" i="1" s="1"/>
  <c r="GX78" i="1"/>
  <c r="DF82" i="1"/>
  <c r="DA82" i="1"/>
  <c r="CZ82" i="1"/>
  <c r="HG82" i="1"/>
  <c r="HG81" i="1" s="1"/>
  <c r="EH81" i="1"/>
  <c r="DM86" i="1"/>
  <c r="DJ81" i="1"/>
  <c r="DM81" i="1" s="1"/>
  <c r="FR34" i="1"/>
  <c r="CZ36" i="1"/>
  <c r="AU37" i="1"/>
  <c r="DO37" i="1"/>
  <c r="CZ38" i="1"/>
  <c r="FR39" i="1"/>
  <c r="FR40" i="1"/>
  <c r="BC47" i="1"/>
  <c r="BC46" i="1" s="1"/>
  <c r="EQ47" i="1"/>
  <c r="FC47" i="1"/>
  <c r="FC46" i="1" s="1"/>
  <c r="AJ54" i="1"/>
  <c r="AF54" i="1"/>
  <c r="AI54" i="1"/>
  <c r="AQ61" i="1"/>
  <c r="BB62" i="1"/>
  <c r="CM62" i="1"/>
  <c r="GU61" i="1"/>
  <c r="GU60" i="1" s="1"/>
  <c r="DF63" i="1"/>
  <c r="DA63" i="1"/>
  <c r="DG64" i="1"/>
  <c r="GV66" i="1"/>
  <c r="CC67" i="1"/>
  <c r="CC66" i="1" s="1"/>
  <c r="EH66" i="1"/>
  <c r="HG66" i="1" s="1"/>
  <c r="HG67" i="1"/>
  <c r="CK67" i="1"/>
  <c r="DF68" i="1"/>
  <c r="DI68" i="1" s="1"/>
  <c r="DA68" i="1"/>
  <c r="CR69" i="1"/>
  <c r="CY69" i="1"/>
  <c r="CM69" i="1"/>
  <c r="DF72" i="1"/>
  <c r="DA72" i="1"/>
  <c r="DA76" i="1"/>
  <c r="CZ76" i="1"/>
  <c r="DF76" i="1"/>
  <c r="DI76" i="1" s="1"/>
  <c r="FB46" i="1"/>
  <c r="FB48" i="1" s="1"/>
  <c r="AI47" i="1"/>
  <c r="AM62" i="1"/>
  <c r="BZ61" i="1"/>
  <c r="EE61" i="1"/>
  <c r="EE60" i="1" s="1"/>
  <c r="GP61" i="1"/>
  <c r="CN63" i="1"/>
  <c r="GW63" i="1"/>
  <c r="DF66" i="1"/>
  <c r="CZ67" i="1"/>
  <c r="DG67" i="1"/>
  <c r="DH68" i="1"/>
  <c r="AF52" i="1"/>
  <c r="BA55" i="1"/>
  <c r="BD55" i="1" s="1"/>
  <c r="AL60" i="1"/>
  <c r="AL49" i="1" s="1"/>
  <c r="AP60" i="1"/>
  <c r="BF60" i="1"/>
  <c r="CT60" i="1"/>
  <c r="DB60" i="1"/>
  <c r="DJ62" i="1"/>
  <c r="BE63" i="1"/>
  <c r="CC63" i="1"/>
  <c r="CC62" i="1" s="1"/>
  <c r="CC61" i="1" s="1"/>
  <c r="CC60" i="1" s="1"/>
  <c r="HG63" i="1"/>
  <c r="HG62" i="1" s="1"/>
  <c r="CS65" i="1"/>
  <c r="CX65" i="1"/>
  <c r="CX62" i="1" s="1"/>
  <c r="DE66" i="1"/>
  <c r="GX66" i="1"/>
  <c r="BB70" i="1"/>
  <c r="AU70" i="1"/>
  <c r="CX70" i="1"/>
  <c r="DM70" i="1"/>
  <c r="DL70" i="1"/>
  <c r="DK71" i="1"/>
  <c r="DL71" i="1" s="1"/>
  <c r="GX72" i="1"/>
  <c r="BB74" i="1"/>
  <c r="AU76" i="1"/>
  <c r="BB76" i="1"/>
  <c r="BC76" i="1" s="1"/>
  <c r="BB80" i="1"/>
  <c r="AV80" i="1"/>
  <c r="AU80" i="1"/>
  <c r="AF55" i="1"/>
  <c r="GR62" i="1"/>
  <c r="GR61" i="1" s="1"/>
  <c r="GR60" i="1" s="1"/>
  <c r="CY65" i="1"/>
  <c r="AH66" i="1"/>
  <c r="BH66" i="1"/>
  <c r="CZ68" i="1"/>
  <c r="HC69" i="1"/>
  <c r="EF66" i="1"/>
  <c r="CR70" i="1"/>
  <c r="DE70" i="1"/>
  <c r="DD70" i="1"/>
  <c r="AN71" i="1"/>
  <c r="AM71" i="1"/>
  <c r="AS71" i="1"/>
  <c r="BH71" i="1"/>
  <c r="BG71" i="1"/>
  <c r="CZ72" i="1"/>
  <c r="EG71" i="1"/>
  <c r="HE71" i="1" s="1"/>
  <c r="HE72" i="1"/>
  <c r="CY73" i="1"/>
  <c r="CR73" i="1"/>
  <c r="CW74" i="1"/>
  <c r="CV74" i="1"/>
  <c r="AT74" i="1"/>
  <c r="CS74" i="1"/>
  <c r="CR74" i="1"/>
  <c r="AH62" i="1"/>
  <c r="CR62" i="1"/>
  <c r="CR63" i="1"/>
  <c r="CY63" i="1"/>
  <c r="HH64" i="1"/>
  <c r="AN65" i="1"/>
  <c r="AS65" i="1"/>
  <c r="AM65" i="1"/>
  <c r="CO65" i="1"/>
  <c r="CK65" i="1"/>
  <c r="GV65" i="1"/>
  <c r="AM66" i="1"/>
  <c r="AZ66" i="1"/>
  <c r="CW66" i="1"/>
  <c r="DM66" i="1"/>
  <c r="DA67" i="1"/>
  <c r="GS68" i="1"/>
  <c r="HH68" i="1" s="1"/>
  <c r="GX68" i="1"/>
  <c r="DF69" i="1"/>
  <c r="DI69" i="1" s="1"/>
  <c r="DA69" i="1"/>
  <c r="CO70" i="1"/>
  <c r="CK70" i="1"/>
  <c r="GV70" i="1"/>
  <c r="AU71" i="1"/>
  <c r="BB71" i="1"/>
  <c r="AZ71" i="1"/>
  <c r="AY71" i="1"/>
  <c r="BC73" i="1"/>
  <c r="AK74" i="1"/>
  <c r="AN74" i="1" s="1"/>
  <c r="AS75" i="1"/>
  <c r="AM75" i="1"/>
  <c r="AN75" i="1"/>
  <c r="AG75" i="1"/>
  <c r="AV77" i="1"/>
  <c r="AU77" i="1"/>
  <c r="BA77" i="1"/>
  <c r="BD77" i="1" s="1"/>
  <c r="DG79" i="1"/>
  <c r="DH79" i="1" s="1"/>
  <c r="CZ79" i="1"/>
  <c r="AN81" i="1"/>
  <c r="AM81" i="1"/>
  <c r="GW85" i="1"/>
  <c r="GY85" i="1" s="1"/>
  <c r="CN85" i="1"/>
  <c r="CU83" i="1"/>
  <c r="CV85" i="1"/>
  <c r="CY85" i="1"/>
  <c r="CQ66" i="1"/>
  <c r="CS66" i="1" s="1"/>
  <c r="GX67" i="1"/>
  <c r="HE67" i="1"/>
  <c r="GS67" i="1" s="1"/>
  <c r="HH67" i="1" s="1"/>
  <c r="CK68" i="1"/>
  <c r="CS68" i="1"/>
  <c r="GV69" i="1"/>
  <c r="BA70" i="1"/>
  <c r="BD70" i="1" s="1"/>
  <c r="CY70" i="1"/>
  <c r="CP71" i="1"/>
  <c r="CK72" i="1"/>
  <c r="CS72" i="1"/>
  <c r="HC72" i="1"/>
  <c r="GS72" i="1" s="1"/>
  <c r="HH72" i="1" s="1"/>
  <c r="DA73" i="1"/>
  <c r="CO76" i="1"/>
  <c r="CK76" i="1"/>
  <c r="AJ77" i="1"/>
  <c r="AF77" i="1"/>
  <c r="GW79" i="1"/>
  <c r="GY79" i="1" s="1"/>
  <c r="CN79" i="1"/>
  <c r="CS80" i="1"/>
  <c r="CR80" i="1"/>
  <c r="CX80" i="1"/>
  <c r="DM80" i="1"/>
  <c r="DL80" i="1"/>
  <c r="BA82" i="1"/>
  <c r="AV82" i="1"/>
  <c r="DH82" i="1"/>
  <c r="GV82" i="1"/>
  <c r="CO82" i="1"/>
  <c r="CK82" i="1"/>
  <c r="CN82" i="1"/>
  <c r="CS86" i="1"/>
  <c r="CL86" i="1"/>
  <c r="CP81" i="1"/>
  <c r="CS81" i="1" s="1"/>
  <c r="CX86" i="1"/>
  <c r="EG66" i="1"/>
  <c r="CK69" i="1"/>
  <c r="CS69" i="1"/>
  <c r="AF70" i="1"/>
  <c r="CQ71" i="1"/>
  <c r="CK73" i="1"/>
  <c r="CO73" i="1"/>
  <c r="AH74" i="1"/>
  <c r="GY75" i="1"/>
  <c r="HG74" i="1"/>
  <c r="GV76" i="1"/>
  <c r="DG77" i="1"/>
  <c r="DH77" i="1" s="1"/>
  <c r="HH77" i="1"/>
  <c r="AJ80" i="1"/>
  <c r="AI80" i="1"/>
  <c r="CZ80" i="1"/>
  <c r="DG80" i="1"/>
  <c r="DE80" i="1"/>
  <c r="DD80" i="1"/>
  <c r="GS87" i="1"/>
  <c r="HH87" i="1" s="1"/>
  <c r="GX87" i="1"/>
  <c r="CZ87" i="1"/>
  <c r="DG87" i="1"/>
  <c r="GS73" i="1"/>
  <c r="HH73" i="1" s="1"/>
  <c r="CX75" i="1"/>
  <c r="CZ75" i="1" s="1"/>
  <c r="CR75" i="1"/>
  <c r="CY74" i="1"/>
  <c r="DG75" i="1"/>
  <c r="HA74" i="1"/>
  <c r="HA61" i="1" s="1"/>
  <c r="HA60" i="1" s="1"/>
  <c r="CN77" i="1"/>
  <c r="CM74" i="1"/>
  <c r="BB78" i="1"/>
  <c r="BC78" i="1" s="1"/>
  <c r="CO78" i="1"/>
  <c r="CK78" i="1"/>
  <c r="DI78" i="1"/>
  <c r="DH78" i="1"/>
  <c r="BD79" i="1"/>
  <c r="BC79" i="1"/>
  <c r="CO80" i="1"/>
  <c r="CK80" i="1"/>
  <c r="GV80" i="1"/>
  <c r="CN80" i="1"/>
  <c r="CW80" i="1"/>
  <c r="CV80" i="1"/>
  <c r="EF83" i="1"/>
  <c r="EF81" i="1" s="1"/>
  <c r="HC85" i="1"/>
  <c r="AV87" i="1"/>
  <c r="BA87" i="1"/>
  <c r="AF79" i="1"/>
  <c r="AU82" i="1"/>
  <c r="BB82" i="1"/>
  <c r="DE82" i="1"/>
  <c r="HC83" i="1"/>
  <c r="HC81" i="1" s="1"/>
  <c r="GS84" i="1"/>
  <c r="GX84" i="1"/>
  <c r="DF85" i="1"/>
  <c r="DI85" i="1" s="1"/>
  <c r="DA85" i="1"/>
  <c r="CR86" i="1"/>
  <c r="DL86" i="1"/>
  <c r="GW88" i="1"/>
  <c r="CN88" i="1"/>
  <c r="GY88" i="1"/>
  <c r="AI94" i="1"/>
  <c r="AJ94" i="1"/>
  <c r="AF94" i="1"/>
  <c r="BD105" i="1"/>
  <c r="BD84" i="1"/>
  <c r="BA83" i="1"/>
  <c r="BD83" i="1" s="1"/>
  <c r="CM83" i="1"/>
  <c r="GW84" i="1"/>
  <c r="CN84" i="1"/>
  <c r="DF84" i="1"/>
  <c r="CX83" i="1"/>
  <c r="DA83" i="1" s="1"/>
  <c r="DA84" i="1"/>
  <c r="CZ84" i="1"/>
  <c r="CQ83" i="1"/>
  <c r="CR85" i="1"/>
  <c r="DK83" i="1"/>
  <c r="DL85" i="1"/>
  <c r="DD86" i="1"/>
  <c r="AJ87" i="1"/>
  <c r="AF87" i="1"/>
  <c r="BA90" i="1"/>
  <c r="AU90" i="1"/>
  <c r="AV90" i="1"/>
  <c r="DG101" i="1"/>
  <c r="EG81" i="1"/>
  <c r="DG84" i="1"/>
  <c r="CY83" i="1"/>
  <c r="CZ83" i="1" s="1"/>
  <c r="DC83" i="1"/>
  <c r="DD85" i="1"/>
  <c r="BB86" i="1"/>
  <c r="BC86" i="1" s="1"/>
  <c r="AU86" i="1"/>
  <c r="CV86" i="1"/>
  <c r="CK87" i="1"/>
  <c r="AM88" i="1"/>
  <c r="AH88" i="1"/>
  <c r="BB88" i="1"/>
  <c r="HE82" i="1"/>
  <c r="HE81" i="1" s="1"/>
  <c r="BB84" i="1"/>
  <c r="GV85" i="1"/>
  <c r="CY86" i="1"/>
  <c r="CX87" i="1"/>
  <c r="CX88" i="1"/>
  <c r="GV89" i="1"/>
  <c r="CN89" i="1"/>
  <c r="CO89" i="1"/>
  <c r="CK89" i="1"/>
  <c r="GX91" i="1"/>
  <c r="GS91" i="1"/>
  <c r="HH91" i="1" s="1"/>
  <c r="DG92" i="1"/>
  <c r="CZ92" i="1"/>
  <c r="BB93" i="1"/>
  <c r="AU93" i="1"/>
  <c r="DF93" i="1"/>
  <c r="CZ93" i="1"/>
  <c r="DA93" i="1"/>
  <c r="BB102" i="1"/>
  <c r="AT101" i="1"/>
  <c r="AU102" i="1"/>
  <c r="CS102" i="1"/>
  <c r="CP101" i="1"/>
  <c r="CS101" i="1" s="1"/>
  <c r="CX102" i="1"/>
  <c r="CR102" i="1"/>
  <c r="CR101" i="1" s="1"/>
  <c r="DG103" i="1"/>
  <c r="CZ103" i="1"/>
  <c r="CY101" i="1"/>
  <c r="BA104" i="1"/>
  <c r="AU104" i="1"/>
  <c r="AV104" i="1"/>
  <c r="CL83" i="1"/>
  <c r="CO83" i="1" s="1"/>
  <c r="CK84" i="1"/>
  <c r="CK85" i="1"/>
  <c r="CS85" i="1"/>
  <c r="AF86" i="1"/>
  <c r="CN86" i="1"/>
  <c r="AU87" i="1"/>
  <c r="CR88" i="1"/>
  <c r="CY88" i="1"/>
  <c r="AI90" i="1"/>
  <c r="AJ90" i="1"/>
  <c r="AF90" i="1"/>
  <c r="BA94" i="1"/>
  <c r="AU94" i="1"/>
  <c r="AV94" i="1"/>
  <c r="GS94" i="1"/>
  <c r="HH94" i="1" s="1"/>
  <c r="AJ102" i="1"/>
  <c r="DG105" i="1"/>
  <c r="CZ105" i="1"/>
  <c r="CN87" i="1"/>
  <c r="AS88" i="1"/>
  <c r="AN88" i="1"/>
  <c r="CO88" i="1"/>
  <c r="CK88" i="1"/>
  <c r="GV88" i="1"/>
  <c r="GS88" i="1" s="1"/>
  <c r="HH88" i="1" s="1"/>
  <c r="CW88" i="1"/>
  <c r="AO88" i="1"/>
  <c r="DE88" i="1"/>
  <c r="AW88" i="1"/>
  <c r="DM88" i="1"/>
  <c r="BE88" i="1"/>
  <c r="BB89" i="1"/>
  <c r="AU89" i="1"/>
  <c r="DF89" i="1"/>
  <c r="CZ89" i="1"/>
  <c r="DA89" i="1"/>
  <c r="GW92" i="1"/>
  <c r="GY92" i="1" s="1"/>
  <c r="CN92" i="1"/>
  <c r="GV93" i="1"/>
  <c r="CN93" i="1"/>
  <c r="CO93" i="1"/>
  <c r="CK93" i="1"/>
  <c r="AH101" i="1"/>
  <c r="AI102" i="1"/>
  <c r="CL102" i="1"/>
  <c r="BD103" i="1"/>
  <c r="CN103" i="1"/>
  <c r="CM101" i="1"/>
  <c r="AI104" i="1"/>
  <c r="AJ104" i="1"/>
  <c r="AF104" i="1"/>
  <c r="BA89" i="1"/>
  <c r="BD89" i="1" s="1"/>
  <c r="GX90" i="1"/>
  <c r="CK91" i="1"/>
  <c r="AF92" i="1"/>
  <c r="DF92" i="1"/>
  <c r="DI92" i="1" s="1"/>
  <c r="GV92" i="1"/>
  <c r="BA93" i="1"/>
  <c r="BD93" i="1" s="1"/>
  <c r="GX94" i="1"/>
  <c r="AG101" i="1"/>
  <c r="AS101" i="1"/>
  <c r="BA102" i="1"/>
  <c r="AF103" i="1"/>
  <c r="DF103" i="1"/>
  <c r="DI103" i="1" s="1"/>
  <c r="AF105" i="1"/>
  <c r="DF105" i="1"/>
  <c r="DI105" i="1" s="1"/>
  <c r="BZ88" i="1"/>
  <c r="BZ81" i="1" s="1"/>
  <c r="AF89" i="1"/>
  <c r="CK92" i="1"/>
  <c r="AF93" i="1"/>
  <c r="AF102" i="1"/>
  <c r="CK103" i="1"/>
  <c r="CK105" i="1"/>
  <c r="CN74" i="1" l="1"/>
  <c r="AZ88" i="1"/>
  <c r="AY88" i="1"/>
  <c r="AW81" i="1"/>
  <c r="CZ88" i="1"/>
  <c r="DG88" i="1"/>
  <c r="DH88" i="1" s="1"/>
  <c r="AH81" i="1"/>
  <c r="BD90" i="1"/>
  <c r="BC90" i="1"/>
  <c r="DF83" i="1"/>
  <c r="DI83" i="1" s="1"/>
  <c r="DI84" i="1"/>
  <c r="BD87" i="1"/>
  <c r="BC87" i="1"/>
  <c r="GS80" i="1"/>
  <c r="HH80" i="1" s="1"/>
  <c r="GX80" i="1"/>
  <c r="CR71" i="1"/>
  <c r="CY71" i="1"/>
  <c r="CM71" i="1"/>
  <c r="HE66" i="1"/>
  <c r="HE61" i="1" s="1"/>
  <c r="HE60" i="1" s="1"/>
  <c r="EG61" i="1"/>
  <c r="EG60" i="1" s="1"/>
  <c r="BA75" i="1"/>
  <c r="AS74" i="1"/>
  <c r="AV74" i="1" s="1"/>
  <c r="AV75" i="1"/>
  <c r="BI47" i="1"/>
  <c r="BI46" i="1" s="1"/>
  <c r="F46" i="1"/>
  <c r="CD47" i="1"/>
  <c r="DO17" i="1"/>
  <c r="BF49" i="1"/>
  <c r="BC32" i="1"/>
  <c r="FI17" i="1"/>
  <c r="AV101" i="1"/>
  <c r="GX92" i="1"/>
  <c r="GS92" i="1"/>
  <c r="HH92" i="1" s="1"/>
  <c r="BC89" i="1"/>
  <c r="BB101" i="1"/>
  <c r="BC102" i="1"/>
  <c r="DI93" i="1"/>
  <c r="DH93" i="1"/>
  <c r="DH92" i="1"/>
  <c r="DA88" i="1"/>
  <c r="DF88" i="1"/>
  <c r="DI88" i="1" s="1"/>
  <c r="BC84" i="1"/>
  <c r="BB83" i="1"/>
  <c r="BC83" i="1" s="1"/>
  <c r="DG83" i="1"/>
  <c r="DH84" i="1"/>
  <c r="HH84" i="1"/>
  <c r="BC82" i="1"/>
  <c r="DG74" i="1"/>
  <c r="DF75" i="1"/>
  <c r="CX74" i="1"/>
  <c r="DA74" i="1" s="1"/>
  <c r="DA75" i="1"/>
  <c r="GS76" i="1"/>
  <c r="HH76" i="1" s="1"/>
  <c r="GX76" i="1"/>
  <c r="DA86" i="1"/>
  <c r="DF86" i="1"/>
  <c r="DI86" i="1" s="1"/>
  <c r="CZ70" i="1"/>
  <c r="DG70" i="1"/>
  <c r="CZ85" i="1"/>
  <c r="DG85" i="1"/>
  <c r="DH85" i="1" s="1"/>
  <c r="AJ75" i="1"/>
  <c r="AF75" i="1"/>
  <c r="AF74" i="1" s="1"/>
  <c r="AG74" i="1"/>
  <c r="AJ74" i="1" s="1"/>
  <c r="AI75" i="1"/>
  <c r="AU74" i="1"/>
  <c r="AM74" i="1"/>
  <c r="DH76" i="1"/>
  <c r="DM62" i="1"/>
  <c r="DJ61" i="1"/>
  <c r="GP60" i="1"/>
  <c r="GW69" i="1"/>
  <c r="GY69" i="1" s="1"/>
  <c r="CN69" i="1"/>
  <c r="DF62" i="1"/>
  <c r="CN62" i="1"/>
  <c r="DI82" i="1"/>
  <c r="BC77" i="1"/>
  <c r="CV62" i="1"/>
  <c r="CW62" i="1"/>
  <c r="CU61" i="1"/>
  <c r="DD61" i="1"/>
  <c r="FQ32" i="1"/>
  <c r="FQ17" i="1" s="1"/>
  <c r="FQ48" i="1" s="1"/>
  <c r="EI32" i="1"/>
  <c r="GL32" i="1"/>
  <c r="DN32" i="1"/>
  <c r="CL61" i="1"/>
  <c r="CO62" i="1"/>
  <c r="CN46" i="1"/>
  <c r="ED47" i="1"/>
  <c r="ED46" i="1" s="1"/>
  <c r="DN29" i="1"/>
  <c r="DN17" i="1" s="1"/>
  <c r="DN48" i="1" s="1"/>
  <c r="EI29" i="1"/>
  <c r="GL29" i="1"/>
  <c r="FQ29" i="1"/>
  <c r="H17" i="1"/>
  <c r="AF17" i="1"/>
  <c r="CD19" i="1"/>
  <c r="AF12" i="1"/>
  <c r="CD13" i="1"/>
  <c r="AV63" i="1"/>
  <c r="BA63" i="1"/>
  <c r="AU63" i="1"/>
  <c r="BA67" i="1"/>
  <c r="AV67" i="1"/>
  <c r="AU67" i="1"/>
  <c r="ER46" i="1"/>
  <c r="EO48" i="1"/>
  <c r="ER48" i="1" s="1"/>
  <c r="DI26" i="1"/>
  <c r="BD19" i="1"/>
  <c r="BA17" i="1"/>
  <c r="BD13" i="1"/>
  <c r="BA12" i="1"/>
  <c r="FK28" i="1"/>
  <c r="DI23" i="1"/>
  <c r="DH23" i="1"/>
  <c r="CO17" i="1"/>
  <c r="DD48" i="1"/>
  <c r="AV12" i="1"/>
  <c r="DH38" i="1"/>
  <c r="BC21" i="1"/>
  <c r="AU12" i="1"/>
  <c r="FK25" i="1"/>
  <c r="AI17" i="1"/>
  <c r="BY19" i="1"/>
  <c r="BY17" i="1" s="1"/>
  <c r="BC14" i="1"/>
  <c r="CZ48" i="1"/>
  <c r="AW50" i="1"/>
  <c r="AZ50" i="1" s="1"/>
  <c r="AZ48" i="1"/>
  <c r="FL24" i="1"/>
  <c r="FK24" i="1"/>
  <c r="FC17" i="1"/>
  <c r="FC48" i="1" s="1"/>
  <c r="BD20" i="1"/>
  <c r="BC20" i="1"/>
  <c r="FJ17" i="1"/>
  <c r="DI19" i="1"/>
  <c r="DF17" i="1"/>
  <c r="DH19" i="1"/>
  <c r="EG49" i="1"/>
  <c r="BA101" i="1"/>
  <c r="BD101" i="1" s="1"/>
  <c r="BD102" i="1"/>
  <c r="GS93" i="1"/>
  <c r="HH93" i="1" s="1"/>
  <c r="GX93" i="1"/>
  <c r="BA88" i="1"/>
  <c r="BD88" i="1" s="1"/>
  <c r="AV88" i="1"/>
  <c r="AS81" i="1"/>
  <c r="GX85" i="1"/>
  <c r="GV83" i="1"/>
  <c r="GX83" i="1" s="1"/>
  <c r="GS85" i="1"/>
  <c r="HH85" i="1" s="1"/>
  <c r="CY81" i="1"/>
  <c r="CR66" i="1"/>
  <c r="CY66" i="1"/>
  <c r="CM66" i="1"/>
  <c r="CM61" i="1" s="1"/>
  <c r="CQ61" i="1"/>
  <c r="BC80" i="1"/>
  <c r="BD80" i="1"/>
  <c r="DA70" i="1"/>
  <c r="DF70" i="1"/>
  <c r="DI70" i="1" s="1"/>
  <c r="BH63" i="1"/>
  <c r="BG63" i="1"/>
  <c r="BE62" i="1"/>
  <c r="EH61" i="1"/>
  <c r="EH60" i="1" s="1"/>
  <c r="BB61" i="1"/>
  <c r="DH47" i="1"/>
  <c r="DH46" i="1" s="1"/>
  <c r="DG46" i="1"/>
  <c r="CK62" i="1"/>
  <c r="DO48" i="1"/>
  <c r="AJ101" i="1"/>
  <c r="AF101" i="1"/>
  <c r="CN102" i="1"/>
  <c r="CN101" i="1" s="1"/>
  <c r="CL101" i="1"/>
  <c r="CO102" i="1"/>
  <c r="CK102" i="1"/>
  <c r="BH88" i="1"/>
  <c r="BG88" i="1"/>
  <c r="BE81" i="1"/>
  <c r="AR88" i="1"/>
  <c r="AQ88" i="1"/>
  <c r="AG88" i="1"/>
  <c r="AO81" i="1"/>
  <c r="DH103" i="1"/>
  <c r="DF87" i="1"/>
  <c r="DI87" i="1" s="1"/>
  <c r="DA87" i="1"/>
  <c r="DL83" i="1"/>
  <c r="DK81" i="1"/>
  <c r="DL81" i="1" s="1"/>
  <c r="GY84" i="1"/>
  <c r="GW83" i="1"/>
  <c r="CZ74" i="1"/>
  <c r="GS82" i="1"/>
  <c r="GX82" i="1"/>
  <c r="BD82" i="1"/>
  <c r="DA80" i="1"/>
  <c r="DF80" i="1"/>
  <c r="DI80" i="1" s="1"/>
  <c r="GS70" i="1"/>
  <c r="HH70" i="1" s="1"/>
  <c r="GX70" i="1"/>
  <c r="CZ63" i="1"/>
  <c r="DG63" i="1"/>
  <c r="CY62" i="1"/>
  <c r="AH61" i="1"/>
  <c r="AU75" i="1"/>
  <c r="AV71" i="1"/>
  <c r="BA71" i="1"/>
  <c r="BD71" i="1" s="1"/>
  <c r="BC70" i="1"/>
  <c r="HG61" i="1"/>
  <c r="HG60" i="1" s="1"/>
  <c r="DH67" i="1"/>
  <c r="DI67" i="1"/>
  <c r="BZ60" i="1"/>
  <c r="BZ49" i="1" s="1"/>
  <c r="AI46" i="1"/>
  <c r="BY47" i="1"/>
  <c r="BY46" i="1" s="1"/>
  <c r="CZ69" i="1"/>
  <c r="DG69" i="1"/>
  <c r="DH69" i="1" s="1"/>
  <c r="GG47" i="1"/>
  <c r="GG46" i="1" s="1"/>
  <c r="GG48" i="1" s="1"/>
  <c r="EQ46" i="1"/>
  <c r="CX81" i="1"/>
  <c r="DA81" i="1" s="1"/>
  <c r="GX75" i="1"/>
  <c r="GV74" i="1"/>
  <c r="GX74" i="1" s="1"/>
  <c r="GS75" i="1"/>
  <c r="FI46" i="1"/>
  <c r="FL47" i="1"/>
  <c r="CD31" i="1"/>
  <c r="BI31" i="1"/>
  <c r="GV62" i="1"/>
  <c r="GS63" i="1"/>
  <c r="GX63" i="1"/>
  <c r="FK37" i="1"/>
  <c r="FL37" i="1"/>
  <c r="BC31" i="1"/>
  <c r="BD31" i="1"/>
  <c r="AN62" i="1"/>
  <c r="AS62" i="1"/>
  <c r="AG62" i="1"/>
  <c r="AI62" i="1" s="1"/>
  <c r="AK61" i="1"/>
  <c r="DI36" i="1"/>
  <c r="DH36" i="1"/>
  <c r="AJ67" i="1"/>
  <c r="AF67" i="1"/>
  <c r="AI67" i="1"/>
  <c r="AS66" i="1"/>
  <c r="AG66" i="1"/>
  <c r="AN66" i="1"/>
  <c r="EH49" i="1"/>
  <c r="AY50" i="1"/>
  <c r="AT50" i="1"/>
  <c r="AH50" i="1"/>
  <c r="EI19" i="1"/>
  <c r="CK17" i="1"/>
  <c r="DI14" i="1"/>
  <c r="DH14" i="1"/>
  <c r="CL52" i="1"/>
  <c r="CL53" i="1" s="1"/>
  <c r="CL54" i="1" s="1"/>
  <c r="CL48" i="1"/>
  <c r="CO12" i="1"/>
  <c r="AN48" i="1"/>
  <c r="AK50" i="1"/>
  <c r="CX48" i="1"/>
  <c r="DA12" i="1"/>
  <c r="AV48" i="1"/>
  <c r="FL22" i="1"/>
  <c r="FK22" i="1"/>
  <c r="AU17" i="1"/>
  <c r="BC13" i="1"/>
  <c r="BC12" i="1" s="1"/>
  <c r="BB12" i="1"/>
  <c r="DH29" i="1"/>
  <c r="ER17" i="1"/>
  <c r="DG17" i="1"/>
  <c r="CZ17" i="1"/>
  <c r="AV17" i="1"/>
  <c r="BJ12" i="1"/>
  <c r="FK31" i="1"/>
  <c r="BD94" i="1"/>
  <c r="BC94" i="1"/>
  <c r="CX101" i="1"/>
  <c r="DA101" i="1" s="1"/>
  <c r="DF102" i="1"/>
  <c r="CZ102" i="1"/>
  <c r="CZ101" i="1" s="1"/>
  <c r="DA102" i="1"/>
  <c r="CQ81" i="1"/>
  <c r="CR81" i="1" s="1"/>
  <c r="CR83" i="1"/>
  <c r="CX71" i="1"/>
  <c r="CX61" i="1" s="1"/>
  <c r="CL71" i="1"/>
  <c r="CS71" i="1"/>
  <c r="CP61" i="1"/>
  <c r="HC66" i="1"/>
  <c r="HC61" i="1" s="1"/>
  <c r="HC60" i="1" s="1"/>
  <c r="EF61" i="1"/>
  <c r="EF60" i="1" s="1"/>
  <c r="EF49" i="1" s="1"/>
  <c r="CZ65" i="1"/>
  <c r="DG65" i="1"/>
  <c r="DH65" i="1" s="1"/>
  <c r="DA65" i="1"/>
  <c r="DF65" i="1"/>
  <c r="DI72" i="1"/>
  <c r="DH72" i="1"/>
  <c r="CK66" i="1"/>
  <c r="BC38" i="1"/>
  <c r="BD38" i="1"/>
  <c r="BI32" i="1"/>
  <c r="CD32" i="1"/>
  <c r="BD37" i="1"/>
  <c r="BC37" i="1"/>
  <c r="CN17" i="1"/>
  <c r="AI12" i="1"/>
  <c r="AI48" i="1" s="1"/>
  <c r="BY13" i="1"/>
  <c r="BY12" i="1" s="1"/>
  <c r="BY48" i="1" s="1"/>
  <c r="GX88" i="1"/>
  <c r="AI101" i="1"/>
  <c r="DI89" i="1"/>
  <c r="DH89" i="1"/>
  <c r="DH105" i="1"/>
  <c r="CK83" i="1"/>
  <c r="BD104" i="1"/>
  <c r="BC104" i="1"/>
  <c r="AU101" i="1"/>
  <c r="BC93" i="1"/>
  <c r="GS89" i="1"/>
  <c r="HH89" i="1" s="1"/>
  <c r="GX89" i="1"/>
  <c r="CZ86" i="1"/>
  <c r="DG86" i="1"/>
  <c r="DH86" i="1" s="1"/>
  <c r="DD83" i="1"/>
  <c r="DC81" i="1"/>
  <c r="DD81" i="1" s="1"/>
  <c r="CM81" i="1"/>
  <c r="CN83" i="1"/>
  <c r="AU88" i="1"/>
  <c r="DH87" i="1"/>
  <c r="DH80" i="1"/>
  <c r="CO86" i="1"/>
  <c r="CK86" i="1"/>
  <c r="CK81" i="1" s="1"/>
  <c r="GV86" i="1"/>
  <c r="CL81" i="1"/>
  <c r="CO81" i="1" s="1"/>
  <c r="GW74" i="1"/>
  <c r="GY74" i="1" s="1"/>
  <c r="GX69" i="1"/>
  <c r="GS69" i="1"/>
  <c r="HH69" i="1" s="1"/>
  <c r="CV83" i="1"/>
  <c r="CU81" i="1"/>
  <c r="CV81" i="1" s="1"/>
  <c r="BC71" i="1"/>
  <c r="GX65" i="1"/>
  <c r="GS65" i="1"/>
  <c r="HH65" i="1" s="1"/>
  <c r="BA65" i="1"/>
  <c r="AU65" i="1"/>
  <c r="AV65" i="1"/>
  <c r="DG73" i="1"/>
  <c r="DH73" i="1" s="1"/>
  <c r="CZ73" i="1"/>
  <c r="AI66" i="1"/>
  <c r="GY63" i="1"/>
  <c r="GW62" i="1"/>
  <c r="GS66" i="1"/>
  <c r="HH66" i="1" s="1"/>
  <c r="AT61" i="1"/>
  <c r="CO74" i="1"/>
  <c r="AX60" i="1"/>
  <c r="DL62" i="1"/>
  <c r="DK61" i="1"/>
  <c r="AZ62" i="1"/>
  <c r="AW61" i="1"/>
  <c r="AY62" i="1"/>
  <c r="BC55" i="1"/>
  <c r="BI34" i="1"/>
  <c r="CD34" i="1"/>
  <c r="EI33" i="1"/>
  <c r="FQ33" i="1"/>
  <c r="DN33" i="1"/>
  <c r="GL33" i="1"/>
  <c r="EE49" i="1"/>
  <c r="DH32" i="1"/>
  <c r="DI32" i="1"/>
  <c r="FK30" i="1"/>
  <c r="FL30" i="1"/>
  <c r="FA48" i="1"/>
  <c r="FD48" i="1" s="1"/>
  <c r="AG63" i="1"/>
  <c r="EI38" i="1"/>
  <c r="FQ38" i="1"/>
  <c r="GL38" i="1"/>
  <c r="DN38" i="1"/>
  <c r="AR61" i="1"/>
  <c r="BD54" i="1"/>
  <c r="BC54" i="1"/>
  <c r="CT49" i="1"/>
  <c r="FL27" i="1"/>
  <c r="FK27" i="1"/>
  <c r="FK17" i="1" s="1"/>
  <c r="FK48" i="1" s="1"/>
  <c r="CD25" i="1"/>
  <c r="F17" i="1"/>
  <c r="CD17" i="1" s="1"/>
  <c r="BI25" i="1"/>
  <c r="EI13" i="1"/>
  <c r="CK12" i="1"/>
  <c r="DI13" i="1"/>
  <c r="DF12" i="1"/>
  <c r="DH13" i="1"/>
  <c r="DH12" i="1" s="1"/>
  <c r="ED17" i="1"/>
  <c r="ED48" i="1" s="1"/>
  <c r="BC19" i="1"/>
  <c r="BB17" i="1"/>
  <c r="CN48" i="1"/>
  <c r="GL22" i="1"/>
  <c r="EN17" i="1"/>
  <c r="EN48" i="1" s="1"/>
  <c r="BJ17" i="1"/>
  <c r="FJ48" i="1"/>
  <c r="FL12" i="1"/>
  <c r="AH48" i="1"/>
  <c r="BE50" i="1"/>
  <c r="BH50" i="1" s="1"/>
  <c r="BH48" i="1"/>
  <c r="AO50" i="1"/>
  <c r="AR50" i="1" s="1"/>
  <c r="AR48" i="1"/>
  <c r="BD25" i="1"/>
  <c r="BC25" i="1"/>
  <c r="DI21" i="1"/>
  <c r="DH21" i="1"/>
  <c r="CM48" i="1"/>
  <c r="EQ17" i="1"/>
  <c r="CX60" i="1" l="1"/>
  <c r="CM60" i="1"/>
  <c r="CN61" i="1"/>
  <c r="DK60" i="1"/>
  <c r="DL61" i="1"/>
  <c r="BA66" i="1"/>
  <c r="AV66" i="1"/>
  <c r="AU66" i="1"/>
  <c r="AR81" i="1"/>
  <c r="AQ81" i="1"/>
  <c r="CZ66" i="1"/>
  <c r="DG66" i="1"/>
  <c r="DA66" i="1"/>
  <c r="GL17" i="1"/>
  <c r="GL48" i="1" s="1"/>
  <c r="EI17" i="1"/>
  <c r="H48" i="1"/>
  <c r="DI62" i="1"/>
  <c r="BA74" i="1"/>
  <c r="BD75" i="1"/>
  <c r="BC75" i="1"/>
  <c r="DF48" i="1"/>
  <c r="DI12" i="1"/>
  <c r="BI17" i="1"/>
  <c r="AJ63" i="1"/>
  <c r="AF63" i="1"/>
  <c r="AI63" i="1"/>
  <c r="AT60" i="1"/>
  <c r="GW61" i="1"/>
  <c r="GY62" i="1"/>
  <c r="BD65" i="1"/>
  <c r="BC65" i="1"/>
  <c r="BC88" i="1"/>
  <c r="DI102" i="1"/>
  <c r="DF101" i="1"/>
  <c r="DI101" i="1" s="1"/>
  <c r="DH102" i="1"/>
  <c r="DH101" i="1" s="1"/>
  <c r="BB48" i="1"/>
  <c r="FL46" i="1"/>
  <c r="FI48" i="1"/>
  <c r="FL48" i="1" s="1"/>
  <c r="DH63" i="1"/>
  <c r="DG62" i="1"/>
  <c r="GY83" i="1"/>
  <c r="GW81" i="1"/>
  <c r="GY81" i="1" s="1"/>
  <c r="AJ88" i="1"/>
  <c r="AF88" i="1"/>
  <c r="AF81" i="1" s="1"/>
  <c r="AG81" i="1"/>
  <c r="AJ81" i="1" s="1"/>
  <c r="CO101" i="1"/>
  <c r="CK101" i="1"/>
  <c r="BD17" i="1"/>
  <c r="AF48" i="1"/>
  <c r="CD12" i="1"/>
  <c r="CD48" i="1" s="1"/>
  <c r="DF81" i="1"/>
  <c r="DI81" i="1" s="1"/>
  <c r="DI63" i="1"/>
  <c r="BI48" i="1"/>
  <c r="GV61" i="1"/>
  <c r="GX62" i="1"/>
  <c r="BD67" i="1"/>
  <c r="BC67" i="1"/>
  <c r="CO61" i="1"/>
  <c r="CL60" i="1"/>
  <c r="CO60" i="1" s="1"/>
  <c r="DI75" i="1"/>
  <c r="DF74" i="1"/>
  <c r="DI74" i="1" s="1"/>
  <c r="DH83" i="1"/>
  <c r="DG81" i="1"/>
  <c r="DH81" i="1" s="1"/>
  <c r="CZ71" i="1"/>
  <c r="DG71" i="1"/>
  <c r="BC17" i="1"/>
  <c r="AQ50" i="1"/>
  <c r="AW60" i="1"/>
  <c r="AZ61" i="1"/>
  <c r="AX49" i="1"/>
  <c r="CN81" i="1"/>
  <c r="DI65" i="1"/>
  <c r="GV71" i="1"/>
  <c r="CO71" i="1"/>
  <c r="CK71" i="1"/>
  <c r="CK61" i="1" s="1"/>
  <c r="CK60" i="1" s="1"/>
  <c r="BJ48" i="1"/>
  <c r="BC48" i="1"/>
  <c r="CX49" i="1"/>
  <c r="DA48" i="1"/>
  <c r="BB50" i="1"/>
  <c r="AN61" i="1"/>
  <c r="AK60" i="1"/>
  <c r="AM61" i="1"/>
  <c r="GS74" i="1"/>
  <c r="HH74" i="1" s="1"/>
  <c r="HH75" i="1"/>
  <c r="EQ48" i="1"/>
  <c r="GV81" i="1"/>
  <c r="GX81" i="1" s="1"/>
  <c r="DG48" i="1"/>
  <c r="CQ60" i="1"/>
  <c r="CR61" i="1"/>
  <c r="CZ81" i="1"/>
  <c r="AV81" i="1"/>
  <c r="AU81" i="1"/>
  <c r="DH17" i="1"/>
  <c r="DH48" i="1" s="1"/>
  <c r="AU48" i="1"/>
  <c r="BD63" i="1"/>
  <c r="BC63" i="1"/>
  <c r="DC60" i="1"/>
  <c r="DH75" i="1"/>
  <c r="GS83" i="1"/>
  <c r="HH83" i="1" s="1"/>
  <c r="FL17" i="1"/>
  <c r="AI81" i="1"/>
  <c r="AZ81" i="1"/>
  <c r="AY81" i="1"/>
  <c r="CS61" i="1"/>
  <c r="CP60" i="1"/>
  <c r="AV62" i="1"/>
  <c r="BA62" i="1"/>
  <c r="AS61" i="1"/>
  <c r="AU61" i="1" s="1"/>
  <c r="AU62" i="1"/>
  <c r="CZ62" i="1"/>
  <c r="CY61" i="1"/>
  <c r="BH81" i="1"/>
  <c r="BG81" i="1"/>
  <c r="DM61" i="1"/>
  <c r="DJ60" i="1"/>
  <c r="BC101" i="1"/>
  <c r="CD46" i="1"/>
  <c r="F48" i="1"/>
  <c r="CM49" i="1"/>
  <c r="CK52" i="1"/>
  <c r="CK53" i="1" s="1"/>
  <c r="CK54" i="1" s="1"/>
  <c r="CK48" i="1"/>
  <c r="EI12" i="1"/>
  <c r="EI48" i="1" s="1"/>
  <c r="BG50" i="1"/>
  <c r="AO60" i="1"/>
  <c r="AY61" i="1"/>
  <c r="GS86" i="1"/>
  <c r="HH86" i="1" s="1"/>
  <c r="GX86" i="1"/>
  <c r="DF71" i="1"/>
  <c r="DI71" i="1" s="1"/>
  <c r="DA71" i="1"/>
  <c r="AN50" i="1"/>
  <c r="AG50" i="1"/>
  <c r="AS50" i="1"/>
  <c r="CO48" i="1"/>
  <c r="CP64" i="1"/>
  <c r="DJ64" i="1"/>
  <c r="DB64" i="1"/>
  <c r="CT64" i="1"/>
  <c r="AM50" i="1"/>
  <c r="AJ66" i="1"/>
  <c r="AF66" i="1"/>
  <c r="AJ62" i="1"/>
  <c r="AF62" i="1"/>
  <c r="AF61" i="1" s="1"/>
  <c r="AF60" i="1" s="1"/>
  <c r="AG61" i="1"/>
  <c r="GS62" i="1"/>
  <c r="HH63" i="1"/>
  <c r="AH60" i="1"/>
  <c r="BA81" i="1"/>
  <c r="BD81" i="1" s="1"/>
  <c r="HH82" i="1"/>
  <c r="GS81" i="1"/>
  <c r="HH81" i="1" s="1"/>
  <c r="BH62" i="1"/>
  <c r="BG62" i="1"/>
  <c r="BE61" i="1"/>
  <c r="GW66" i="1"/>
  <c r="GY66" i="1" s="1"/>
  <c r="CN66" i="1"/>
  <c r="CO66" i="1"/>
  <c r="DI17" i="1"/>
  <c r="AJ48" i="1"/>
  <c r="BA48" i="1"/>
  <c r="BD12" i="1"/>
  <c r="CU60" i="1"/>
  <c r="CV61" i="1"/>
  <c r="CW61" i="1"/>
  <c r="DH70" i="1"/>
  <c r="AI74" i="1"/>
  <c r="BB81" i="1"/>
  <c r="BC81" i="1" s="1"/>
  <c r="CN71" i="1"/>
  <c r="GW71" i="1"/>
  <c r="GY71" i="1" s="1"/>
  <c r="AI88" i="1"/>
  <c r="DA62" i="1"/>
  <c r="DM60" i="1" l="1"/>
  <c r="DJ49" i="1"/>
  <c r="CY60" i="1"/>
  <c r="CZ61" i="1"/>
  <c r="BD62" i="1"/>
  <c r="BA61" i="1"/>
  <c r="BC62" i="1"/>
  <c r="CR60" i="1"/>
  <c r="CR49" i="1" s="1"/>
  <c r="CQ49" i="1"/>
  <c r="AZ60" i="1"/>
  <c r="AW49" i="1"/>
  <c r="BB60" i="1"/>
  <c r="AF49" i="1"/>
  <c r="AT49" i="1"/>
  <c r="DF61" i="1"/>
  <c r="CN60" i="1"/>
  <c r="CN49" i="1" s="1"/>
  <c r="BD48" i="1"/>
  <c r="AV50" i="1"/>
  <c r="BA50" i="1"/>
  <c r="BD50" i="1" s="1"/>
  <c r="AH49" i="1"/>
  <c r="GV60" i="1"/>
  <c r="GX60" i="1" s="1"/>
  <c r="GX61" i="1"/>
  <c r="DI48" i="1"/>
  <c r="BD66" i="1"/>
  <c r="BC66" i="1"/>
  <c r="CX64" i="1"/>
  <c r="CS64" i="1"/>
  <c r="CR64" i="1"/>
  <c r="AK64" i="1"/>
  <c r="CV60" i="1"/>
  <c r="CV49" i="1" s="1"/>
  <c r="CU49" i="1"/>
  <c r="CW60" i="1"/>
  <c r="BE60" i="1"/>
  <c r="BH61" i="1"/>
  <c r="BG61" i="1"/>
  <c r="CW64" i="1"/>
  <c r="CV64" i="1"/>
  <c r="AO64" i="1"/>
  <c r="GS71" i="1"/>
  <c r="HH71" i="1" s="1"/>
  <c r="GX71" i="1"/>
  <c r="DH71" i="1"/>
  <c r="DH66" i="1"/>
  <c r="DI66" i="1"/>
  <c r="DL60" i="1"/>
  <c r="DL49" i="1" s="1"/>
  <c r="DK49" i="1"/>
  <c r="AJ61" i="1"/>
  <c r="AG60" i="1"/>
  <c r="DL64" i="1"/>
  <c r="BE64" i="1"/>
  <c r="DM64" i="1"/>
  <c r="AR60" i="1"/>
  <c r="AQ60" i="1"/>
  <c r="AQ49" i="1" s="1"/>
  <c r="AO49" i="1"/>
  <c r="AS60" i="1"/>
  <c r="AV61" i="1"/>
  <c r="AN60" i="1"/>
  <c r="AM60" i="1"/>
  <c r="AM49" i="1" s="1"/>
  <c r="AK49" i="1"/>
  <c r="BB49" i="1"/>
  <c r="GW60" i="1"/>
  <c r="GY60" i="1" s="1"/>
  <c r="GY61" i="1"/>
  <c r="AI61" i="1"/>
  <c r="AJ50" i="1"/>
  <c r="AF50" i="1"/>
  <c r="GS61" i="1"/>
  <c r="HH62" i="1"/>
  <c r="AW64" i="1"/>
  <c r="DE64" i="1"/>
  <c r="DD64" i="1"/>
  <c r="CL49" i="1"/>
  <c r="CK49" i="1"/>
  <c r="CS60" i="1"/>
  <c r="CP49" i="1"/>
  <c r="DD60" i="1"/>
  <c r="DD49" i="1" s="1"/>
  <c r="DC49" i="1"/>
  <c r="DE60" i="1"/>
  <c r="AU50" i="1"/>
  <c r="AY60" i="1"/>
  <c r="AY49" i="1" s="1"/>
  <c r="DH74" i="1"/>
  <c r="DH62" i="1"/>
  <c r="DG61" i="1"/>
  <c r="AI50" i="1"/>
  <c r="BD74" i="1"/>
  <c r="BC74" i="1"/>
  <c r="DA61" i="1"/>
  <c r="AZ64" i="1" l="1"/>
  <c r="AY64" i="1"/>
  <c r="AJ60" i="1"/>
  <c r="AG49" i="1"/>
  <c r="DG60" i="1"/>
  <c r="DH61" i="1"/>
  <c r="AV60" i="1"/>
  <c r="AS49" i="1"/>
  <c r="AR64" i="1"/>
  <c r="AQ64" i="1"/>
  <c r="DF64" i="1"/>
  <c r="DA64" i="1"/>
  <c r="CZ64" i="1"/>
  <c r="AU60" i="1"/>
  <c r="AU49" i="1" s="1"/>
  <c r="BD61" i="1"/>
  <c r="BA60" i="1"/>
  <c r="BC61" i="1"/>
  <c r="CZ60" i="1"/>
  <c r="CZ49" i="1" s="1"/>
  <c r="CY49" i="1"/>
  <c r="GS60" i="1"/>
  <c r="HH60" i="1" s="1"/>
  <c r="HH61" i="1"/>
  <c r="BG64" i="1"/>
  <c r="BH64" i="1"/>
  <c r="DA60" i="1"/>
  <c r="BH60" i="1"/>
  <c r="BG60" i="1"/>
  <c r="BG49" i="1" s="1"/>
  <c r="BE49" i="1"/>
  <c r="AS64" i="1"/>
  <c r="AN64" i="1"/>
  <c r="AM64" i="1"/>
  <c r="AG64" i="1"/>
  <c r="BC50" i="1"/>
  <c r="AI60" i="1"/>
  <c r="AI49" i="1" s="1"/>
  <c r="DI61" i="1"/>
  <c r="DF60" i="1"/>
  <c r="BC60" i="1"/>
  <c r="BC49" i="1" s="1"/>
  <c r="DI64" i="1" l="1"/>
  <c r="DH64" i="1"/>
  <c r="BA64" i="1"/>
  <c r="AV64" i="1"/>
  <c r="AU64" i="1"/>
  <c r="BD60" i="1"/>
  <c r="BA49" i="1"/>
  <c r="AI64" i="1"/>
  <c r="AF64" i="1"/>
  <c r="AJ64" i="1"/>
  <c r="DI60" i="1"/>
  <c r="DF49" i="1"/>
  <c r="DH60" i="1"/>
  <c r="DH49" i="1" s="1"/>
  <c r="DG49" i="1"/>
  <c r="BD64" i="1" l="1"/>
  <c r="BC64" i="1"/>
</calcChain>
</file>

<file path=xl/comments1.xml><?xml version="1.0" encoding="utf-8"?>
<comments xmlns="http://schemas.openxmlformats.org/spreadsheetml/2006/main">
  <authors>
    <author>Тихомирова Екатерина Вячеславовна</author>
  </authors>
  <commentList>
    <comment ref="GP65" authorId="0" shapeId="0">
      <text>
        <r>
          <rPr>
            <b/>
            <sz val="9"/>
            <color indexed="81"/>
            <rFont val="Tahoma"/>
            <family val="2"/>
            <charset val="204"/>
          </rPr>
          <t>Тихомирова Екатерина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Данные из ожидаемого факта БП 9+3</t>
        </r>
      </text>
    </comment>
  </commentList>
</comments>
</file>

<file path=xl/sharedStrings.xml><?xml version="1.0" encoding="utf-8"?>
<sst xmlns="http://schemas.openxmlformats.org/spreadsheetml/2006/main" count="1124" uniqueCount="244">
  <si>
    <t>Тип:</t>
  </si>
  <si>
    <t>ИПР</t>
  </si>
  <si>
    <t>Год n:</t>
  </si>
  <si>
    <t>ДО/ВО:</t>
  </si>
  <si>
    <t>ООО  «Омская энергосбытовая компания»</t>
  </si>
  <si>
    <t>Валюта:</t>
  </si>
  <si>
    <t>тыс. RUR</t>
  </si>
  <si>
    <t>Уникальный
 код
проекта</t>
  </si>
  <si>
    <t>Наименование раздела/ИП</t>
  </si>
  <si>
    <t>Классификаторы проекта</t>
  </si>
  <si>
    <t>Общая стоимость, в текущих ценах</t>
  </si>
  <si>
    <t>Сроки реализации проекта</t>
  </si>
  <si>
    <t>Ввод мощности</t>
  </si>
  <si>
    <t>Количественные показатели для сетевых компаний</t>
  </si>
  <si>
    <t>Эффект от реализации проекта</t>
  </si>
  <si>
    <t>Показатели эффективности проекта</t>
  </si>
  <si>
    <t>Источник финансирования</t>
  </si>
  <si>
    <t>Факторы неисполнения (нарастающим итогом) по финансированию</t>
  </si>
  <si>
    <t>Примечание</t>
  </si>
  <si>
    <t>Факторы неисполнения (нарастающим итогом) по освоению</t>
  </si>
  <si>
    <t>Факторы неисполнения (нарастающим итогом) по вводу в ОС</t>
  </si>
  <si>
    <t>Финансирование, тыс. руб. с учетом НДС</t>
  </si>
  <si>
    <t>Освоение, тыс. руб. без учета НДС</t>
  </si>
  <si>
    <t>Топливо основное/резервное
(вводимое обор-е)</t>
  </si>
  <si>
    <t>ИЗМЕНЕНИЕ УСТАНОВЛЕННОЙ МОЩНОСТИ</t>
  </si>
  <si>
    <t>Дата ввода/вывода, ДД.ММ.ГГГГ</t>
  </si>
  <si>
    <t>Классификатор Минэнерго</t>
  </si>
  <si>
    <t>Классификатор "Целевые программы"</t>
  </si>
  <si>
    <t>Производственная единица (ПЕ)</t>
  </si>
  <si>
    <t>финансирование</t>
  </si>
  <si>
    <t>освоение</t>
  </si>
  <si>
    <t>Начало</t>
  </si>
  <si>
    <t>Окончание</t>
  </si>
  <si>
    <t>Мощность</t>
  </si>
  <si>
    <t>Год ввода мощности</t>
  </si>
  <si>
    <t>Единица измерения физических объемов</t>
  </si>
  <si>
    <t>Количество</t>
  </si>
  <si>
    <t>Цена</t>
  </si>
  <si>
    <t>Стоимость</t>
  </si>
  <si>
    <t>EBITDA за 1-й год проекта (при отсутствии расчетов эфф-ти - итого за 1-й год)</t>
  </si>
  <si>
    <t>EBITDA за весь срок проекта  (при отсутствии расчетов эфф-ти - итого эффект за срок жизн. цикла)</t>
  </si>
  <si>
    <t>IRR</t>
  </si>
  <si>
    <t>NPV</t>
  </si>
  <si>
    <t>PI</t>
  </si>
  <si>
    <t>DPBP</t>
  </si>
  <si>
    <t>Экономия</t>
  </si>
  <si>
    <t>Изменение условий оплаты и/или поставки по результатам заключения договоров/доп.соглашений с подрядчиками</t>
  </si>
  <si>
    <t>Неисполнение, ненадлежащее исполнение контрагентом своих обязательств</t>
  </si>
  <si>
    <t>Отказ от реализации ИПКВ</t>
  </si>
  <si>
    <t>Сдвиг сроков реализации из-за:</t>
  </si>
  <si>
    <t>Изменение технических решений</t>
  </si>
  <si>
    <t>Рост стоимости/новые проекты</t>
  </si>
  <si>
    <t xml:space="preserve">  Некачественное планирование ИПКВ инициаторами</t>
  </si>
  <si>
    <t>Прочее</t>
  </si>
  <si>
    <t>1 квартал</t>
  </si>
  <si>
    <t>2 квартал</t>
  </si>
  <si>
    <t>3 квартал</t>
  </si>
  <si>
    <t>4 квартал</t>
  </si>
  <si>
    <t>Электрическая,
МВт</t>
  </si>
  <si>
    <t>Тепловая,
Гкал/ч</t>
  </si>
  <si>
    <t>Трансформаторная,
МВА</t>
  </si>
  <si>
    <t>План</t>
  </si>
  <si>
    <t>Факт/
Ож.исп</t>
  </si>
  <si>
    <t>6 месяцев  (накопительным итогом)</t>
  </si>
  <si>
    <t>9 месяцев  (накопительным итогом)</t>
  </si>
  <si>
    <t>по результатам закупочных процедур</t>
  </si>
  <si>
    <t>полученная в ходе реализации ИПКВ (в т.ч. в результате изменения тех. решений)</t>
  </si>
  <si>
    <t>по резервам на непредвиденные расходы</t>
  </si>
  <si>
    <t>длительных закупочных процедур</t>
  </si>
  <si>
    <t>длительного согласования документации (договоров, актов выполненных работ и т.п.)</t>
  </si>
  <si>
    <t>Опережающего выполнения ИПКВ</t>
  </si>
  <si>
    <r>
      <t>Реализация ИПКВ, не предусмотренных утвержденной инвестиционной программой</t>
    </r>
    <r>
      <rPr>
        <sz val="8"/>
        <rFont val="Calibri"/>
        <family val="2"/>
        <charset val="204"/>
        <scheme val="minor"/>
      </rPr>
      <t> </t>
    </r>
  </si>
  <si>
    <t>Внеплановые ИПКВ по техприсоединению</t>
  </si>
  <si>
    <t>Превышение стоимости</t>
  </si>
  <si>
    <t>Факт/Ож.исп</t>
  </si>
  <si>
    <t>Трансформаторная, МВА</t>
  </si>
  <si>
    <t>ВЫВОД</t>
  </si>
  <si>
    <t>ВВОД</t>
  </si>
  <si>
    <t>Изменение</t>
  </si>
  <si>
    <t>Электрическая</t>
  </si>
  <si>
    <t>Тепловая</t>
  </si>
  <si>
    <t>Трансформаторная</t>
  </si>
  <si>
    <t>КГГГГ</t>
  </si>
  <si>
    <t>МВт,Гкал/ч, км,шт</t>
  </si>
  <si>
    <t>%</t>
  </si>
  <si>
    <t>тыс.ед. нац.вал.</t>
  </si>
  <si>
    <t>ед.</t>
  </si>
  <si>
    <t>лет</t>
  </si>
  <si>
    <t>Факт</t>
  </si>
  <si>
    <t xml:space="preserve">Откл.                               </t>
  </si>
  <si>
    <t xml:space="preserve">% исполн.                            </t>
  </si>
  <si>
    <t>ПИР</t>
  </si>
  <si>
    <t>СМР</t>
  </si>
  <si>
    <t>Оборуд и 
мат-лы</t>
  </si>
  <si>
    <t>Прочие</t>
  </si>
  <si>
    <t>газ, мазут, уголь, ДТ, "-"</t>
  </si>
  <si>
    <t xml:space="preserve"> 1. Новое строительство и расширение</t>
  </si>
  <si>
    <t>-</t>
  </si>
  <si>
    <t xml:space="preserve"> 2.  Техперевооружение и реконструкция</t>
  </si>
  <si>
    <t>17.01.0110</t>
  </si>
  <si>
    <t>Приобретение и монтаж приборов учета электрической энергии (2021)</t>
  </si>
  <si>
    <t>ПРО</t>
  </si>
  <si>
    <t xml:space="preserve"> -</t>
  </si>
  <si>
    <t>ОЭСК_Омск.обл._РП_№1</t>
  </si>
  <si>
    <t>ПТП: ТБР</t>
  </si>
  <si>
    <t>Новый проект</t>
  </si>
  <si>
    <t>17.01.0134</t>
  </si>
  <si>
    <t>Создание интеллектуальной системы учета электрической энергии (2022-2025)</t>
  </si>
  <si>
    <t xml:space="preserve">3. Приобретение техники и инвентаря производственного назначения </t>
  </si>
  <si>
    <t>4. Приобретение техники и инвентаря не производственного (общехозяйственного) назначения</t>
  </si>
  <si>
    <t>5. ИТ – мероприятия</t>
  </si>
  <si>
    <t>ИПКВ по ИТ</t>
  </si>
  <si>
    <t>17.01.0058</t>
  </si>
  <si>
    <t>Приобретение права на использование программы в рамках проекта «Тиражирование системы «1С: Зарплата и управление персоналом»</t>
  </si>
  <si>
    <t>ОЭСК_АУП</t>
  </si>
  <si>
    <t>АТП</t>
  </si>
  <si>
    <t>Переходящий проект 17.01.0058.
Проект из ИПР 2019-2023. 
Проект без изменений (НДС не обл.).</t>
  </si>
  <si>
    <t>17.01.0115</t>
  </si>
  <si>
    <t>Внедрение системы «Единый биллинг юридических лиц. Импортозамещенная конфигурация»</t>
  </si>
  <si>
    <t>Новый проект 
В ИПР 2020-2024 проект не планировался.
В 4 кв. 2020 года планируется провести ОПС.
Проект состоит из приобретения ПО (10 494 т. р. НДС не обл.),  внедрение системы (4 941 т. р. с НДС, 4 118 т. р. без НДС).
Приобретение ПО пройдет в 4 кв. 2020 года, финансирование ПО в 2021-2025.
Внедрение системы будет осуществлено полностью в 4 кв. 2020 года</t>
  </si>
  <si>
    <t>17.01.0125</t>
  </si>
  <si>
    <t>Развитие ИТ платформы расчетов с юридическими лицами (2021)</t>
  </si>
  <si>
    <t xml:space="preserve">Проект 17.01.0125 выделен из проекта 17.01.0078 ИПР 2020-2024. </t>
  </si>
  <si>
    <t>17.01.0126</t>
  </si>
  <si>
    <t>Развитие системы «Личный кабинет клиента юридического лица» (2021)</t>
  </si>
  <si>
    <t xml:space="preserve">Проект 17.01.0125 выделен из проекта 17.01.0100 ИПР 2020-2024.
Уменьшение стоимости (- 399 т. р. с НДС) связано с актуализацией КП. </t>
  </si>
  <si>
    <t>17.01.0127</t>
  </si>
  <si>
    <t>Развитие мобильного приложения «Личный кабинет клиента юридического лица» (2021)</t>
  </si>
  <si>
    <t>Проект 17.01.0126 выден из проекта 17.01.0101 ИПР 2020-2024.
Уменьшение стоимости (+ 94 т. р. с НДС) связано с актуализацией КП.</t>
  </si>
  <si>
    <t>17.01.0067</t>
  </si>
  <si>
    <t>Внедрение системы «CRM юридических лиц» (2021)</t>
  </si>
  <si>
    <t>17.01.0109</t>
  </si>
  <si>
    <t>Приобретение серверного оборудования для информационных систем биллинга физических лиц</t>
  </si>
  <si>
    <t>КИ</t>
  </si>
  <si>
    <t>17.01.0118</t>
  </si>
  <si>
    <t>Развитие «Индивидуального кабинета управления счетами. Версия 1»</t>
  </si>
  <si>
    <t>17.01.0120</t>
  </si>
  <si>
    <t>Приобретение оргтехники (2021)</t>
  </si>
  <si>
    <t>17.01.0122</t>
  </si>
  <si>
    <t>Развитие мобильного приложения «Личный кабинет клиента физического лица»</t>
  </si>
  <si>
    <t>17.01.0123</t>
  </si>
  <si>
    <t>Приобретение центральных коммутаторов локальной вычислительной сети</t>
  </si>
  <si>
    <t>Новый проект
(НДС облагается частично)</t>
  </si>
  <si>
    <t>17.01.0078</t>
  </si>
  <si>
    <t>Развитие ИТ платформы расчетов с юридическими лицами (2022-2025)</t>
  </si>
  <si>
    <t xml:space="preserve">Проект 17.01.0078 из ИПР 2020-2024
Увеличение стоимости (+ 777 т .р . с НДС) связано с актуализацией КП. </t>
  </si>
  <si>
    <t>17.01.0100</t>
  </si>
  <si>
    <t>Развитие системы «Личный кабинет клиента юридического лица» (2022-2025)</t>
  </si>
  <si>
    <t>Проект 17.01.0100 ИПР2020-2024
Уменьшение стоимости (- 1 513 т.р. с НДС ) связано с актуализацией КП.</t>
  </si>
  <si>
    <t>17.01.0101</t>
  </si>
  <si>
    <t>Развитие мобильного приложения «Личный кабинет клиента юридического лица» (2022-2025)</t>
  </si>
  <si>
    <t>Проект 17.01.0101 ИПР2020-2024
Увеличение стоимости (+ 463 т.р. с НДС ) связано с актуализацией.</t>
  </si>
  <si>
    <t>17.01.0131</t>
  </si>
  <si>
    <t>Приобретение оргтехники (2022-2023)</t>
  </si>
  <si>
    <t>17.01.0135</t>
  </si>
  <si>
    <t>Развитие системы «CRM юридических лиц» (2022-2025)</t>
  </si>
  <si>
    <t>ИПКВ по информационной безопасности</t>
  </si>
  <si>
    <t>АПП</t>
  </si>
  <si>
    <t>17.01.0128</t>
  </si>
  <si>
    <t>Приобретение и внедрение средств защиты информации от несанкционированного доступа «SecretNet Studio 8.5»</t>
  </si>
  <si>
    <t>17.01.0129</t>
  </si>
  <si>
    <t>Приобретение неисключительных прав на программное обеспечение «MaxPatrol Server»</t>
  </si>
  <si>
    <t>Новый проект
(НДС не облагается)</t>
  </si>
  <si>
    <t>17.01.0133</t>
  </si>
  <si>
    <t>Приобретение и внедрение системы защиты веб-приложений «FortiWeb-400E»</t>
  </si>
  <si>
    <t>17.01.0095</t>
  </si>
  <si>
    <t>Приобретение прав на антивирусное программное обеспечение «Kaspersky Endpoint Security»</t>
  </si>
  <si>
    <t xml:space="preserve">Проект 17.01.0095 из ИПР2020-2024 
Уменьшение стоимости (- 111 т. р. НДС не обл.) связано с актуализацией коммерческих предложений. </t>
  </si>
  <si>
    <t>17.01.0132</t>
  </si>
  <si>
    <t>Приобретение сервисных пакетов для программно-аппаратного комплекса FortiGate</t>
  </si>
  <si>
    <t>ИПКВ в области цифровой трансформации</t>
  </si>
  <si>
    <t>6. Мероприятия по обеспечению безопасности</t>
  </si>
  <si>
    <t>ИТСО</t>
  </si>
  <si>
    <t>ИПКВ по обеспечению промышленной, пожарной и экологической   безопасности, охраны труда</t>
  </si>
  <si>
    <t>Прочие ИПКВ по обеспечению безопасности</t>
  </si>
  <si>
    <t>7. Прочие инвестиции</t>
  </si>
  <si>
    <t>17.01.0064</t>
  </si>
  <si>
    <t>Резерв на непредвиденные расходы</t>
  </si>
  <si>
    <t>8. ИТОГО ПО ИНВЕСТИЦИОННОЙ ПРОГРАММЕ</t>
  </si>
  <si>
    <t>Проверка</t>
  </si>
  <si>
    <t>9. ИТОГО по ИПР в целях ДДС</t>
  </si>
  <si>
    <t>10. Отклонения (раздел 8 - раздел 9)</t>
  </si>
  <si>
    <t xml:space="preserve">    в т.ч.: неденежные формы расчетов</t>
  </si>
  <si>
    <t>Сум 2-6</t>
  </si>
  <si>
    <t xml:space="preserve">    капитализированные проценты</t>
  </si>
  <si>
    <t>Резерв</t>
  </si>
  <si>
    <t xml:space="preserve">    затраты ОКС</t>
  </si>
  <si>
    <t>Откл</t>
  </si>
  <si>
    <t xml:space="preserve">    прочее</t>
  </si>
  <si>
    <t>Наименование источника</t>
  </si>
  <si>
    <t>Примечания</t>
  </si>
  <si>
    <t>Начисление</t>
  </si>
  <si>
    <t>Использование</t>
  </si>
  <si>
    <t>план</t>
  </si>
  <si>
    <t>факт</t>
  </si>
  <si>
    <t>2</t>
  </si>
  <si>
    <t>по источникам финансирования</t>
  </si>
  <si>
    <t xml:space="preserve"> Собственные источники</t>
  </si>
  <si>
    <t>Амортизация</t>
  </si>
  <si>
    <t xml:space="preserve">Амортизация текущего периода </t>
  </si>
  <si>
    <t xml:space="preserve">        Амортизация, учтенная в тарифе (справочно)</t>
  </si>
  <si>
    <t>Строка «в т. ч. Амортизация, включенная в ТБР»  (ООО "ОЭК") заполнена справочно в соответствии со сметой расходов компании по тарифной заявке на 2021 год, направленной на утверждение в органы исполнительной власти для установления сбытовых надбавок (Омская область). 
Тарифная заявка формируется на 1 год. Ориентировочный срок утверждения ТБР на 2021 год - конец декабря 2020 года. Квартальная разбивка при подаче тарифной заявки отсутствует, поэтому в ИПР в части 2021  года амортизация проставлена пропорционально.
По Омской области - письмо № 10/4288 от 29.04.2020 направлено в Региональную энергетическую комиссию Омской области; утверждение тарифа в соответствии с постановлением РФ от 29.12.2011 №1178 осуществляется до конца 2020 года.
Справочно:
ИПР на 2018-2021 гг. в ОИВ по Омской области в соответствии с Постановлением Правительства РФ от 01.12.2009 № 977 "Об инвестиционных программах субъектов электроэнергетики" не утверждалась, так как ООО "ОЭК" не являлся Гарантирующим поставщиком электрической энергии на территории Омской области в 2019 году. Приказом Министерства энергетики Российской Федерации от 29.11.2019г. №1300 обществу с ограниченной ответственностью «Омская энергосбытовая компания» с 01.01.2020г. присвоен статус гарантирующего поставщика в отношении зоны деятельности акционерного общества «Петербургская сбытовая компания» на территории Омской области в рамках административных границ Омской области. В связи с этим инвестиционная программа будет утверждаться с 2021 года.</t>
  </si>
  <si>
    <t xml:space="preserve">Амортизация прошлых периодов </t>
  </si>
  <si>
    <t>ПТП</t>
  </si>
  <si>
    <t xml:space="preserve">Прибыль текущего периода </t>
  </si>
  <si>
    <t>Инвестиционная составляющая в тарифе</t>
  </si>
  <si>
    <t>ПТП: ТП</t>
  </si>
  <si>
    <t>Прибыль текущего периода (от техприсоединения)</t>
  </si>
  <si>
    <t>ПТП: ПП</t>
  </si>
  <si>
    <t>Прочая прибыль</t>
  </si>
  <si>
    <t>ППП</t>
  </si>
  <si>
    <t xml:space="preserve">Прибыль прошедших периодов </t>
  </si>
  <si>
    <t>Уставный капитал / Добавочный капитал:</t>
  </si>
  <si>
    <t>УК</t>
  </si>
  <si>
    <t>Уставный капитал</t>
  </si>
  <si>
    <t>ДК</t>
  </si>
  <si>
    <t>Добавочный капитал</t>
  </si>
  <si>
    <t>ПС</t>
  </si>
  <si>
    <t>Прочие собственные источники</t>
  </si>
  <si>
    <t>Другие прочие: - временно свободные денежные средства (временное реинвестирование прибыли текущего периода)</t>
  </si>
  <si>
    <t>Временно свободные денежные средства (временное реинвестирование прибыли текущего периода) - это использование нераспределенной прибыли, обеспеченной денежным потоком, образованной по итогам отчетных периодов, которая будет впоследствии распределена на инвестиции. В случае недостаточности прибыли отчетных периодов на инвестиции может быть распределена нераспределённая прибыль прошлых лет. 
В случае отсутствия намерений акционера распределить прибыль на инвестиции, будут использоваться иные источники, в том числе займы, планирование привлечения которых в настоящий момент экономически нецелесообразно.
(Остаток на 01.01.2021 на сумму 708 174 т. р. - это остаток нераспределенной прибыли на 01.01.2021 года указан в соответствии с рекомендациями ФЭЦ (Департамент корпоративных финансов). Начисление 2021-2025 не заполнено в полном объеме в связи с тем, что отсутствуют плановые данные, которые будут сформированы в составе БП 2021-2025)</t>
  </si>
  <si>
    <t>Расшифровать</t>
  </si>
  <si>
    <t xml:space="preserve">НДС </t>
  </si>
  <si>
    <t>НДС к возмещению</t>
  </si>
  <si>
    <t xml:space="preserve"> Привлеченные источники</t>
  </si>
  <si>
    <t>БК</t>
  </si>
  <si>
    <t xml:space="preserve">Банковские кредиты </t>
  </si>
  <si>
    <t>ЗМ</t>
  </si>
  <si>
    <t>Займы</t>
  </si>
  <si>
    <t>ЗМ: КЗ</t>
  </si>
  <si>
    <t>Корпоративные займы</t>
  </si>
  <si>
    <t>ЗМ: ПЗ</t>
  </si>
  <si>
    <t>Прочие займы</t>
  </si>
  <si>
    <t>ЦФ</t>
  </si>
  <si>
    <t xml:space="preserve">Целевое финансирование / Бюджетное фин-ние </t>
  </si>
  <si>
    <t>ДУ</t>
  </si>
  <si>
    <t xml:space="preserve">Долевое участие / Средства внешних инвесторов </t>
  </si>
  <si>
    <t>ПРПР</t>
  </si>
  <si>
    <t xml:space="preserve">Прочие привлеченные источники </t>
  </si>
  <si>
    <t>№</t>
  </si>
  <si>
    <t>Расшифровка комбинированных источников (при наличии по проекту более чем одного источника финансирования)</t>
  </si>
  <si>
    <t>Источник (План)</t>
  </si>
  <si>
    <t>Источник (Факт/Ож.исп)</t>
  </si>
  <si>
    <t>Приобретение серверного оборудования для информационных систем Биллинга физических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</si>
</sst>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#;\-#,###;0"/>
    <numFmt numFmtId="165" formatCode="\ 0&quot; кв&quot;\ 0000;;\ &quot;-&quot;"/>
    <numFmt numFmtId="166" formatCode="\ 0&quot; кв&quot;\ 0000;;\ &quot;-&quot;;[Red]&quot;Текст!:&quot;@"/>
    <numFmt numFmtId="167" formatCode="_-* #,##0.00\ _₽_-;\-* #,##0.00\ _₽_-;_-* &quot;-&quot;??\ _₽_-;_-@_-"/>
    <numFmt numFmtId="168" formatCode="#,##0.0"/>
    <numFmt numFmtId="169" formatCode="#,##0.000000"/>
  </numFmts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8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i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86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0" fillId="0" borderId="0" xfId="0" applyFont="1"/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shrinkToFit="1"/>
    </xf>
    <xf numFmtId="9" fontId="5" fillId="0" borderId="0" xfId="2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4" fontId="1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1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shrinkToFit="1"/>
    </xf>
    <xf numFmtId="3" fontId="19" fillId="3" borderId="1" xfId="0" applyNumberFormat="1" applyFont="1" applyFill="1" applyBorder="1" applyAlignment="1">
      <alignment horizontal="center" vertical="center" wrapText="1"/>
    </xf>
    <xf numFmtId="9" fontId="18" fillId="3" borderId="1" xfId="2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8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>
      <alignment horizontal="center" vertical="center" shrinkToFit="1"/>
    </xf>
    <xf numFmtId="166" fontId="5" fillId="0" borderId="1" xfId="0" applyNumberFormat="1" applyFont="1" applyBorder="1" applyAlignment="1" applyProtection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2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left" vertical="center" wrapText="1" shrinkToFit="1"/>
    </xf>
    <xf numFmtId="3" fontId="5" fillId="0" borderId="1" xfId="0" applyNumberFormat="1" applyFont="1" applyBorder="1" applyAlignment="1">
      <alignment horizontal="left" vertical="center" shrinkToFit="1"/>
    </xf>
    <xf numFmtId="167" fontId="5" fillId="0" borderId="1" xfId="1" applyFont="1" applyBorder="1" applyAlignment="1">
      <alignment horizontal="left" vertical="center" shrinkToFit="1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18" fillId="0" borderId="3" xfId="0" applyNumberFormat="1" applyFont="1" applyFill="1" applyBorder="1" applyAlignment="1">
      <alignment horizontal="center" vertical="center"/>
    </xf>
    <xf numFmtId="165" fontId="18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/>
    </xf>
    <xf numFmtId="166" fontId="18" fillId="5" borderId="1" xfId="0" applyNumberFormat="1" applyFont="1" applyFill="1" applyBorder="1" applyAlignment="1" applyProtection="1">
      <alignment horizontal="center" vertical="center"/>
    </xf>
    <xf numFmtId="166" fontId="18" fillId="5" borderId="1" xfId="0" applyNumberFormat="1" applyFont="1" applyFill="1" applyBorder="1" applyAlignment="1" applyProtection="1">
      <alignment vertical="center"/>
    </xf>
    <xf numFmtId="164" fontId="18" fillId="5" borderId="1" xfId="0" applyNumberFormat="1" applyFont="1" applyFill="1" applyBorder="1" applyAlignment="1">
      <alignment horizontal="center" vertical="center" shrinkToFit="1"/>
    </xf>
    <xf numFmtId="3" fontId="18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shrinkToFit="1"/>
    </xf>
    <xf numFmtId="9" fontId="18" fillId="5" borderId="1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left" vertical="center" wrapText="1" shrinkToFit="1"/>
    </xf>
    <xf numFmtId="14" fontId="5" fillId="0" borderId="2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2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 shrinkToFit="1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 applyProtection="1">
      <alignment horizontal="center" vertical="center"/>
    </xf>
    <xf numFmtId="166" fontId="5" fillId="2" borderId="1" xfId="0" applyNumberFormat="1" applyFont="1" applyFill="1" applyBorder="1" applyAlignment="1" applyProtection="1">
      <alignment vertical="center"/>
    </xf>
    <xf numFmtId="164" fontId="5" fillId="2" borderId="1" xfId="0" applyNumberFormat="1" applyFont="1" applyFill="1" applyBorder="1" applyAlignment="1">
      <alignment horizontal="center" vertical="center" shrinkToFit="1"/>
    </xf>
    <xf numFmtId="3" fontId="8" fillId="2" borderId="1" xfId="0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shrinkToFit="1"/>
    </xf>
    <xf numFmtId="3" fontId="18" fillId="3" borderId="1" xfId="0" applyNumberFormat="1" applyFont="1" applyFill="1" applyBorder="1" applyAlignment="1">
      <alignment horizontal="center" vertical="center" wrapText="1"/>
    </xf>
    <xf numFmtId="167" fontId="5" fillId="0" borderId="1" xfId="1" applyFont="1" applyFill="1" applyBorder="1" applyAlignment="1">
      <alignment horizontal="left" vertical="center" wrapText="1" shrinkToFit="1"/>
    </xf>
    <xf numFmtId="167" fontId="5" fillId="0" borderId="1" xfId="1" applyFont="1" applyBorder="1" applyAlignment="1">
      <alignment horizontal="left" vertical="center" wrapText="1" shrinkToFit="1"/>
    </xf>
    <xf numFmtId="165" fontId="18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 vertical="center" wrapText="1"/>
    </xf>
    <xf numFmtId="164" fontId="18" fillId="7" borderId="1" xfId="0" applyNumberFormat="1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center" vertical="center" wrapText="1"/>
    </xf>
    <xf numFmtId="9" fontId="18" fillId="8" borderId="1" xfId="2" applyFont="1" applyFill="1" applyBorder="1" applyAlignment="1">
      <alignment horizontal="center" vertical="center"/>
    </xf>
    <xf numFmtId="3" fontId="18" fillId="7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18" fillId="7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18" fillId="0" borderId="2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left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0" xfId="1" applyNumberFormat="1" applyFont="1" applyFill="1" applyBorder="1" applyAlignment="1">
      <alignment horizontal="center" vertical="center"/>
    </xf>
    <xf numFmtId="3" fontId="20" fillId="0" borderId="0" xfId="1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center" vertical="center"/>
    </xf>
    <xf numFmtId="3" fontId="21" fillId="0" borderId="0" xfId="0" applyNumberFormat="1" applyFont="1" applyFill="1" applyAlignment="1">
      <alignment horizontal="center" vertical="center"/>
    </xf>
    <xf numFmtId="3" fontId="21" fillId="0" borderId="0" xfId="0" applyNumberFormat="1" applyFont="1" applyFill="1" applyAlignment="1">
      <alignment vertical="center"/>
    </xf>
    <xf numFmtId="3" fontId="22" fillId="0" borderId="0" xfId="0" applyNumberFormat="1" applyFont="1"/>
    <xf numFmtId="165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165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167" fontId="18" fillId="0" borderId="0" xfId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167" fontId="9" fillId="0" borderId="0" xfId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168" fontId="18" fillId="0" borderId="0" xfId="0" applyNumberFormat="1" applyFont="1" applyFill="1" applyBorder="1" applyAlignment="1">
      <alignment horizontal="center" vertical="center"/>
    </xf>
    <xf numFmtId="168" fontId="8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/>
    <xf numFmtId="164" fontId="1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9" fontId="18" fillId="2" borderId="1" xfId="2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shrinkToFit="1"/>
    </xf>
    <xf numFmtId="3" fontId="18" fillId="0" borderId="1" xfId="0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3" fontId="27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 wrapText="1"/>
    </xf>
    <xf numFmtId="0" fontId="29" fillId="0" borderId="0" xfId="0" applyFont="1"/>
    <xf numFmtId="0" fontId="18" fillId="0" borderId="1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9" fontId="18" fillId="2" borderId="1" xfId="2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9" fontId="5" fillId="2" borderId="1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7" fillId="0" borderId="0" xfId="0" applyFont="1" applyFill="1"/>
    <xf numFmtId="0" fontId="5" fillId="0" borderId="1" xfId="0" applyFont="1" applyFill="1" applyBorder="1" applyAlignment="1">
      <alignment horizontal="left" vertical="center" wrapText="1" indent="3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3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32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6" borderId="1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 indent="3"/>
    </xf>
    <xf numFmtId="3" fontId="30" fillId="2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" fontId="18" fillId="0" borderId="0" xfId="4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3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3" fontId="30" fillId="2" borderId="2" xfId="0" applyNumberFormat="1" applyFont="1" applyFill="1" applyBorder="1" applyAlignment="1">
      <alignment horizontal="center" vertical="center"/>
    </xf>
    <xf numFmtId="3" fontId="33" fillId="0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/>
    </xf>
    <xf numFmtId="169" fontId="5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wrapText="1"/>
    </xf>
    <xf numFmtId="3" fontId="27" fillId="5" borderId="1" xfId="0" applyNumberFormat="1" applyFont="1" applyFill="1" applyBorder="1" applyAlignment="1">
      <alignment horizontal="center" vertical="center"/>
    </xf>
    <xf numFmtId="3" fontId="27" fillId="5" borderId="5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center"/>
    </xf>
    <xf numFmtId="0" fontId="2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Border="1"/>
    <xf numFmtId="0" fontId="28" fillId="0" borderId="0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left" vertical="center" wrapText="1"/>
    </xf>
    <xf numFmtId="3" fontId="27" fillId="0" borderId="1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5">
    <cellStyle name="Normal_1.Формы ДЗО" xfId="4"/>
    <cellStyle name="Обычный" xfId="0" builtinId="0"/>
    <cellStyle name="Обычный 21" xfId="3"/>
    <cellStyle name="Процентный" xfId="2" builtinId="5"/>
    <cellStyle name="Финансовый" xfId="1" builtinId="3"/>
  </cellStyles>
  <dxfs count="29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Drop" dropLines="20" dropStyle="combo" dx="16" fmlaLink="[1]spisok!$A$1" fmlaRange="[1]spisok!$B$4:$B$20" sel="16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7844</xdr:rowOff>
        </xdr:from>
        <xdr:to>
          <xdr:col>2</xdr:col>
          <xdr:colOff>0</xdr:colOff>
          <xdr:row>0</xdr:row>
          <xdr:rowOff>249331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&#1048;&#1085;&#1074;&#1077;&#1089;&#1090;&#1087;&#1088;&#1086;&#1075;&#1088;&#1072;&#1084;&#1084;&#1072;/&#1057;&#1086;&#1075;&#1083;&#1072;&#1089;&#1086;&#1074;&#1072;&#1085;&#1085;&#1099;&#1077;%20&#1084;&#1072;&#1090;&#1077;&#1088;&#1080;&#1072;&#1083;&#1099;%20&#1048;&#1055;&#1056;2021-2025/1)%20%20&#1048;&#1055;&#1056;%202021-2025%20&#1075;&#1088;&#1091;&#1087;&#1087;&#1072;%20&#1055;&#1057;&#1050;%20%20(01.10.20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o\&#1040;&#1053;&#1040;&#1051;&#1048;&#1058;&#1048;&#1050;\&#1048;&#1055;&#1056;%20&#1089;%202020&#1075;\&#1055;&#1083;&#1072;&#1085;%20&#1048;&#1055;&#1056;\&#1048;&#1055;&#1056;%202021-2025%20&#1075;&#1086;&#1076;\&#1054;&#1069;&#1050;\15.09.2020\&#1054;&#1069;&#1050;_&#1048;&#1055;&#1056;_2021-2025%20&#1075;&#1088;&#1091;&#1087;&#1087;&#1072;%20&#1082;&#1086;&#1084;&#1087;&#1072;&#1085;&#1080;&#1081;%20&#1055;&#1057;&#1050;_09.09.2020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&#1048;&#1085;&#1074;&#1077;&#1089;&#1090;&#1087;&#1088;&#1086;&#1075;&#1088;&#1072;&#1084;&#1084;&#1072;/&#1057;&#1086;&#1075;&#1083;&#1072;&#1089;&#1086;&#1074;&#1072;&#1085;&#1085;&#1099;&#1077;%20&#1084;&#1072;&#1090;&#1077;&#1088;&#1080;&#1072;&#1083;&#1099;%20&#1048;&#1055;&#1056;2020-2024/1)__&#1048;&#1055;&#1056;_2020-2024_&#1075;&#1088;&#1091;&#1087;&#1087;&#1072;_&#1055;&#1057;&#1050;__(01.10.2019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ok"/>
      <sheetName val="СВОД"/>
      <sheetName val="ПСК"/>
      <sheetName val="ПЭС"/>
      <sheetName val="ОЭК"/>
    </sheetNames>
    <definedNames>
      <definedName name="Macros1"/>
    </definedNames>
    <sheetDataSet>
      <sheetData sheetId="0">
        <row r="1">
          <cell r="P1">
            <v>2021</v>
          </cell>
        </row>
        <row r="2">
          <cell r="O2">
            <v>2016</v>
          </cell>
        </row>
        <row r="3">
          <cell r="O3">
            <v>2017</v>
          </cell>
        </row>
        <row r="4">
          <cell r="O4">
            <v>2018</v>
          </cell>
        </row>
        <row r="5">
          <cell r="O5">
            <v>2019</v>
          </cell>
        </row>
        <row r="6">
          <cell r="O6">
            <v>2020</v>
          </cell>
        </row>
        <row r="7">
          <cell r="O7">
            <v>2021</v>
          </cell>
        </row>
        <row r="8">
          <cell r="O8">
            <v>2022</v>
          </cell>
        </row>
        <row r="9">
          <cell r="O9">
            <v>2023</v>
          </cell>
        </row>
        <row r="10">
          <cell r="O10">
            <v>2024</v>
          </cell>
        </row>
        <row r="11">
          <cell r="O11">
            <v>2025</v>
          </cell>
        </row>
        <row r="12">
          <cell r="O12">
            <v>2026</v>
          </cell>
        </row>
        <row r="13">
          <cell r="O13">
            <v>2027</v>
          </cell>
        </row>
        <row r="14">
          <cell r="O14">
            <v>2028</v>
          </cell>
        </row>
        <row r="15">
          <cell r="O15">
            <v>2029</v>
          </cell>
        </row>
        <row r="16">
          <cell r="O16">
            <v>2030</v>
          </cell>
        </row>
        <row r="55">
          <cell r="B55" t="str">
            <v>-</v>
          </cell>
        </row>
        <row r="56">
          <cell r="B56" t="str">
            <v>тыс. USD</v>
          </cell>
        </row>
        <row r="57">
          <cell r="B57" t="str">
            <v>тыс. EUR</v>
          </cell>
        </row>
        <row r="58">
          <cell r="B58" t="str">
            <v>тыс. RUR</v>
          </cell>
        </row>
        <row r="59">
          <cell r="B59" t="str">
            <v>тыс. Рубль ПМР</v>
          </cell>
        </row>
        <row r="60">
          <cell r="B60" t="str">
            <v>тыс. Тенге</v>
          </cell>
        </row>
        <row r="61">
          <cell r="B61" t="str">
            <v>тыс. сомони</v>
          </cell>
        </row>
        <row r="62">
          <cell r="B62" t="str">
            <v>тыс. Лари</v>
          </cell>
        </row>
        <row r="63">
          <cell r="B63" t="str">
            <v>тыс. JPY</v>
          </cell>
        </row>
        <row r="64">
          <cell r="B64" t="str">
            <v>тыс. AUD</v>
          </cell>
        </row>
        <row r="65">
          <cell r="B65" t="str">
            <v>тыс. CHF</v>
          </cell>
        </row>
        <row r="71">
          <cell r="B71" t="str">
            <v>АТП</v>
          </cell>
        </row>
        <row r="72">
          <cell r="B72" t="str">
            <v>АПП</v>
          </cell>
        </row>
        <row r="73">
          <cell r="B73" t="str">
            <v>ПТП: ТБР</v>
          </cell>
        </row>
        <row r="74">
          <cell r="B74" t="str">
            <v>ПТП: ТП</v>
          </cell>
        </row>
        <row r="75">
          <cell r="B75" t="str">
            <v>ПТП: ПП</v>
          </cell>
        </row>
        <row r="76">
          <cell r="B76" t="str">
            <v>ППП</v>
          </cell>
        </row>
        <row r="77">
          <cell r="B77" t="str">
            <v>УК</v>
          </cell>
        </row>
        <row r="78">
          <cell r="B78" t="str">
            <v>ДК</v>
          </cell>
        </row>
        <row r="79">
          <cell r="B79" t="str">
            <v>ПС</v>
          </cell>
        </row>
        <row r="80">
          <cell r="B80" t="str">
            <v xml:space="preserve">НДС </v>
          </cell>
        </row>
        <row r="81">
          <cell r="B81" t="str">
            <v>БК</v>
          </cell>
        </row>
        <row r="82">
          <cell r="B82" t="str">
            <v>ЗМ: КЗ</v>
          </cell>
        </row>
        <row r="83">
          <cell r="B83" t="str">
            <v>ЗМ: ПЗ</v>
          </cell>
        </row>
        <row r="84">
          <cell r="B84" t="str">
            <v>ЦФ</v>
          </cell>
        </row>
        <row r="85">
          <cell r="B85" t="str">
            <v>ДУ</v>
          </cell>
        </row>
        <row r="86">
          <cell r="B86" t="str">
            <v>ПРПР</v>
          </cell>
        </row>
        <row r="101">
          <cell r="B101" t="str">
            <v>ЭЭ</v>
          </cell>
        </row>
        <row r="102">
          <cell r="B102" t="str">
            <v>УРН</v>
          </cell>
        </row>
        <row r="103">
          <cell r="B103" t="str">
            <v>СПРА</v>
          </cell>
        </row>
        <row r="104">
          <cell r="B104" t="str">
            <v>СТС</v>
          </cell>
        </row>
        <row r="105">
          <cell r="B105" t="str">
            <v>ПРО</v>
          </cell>
        </row>
        <row r="106">
          <cell r="B106" t="str">
            <v>-</v>
          </cell>
        </row>
        <row r="109">
          <cell r="B109" t="str">
            <v>ЦЭП</v>
          </cell>
        </row>
        <row r="110">
          <cell r="B110" t="str">
            <v>ПЭПЭ</v>
          </cell>
        </row>
        <row r="111">
          <cell r="B111" t="str">
            <v>ЕБРР</v>
          </cell>
        </row>
        <row r="112">
          <cell r="B112" t="str">
            <v>ПВВ</v>
          </cell>
        </row>
        <row r="113">
          <cell r="B113" t="str">
            <v>ПУИ</v>
          </cell>
        </row>
        <row r="114">
          <cell r="B114" t="str">
            <v>ИНР</v>
          </cell>
        </row>
        <row r="115">
          <cell r="B115" t="str">
            <v>-</v>
          </cell>
        </row>
        <row r="118">
          <cell r="B118" t="str">
            <v>ИПР</v>
          </cell>
        </row>
        <row r="119">
          <cell r="B119" t="str">
            <v>Отчет за 1 квартал</v>
          </cell>
        </row>
        <row r="120">
          <cell r="B120" t="str">
            <v>Отчет за 2 квартал</v>
          </cell>
        </row>
        <row r="121">
          <cell r="B121" t="str">
            <v>Отчет за 3 квартал</v>
          </cell>
        </row>
        <row r="122">
          <cell r="B122" t="str">
            <v>Отчет за 4 квартал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ok"/>
      <sheetName val="ОЭК ИПР"/>
      <sheetName val="Лист1"/>
    </sheetNames>
    <sheetDataSet>
      <sheetData sheetId="0"/>
      <sheetData sheetId="1">
        <row r="51">
          <cell r="AM51">
            <v>0</v>
          </cell>
          <cell r="AU51">
            <v>0</v>
          </cell>
          <cell r="BC51">
            <v>0</v>
          </cell>
          <cell r="CR51">
            <v>0</v>
          </cell>
          <cell r="CZ51">
            <v>0</v>
          </cell>
          <cell r="DH51">
            <v>0</v>
          </cell>
          <cell r="EU51">
            <v>0</v>
          </cell>
          <cell r="FC51">
            <v>0</v>
          </cell>
          <cell r="FK51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ok"/>
      <sheetName val="СВОД"/>
      <sheetName val="ПСК"/>
      <sheetName val="ПЭС"/>
      <sheetName val="ОЭК"/>
      <sheetName val="Факторы неисполнения"/>
      <sheetName val="форма ОПС"/>
      <sheetName val="справка БУ"/>
    </sheetNames>
    <sheetDataSet>
      <sheetData sheetId="0">
        <row r="1">
          <cell r="P1">
            <v>2020</v>
          </cell>
        </row>
        <row r="2">
          <cell r="O2">
            <v>2016</v>
          </cell>
        </row>
        <row r="3">
          <cell r="O3">
            <v>2017</v>
          </cell>
        </row>
        <row r="4">
          <cell r="O4">
            <v>2018</v>
          </cell>
        </row>
        <row r="5">
          <cell r="O5">
            <v>2019</v>
          </cell>
        </row>
        <row r="6">
          <cell r="O6">
            <v>2020</v>
          </cell>
        </row>
        <row r="7">
          <cell r="O7">
            <v>2021</v>
          </cell>
        </row>
        <row r="8">
          <cell r="O8">
            <v>2022</v>
          </cell>
        </row>
        <row r="9">
          <cell r="O9">
            <v>2023</v>
          </cell>
        </row>
        <row r="10">
          <cell r="O10">
            <v>2024</v>
          </cell>
        </row>
        <row r="11">
          <cell r="O11">
            <v>2025</v>
          </cell>
        </row>
        <row r="12">
          <cell r="O12">
            <v>2026</v>
          </cell>
        </row>
        <row r="13">
          <cell r="O13">
            <v>2027</v>
          </cell>
        </row>
        <row r="14">
          <cell r="O14">
            <v>2028</v>
          </cell>
        </row>
        <row r="15">
          <cell r="O15">
            <v>2029</v>
          </cell>
        </row>
        <row r="16">
          <cell r="O16">
            <v>2030</v>
          </cell>
        </row>
        <row r="55">
          <cell r="B55" t="str">
            <v>-</v>
          </cell>
        </row>
        <row r="56">
          <cell r="B56" t="str">
            <v>тыс. USD</v>
          </cell>
        </row>
        <row r="57">
          <cell r="B57" t="str">
            <v>тыс. EUR</v>
          </cell>
        </row>
        <row r="58">
          <cell r="B58" t="str">
            <v>тыс. RUR</v>
          </cell>
        </row>
        <row r="59">
          <cell r="B59" t="str">
            <v>тыс. Рубль ПМР</v>
          </cell>
        </row>
        <row r="60">
          <cell r="B60" t="str">
            <v>тыс. Тенге</v>
          </cell>
        </row>
        <row r="61">
          <cell r="B61" t="str">
            <v>тыс. Драм</v>
          </cell>
        </row>
        <row r="62">
          <cell r="B62" t="str">
            <v>тыс. Лари</v>
          </cell>
        </row>
        <row r="63">
          <cell r="B63" t="str">
            <v>тыс. JPY</v>
          </cell>
        </row>
        <row r="64">
          <cell r="B64" t="str">
            <v>тыс. AUD</v>
          </cell>
        </row>
        <row r="65">
          <cell r="B65" t="str">
            <v>тыс. CHF</v>
          </cell>
        </row>
        <row r="71">
          <cell r="B71" t="str">
            <v>АТП</v>
          </cell>
        </row>
        <row r="72">
          <cell r="B72" t="str">
            <v>АПП</v>
          </cell>
        </row>
        <row r="73">
          <cell r="B73" t="str">
            <v>ПТП</v>
          </cell>
        </row>
        <row r="74">
          <cell r="B74" t="str">
            <v>ППП</v>
          </cell>
        </row>
        <row r="75">
          <cell r="B75" t="str">
            <v xml:space="preserve">НДС </v>
          </cell>
        </row>
        <row r="76">
          <cell r="B76" t="str">
            <v>ЭА</v>
          </cell>
        </row>
        <row r="77">
          <cell r="B77" t="str">
            <v>ПС: УК</v>
          </cell>
        </row>
        <row r="78">
          <cell r="B78" t="str">
            <v>ПС: ТБР (прибыль)</v>
          </cell>
        </row>
        <row r="79">
          <cell r="B79" t="str">
            <v>ПС: ТБР (прочее)</v>
          </cell>
        </row>
        <row r="80">
          <cell r="B80" t="str">
            <v>ПС: ТП</v>
          </cell>
        </row>
        <row r="81">
          <cell r="B81" t="str">
            <v>ПС:  ПР</v>
          </cell>
        </row>
        <row r="82">
          <cell r="B82" t="str">
            <v>ЦФ</v>
          </cell>
        </row>
        <row r="83">
          <cell r="B83" t="str">
            <v>БК</v>
          </cell>
        </row>
        <row r="84">
          <cell r="B84" t="str">
            <v>ЗМ: КЗ</v>
          </cell>
        </row>
        <row r="85">
          <cell r="B85" t="str">
            <v>ЗМ: ПЗ</v>
          </cell>
        </row>
        <row r="86">
          <cell r="B86" t="str">
            <v>ДУ</v>
          </cell>
        </row>
        <row r="87">
          <cell r="B87" t="str">
            <v>ПРПР</v>
          </cell>
        </row>
        <row r="88">
          <cell r="B88" t="str">
            <v>КИ</v>
          </cell>
        </row>
        <row r="101">
          <cell r="B101" t="str">
            <v>ЭЭ</v>
          </cell>
        </row>
        <row r="102">
          <cell r="B102" t="str">
            <v>УРН</v>
          </cell>
        </row>
        <row r="103">
          <cell r="B103" t="str">
            <v>СПРА</v>
          </cell>
        </row>
        <row r="104">
          <cell r="B104" t="str">
            <v>СТС</v>
          </cell>
        </row>
        <row r="105">
          <cell r="B105" t="str">
            <v>ПРО</v>
          </cell>
        </row>
        <row r="106">
          <cell r="B106" t="str">
            <v>-</v>
          </cell>
        </row>
        <row r="109">
          <cell r="B109" t="str">
            <v>ЦЭП</v>
          </cell>
        </row>
        <row r="110">
          <cell r="B110" t="str">
            <v>ПЭПЭ</v>
          </cell>
        </row>
        <row r="111">
          <cell r="B111" t="str">
            <v>ЕБРР</v>
          </cell>
        </row>
        <row r="112">
          <cell r="B112" t="str">
            <v>ПВВ</v>
          </cell>
        </row>
        <row r="113">
          <cell r="B113" t="str">
            <v>ПУИ</v>
          </cell>
        </row>
        <row r="114">
          <cell r="B114" t="str">
            <v>ИНР</v>
          </cell>
        </row>
        <row r="115">
          <cell r="B115" t="str">
            <v>-</v>
          </cell>
        </row>
        <row r="118">
          <cell r="B118" t="str">
            <v>ИПР</v>
          </cell>
        </row>
        <row r="119">
          <cell r="B119" t="str">
            <v>Отчет за 1 квартал</v>
          </cell>
        </row>
        <row r="120">
          <cell r="B120" t="str">
            <v>Отчет за 2 квартал</v>
          </cell>
        </row>
        <row r="121">
          <cell r="B121" t="str">
            <v>Отчет за 3 квартал</v>
          </cell>
        </row>
        <row r="122">
          <cell r="B122" t="str">
            <v>Отчет за 4 квартал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PR4">
    <tabColor rgb="FFFFFFCC"/>
    <outlinePr summaryBelow="0" summaryRight="0"/>
    <pageSetUpPr fitToPage="1"/>
  </sheetPr>
  <dimension ref="A1:LX15003"/>
  <sheetViews>
    <sheetView tabSelected="1" zoomScale="70" zoomScaleNormal="70" zoomScaleSheetLayoutView="100" zoomScalePageLayoutView="25" workbookViewId="0">
      <pane xSplit="2" ySplit="10" topLeftCell="F41" activePane="bottomRight" state="frozen"/>
      <selection pane="topRight" activeCell="D1" sqref="D1"/>
      <selection pane="bottomLeft" activeCell="A11" sqref="A11"/>
      <selection pane="bottomRight" activeCell="HI75" sqref="HI75"/>
    </sheetView>
  </sheetViews>
  <sheetFormatPr defaultColWidth="8.85546875" defaultRowHeight="12.75" customHeight="1" outlineLevelRow="1" outlineLevelCol="1" x14ac:dyDescent="0.2"/>
  <cols>
    <col min="1" max="1" width="10.7109375" style="14" customWidth="1"/>
    <col min="2" max="2" width="51.42578125" style="14" customWidth="1" collapsed="1"/>
    <col min="3" max="5" width="8.7109375" style="14" hidden="1" customWidth="1" outlineLevel="1"/>
    <col min="6" max="6" width="8.140625" style="14" customWidth="1" collapsed="1"/>
    <col min="7" max="7" width="7" style="14" hidden="1" customWidth="1" outlineLevel="1"/>
    <col min="8" max="8" width="9.28515625" style="14" customWidth="1" collapsed="1"/>
    <col min="9" max="9" width="7" style="14" hidden="1" customWidth="1" outlineLevel="1"/>
    <col min="10" max="10" width="8.5703125" style="285" customWidth="1" collapsed="1"/>
    <col min="11" max="11" width="7.42578125" style="285" hidden="1" customWidth="1" outlineLevel="1"/>
    <col min="12" max="12" width="7.5703125" style="285" customWidth="1" collapsed="1"/>
    <col min="13" max="27" width="7.42578125" style="14" hidden="1" customWidth="1" outlineLevel="1"/>
    <col min="28" max="28" width="7.42578125" style="14" customWidth="1" collapsed="1"/>
    <col min="29" max="29" width="7.42578125" style="14" hidden="1" customWidth="1" outlineLevel="1"/>
    <col min="30" max="30" width="7.42578125" style="14" customWidth="1" collapsed="1"/>
    <col min="31" max="31" width="7.42578125" style="14" hidden="1" customWidth="1" outlineLevel="1"/>
    <col min="32" max="32" width="9.140625" style="14" customWidth="1"/>
    <col min="33" max="33" width="7.42578125" style="14" customWidth="1" collapsed="1"/>
    <col min="34" max="36" width="7.42578125" style="14" hidden="1" customWidth="1" outlineLevel="1"/>
    <col min="37" max="37" width="7.42578125" style="14" customWidth="1" collapsed="1"/>
    <col min="38" max="40" width="7.42578125" style="14" hidden="1" customWidth="1" outlineLevel="1"/>
    <col min="41" max="41" width="7.42578125" style="14" customWidth="1" collapsed="1"/>
    <col min="42" max="48" width="7.42578125" style="14" hidden="1" customWidth="1" outlineLevel="1"/>
    <col min="49" max="49" width="7.42578125" style="14" customWidth="1" collapsed="1"/>
    <col min="50" max="56" width="7.42578125" style="14" hidden="1" customWidth="1" outlineLevel="1"/>
    <col min="57" max="57" width="7.42578125" style="14" customWidth="1" collapsed="1"/>
    <col min="58" max="60" width="7.42578125" style="14" hidden="1" customWidth="1" outlineLevel="1"/>
    <col min="61" max="61" width="10" style="14" customWidth="1" collapsed="1"/>
    <col min="62" max="77" width="7.42578125" style="14" hidden="1" customWidth="1" outlineLevel="1"/>
    <col min="78" max="82" width="7.42578125" style="14" customWidth="1"/>
    <col min="83" max="83" width="36.85546875" style="14" customWidth="1" collapsed="1"/>
    <col min="84" max="84" width="7.42578125" style="14" hidden="1" customWidth="1" outlineLevel="1"/>
    <col min="85" max="85" width="9.5703125" style="14" customWidth="1" collapsed="1"/>
    <col min="86" max="86" width="7.42578125" style="14" hidden="1" customWidth="1" outlineLevel="1"/>
    <col min="87" max="87" width="7.42578125" style="14" customWidth="1" collapsed="1"/>
    <col min="88" max="88" width="7.42578125" style="14" hidden="1" customWidth="1" outlineLevel="1"/>
    <col min="89" max="89" width="8.5703125" style="14" customWidth="1"/>
    <col min="90" max="90" width="7.42578125" style="14" customWidth="1" collapsed="1"/>
    <col min="91" max="93" width="7.42578125" style="14" hidden="1" customWidth="1" outlineLevel="1"/>
    <col min="94" max="94" width="7.42578125" style="14" customWidth="1" collapsed="1"/>
    <col min="95" max="97" width="7.42578125" style="14" hidden="1" customWidth="1" outlineLevel="1"/>
    <col min="98" max="98" width="7.42578125" style="14" customWidth="1" collapsed="1"/>
    <col min="99" max="105" width="7.42578125" style="14" hidden="1" customWidth="1" outlineLevel="1"/>
    <col min="106" max="106" width="7.42578125" style="14" customWidth="1" collapsed="1"/>
    <col min="107" max="113" width="7.42578125" style="14" hidden="1" customWidth="1" outlineLevel="1"/>
    <col min="114" max="114" width="7.42578125" style="14" customWidth="1" collapsed="1"/>
    <col min="115" max="117" width="7.42578125" style="14" hidden="1" customWidth="1" outlineLevel="1"/>
    <col min="118" max="118" width="9.5703125" style="14" customWidth="1" collapsed="1"/>
    <col min="119" max="134" width="7.42578125" style="14" hidden="1" customWidth="1" outlineLevel="1"/>
    <col min="135" max="139" width="7.42578125" style="14" customWidth="1"/>
    <col min="140" max="140" width="32.42578125" style="14" customWidth="1" collapsed="1"/>
    <col min="141" max="141" width="7.42578125" style="14" hidden="1" customWidth="1" outlineLevel="1"/>
    <col min="142" max="142" width="7.42578125" style="14" customWidth="1" collapsed="1"/>
    <col min="143" max="143" width="7.42578125" style="14" hidden="1" customWidth="1" outlineLevel="1"/>
    <col min="144" max="144" width="9.5703125" style="14" customWidth="1"/>
    <col min="145" max="145" width="7.42578125" style="14" customWidth="1" collapsed="1"/>
    <col min="146" max="148" width="7.42578125" style="14" hidden="1" customWidth="1" outlineLevel="1"/>
    <col min="149" max="149" width="7.42578125" style="14" customWidth="1" collapsed="1"/>
    <col min="150" max="152" width="7.42578125" style="14" hidden="1" customWidth="1" outlineLevel="1"/>
    <col min="153" max="153" width="7.42578125" style="14" customWidth="1" collapsed="1"/>
    <col min="154" max="160" width="7.42578125" style="14" hidden="1" customWidth="1" outlineLevel="1"/>
    <col min="161" max="161" width="7.42578125" style="14" customWidth="1" collapsed="1"/>
    <col min="162" max="168" width="7.42578125" style="14" hidden="1" customWidth="1" outlineLevel="1"/>
    <col min="169" max="169" width="7.42578125" style="14" customWidth="1" collapsed="1"/>
    <col min="170" max="172" width="7.42578125" style="14" hidden="1" customWidth="1" outlineLevel="1"/>
    <col min="173" max="173" width="9" style="14" customWidth="1" collapsed="1"/>
    <col min="174" max="189" width="7.42578125" style="14" hidden="1" customWidth="1" outlineLevel="1"/>
    <col min="190" max="194" width="7.42578125" style="14" customWidth="1"/>
    <col min="195" max="195" width="31.140625" style="14" customWidth="1" collapsed="1"/>
    <col min="196" max="196" width="11.85546875" style="14" hidden="1" customWidth="1" outlineLevel="1"/>
    <col min="197" max="197" width="13.42578125" style="14" customWidth="1"/>
    <col min="198" max="198" width="8.140625" style="14" customWidth="1" collapsed="1"/>
    <col min="199" max="199" width="8.140625" style="14" hidden="1" customWidth="1" outlineLevel="1"/>
    <col min="200" max="201" width="8.140625" style="14" customWidth="1"/>
    <col min="202" max="202" width="8.140625" style="14" customWidth="1" collapsed="1"/>
    <col min="203" max="203" width="8.140625" style="14" hidden="1" customWidth="1" outlineLevel="1"/>
    <col min="204" max="204" width="8.140625" style="14" customWidth="1" collapsed="1"/>
    <col min="205" max="205" width="8.140625" style="14" hidden="1" customWidth="1" outlineLevel="1"/>
    <col min="206" max="206" width="8.85546875" style="14" customWidth="1" collapsed="1"/>
    <col min="207" max="207" width="8.140625" style="14" hidden="1" customWidth="1" outlineLevel="1"/>
    <col min="208" max="216" width="8.140625" style="14" customWidth="1"/>
    <col min="217" max="217" width="47.42578125" style="14" customWidth="1"/>
    <col min="218" max="218" width="14" style="14" customWidth="1"/>
    <col min="219" max="321" width="8.85546875" style="14" customWidth="1"/>
    <col min="322" max="322" width="7.28515625" style="14" customWidth="1"/>
    <col min="323" max="323" width="8.42578125" style="14" customWidth="1"/>
    <col min="324" max="324" width="7.28515625" style="14" customWidth="1"/>
    <col min="325" max="325" width="8.42578125" style="14" customWidth="1"/>
    <col min="326" max="326" width="7.28515625" style="14" customWidth="1"/>
    <col min="327" max="327" width="9" style="14" customWidth="1"/>
    <col min="328" max="443" width="8.85546875" style="14" customWidth="1"/>
    <col min="444" max="16384" width="8.85546875" style="14"/>
  </cols>
  <sheetData>
    <row r="1" spans="1:336" ht="31.5" customHeight="1" collapsed="1" x14ac:dyDescent="0.25">
      <c r="A1" s="1" t="str">
        <f>IF(B2="ИПР","Среднесрочная инвестиционная программа "&amp;B3&amp;"-"&amp;(B3+4),B2&amp;" "&amp;B3)</f>
        <v>Среднесрочная инвестиционная программа 2021-2025</v>
      </c>
      <c r="B1" s="1"/>
      <c r="C1" s="2"/>
      <c r="D1" s="2"/>
      <c r="E1" s="3"/>
      <c r="F1" s="2"/>
      <c r="G1" s="4"/>
      <c r="H1" s="5"/>
      <c r="I1" s="5"/>
      <c r="J1" s="6"/>
      <c r="K1" s="6"/>
      <c r="L1" s="6"/>
      <c r="M1" s="7"/>
      <c r="N1" s="7"/>
      <c r="O1" s="2"/>
      <c r="P1" s="2"/>
      <c r="Q1" s="2"/>
      <c r="R1" s="4"/>
      <c r="S1" s="3"/>
      <c r="T1" s="3"/>
      <c r="U1" s="3"/>
      <c r="V1" s="2"/>
      <c r="W1" s="2"/>
      <c r="X1" s="2"/>
      <c r="Y1" s="8"/>
      <c r="Z1" s="8"/>
      <c r="AA1" s="8"/>
      <c r="AB1" s="4"/>
      <c r="AC1" s="4"/>
      <c r="AD1" s="9"/>
      <c r="AE1" s="9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1"/>
      <c r="BJ1" s="11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10"/>
      <c r="CA1" s="10"/>
      <c r="CB1" s="10"/>
      <c r="CC1" s="10"/>
      <c r="CD1" s="10"/>
      <c r="CE1" s="10"/>
      <c r="CF1" s="10"/>
      <c r="CG1" s="4"/>
      <c r="CH1" s="4"/>
      <c r="CI1" s="9"/>
      <c r="CJ1" s="9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1"/>
      <c r="DO1" s="11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10"/>
      <c r="EF1" s="10"/>
      <c r="EG1" s="10"/>
      <c r="EH1" s="10"/>
      <c r="EI1" s="10"/>
      <c r="EJ1" s="10"/>
      <c r="EK1" s="10"/>
      <c r="EL1" s="4"/>
      <c r="EM1" s="4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1"/>
      <c r="FR1" s="11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10"/>
      <c r="GI1" s="10"/>
      <c r="GJ1" s="10"/>
      <c r="GK1" s="10"/>
      <c r="GL1" s="10"/>
      <c r="GM1" s="10"/>
      <c r="GN1" s="10"/>
      <c r="GO1" s="2"/>
      <c r="GP1" s="2"/>
      <c r="GQ1" s="4"/>
      <c r="GR1" s="10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2"/>
      <c r="HK1" s="4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4"/>
      <c r="IF1" s="13"/>
      <c r="IG1" s="13"/>
      <c r="IH1" s="13"/>
      <c r="II1" s="13"/>
      <c r="IJ1" s="13"/>
      <c r="IK1" s="13"/>
      <c r="IL1" s="13"/>
      <c r="IM1" s="4"/>
      <c r="IN1" s="13"/>
      <c r="IO1" s="13"/>
      <c r="IP1" s="13"/>
      <c r="IQ1" s="13"/>
      <c r="IR1" s="13"/>
      <c r="IS1" s="13"/>
      <c r="IT1" s="13"/>
      <c r="IU1" s="4"/>
      <c r="IV1" s="13"/>
      <c r="IW1" s="13"/>
      <c r="IX1" s="13"/>
      <c r="IY1" s="4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4"/>
      <c r="JT1" s="13"/>
      <c r="JU1" s="13"/>
      <c r="JV1" s="13"/>
      <c r="JW1" s="13"/>
      <c r="JX1" s="13"/>
      <c r="JY1" s="13"/>
      <c r="JZ1" s="13"/>
      <c r="KA1" s="4"/>
      <c r="KB1" s="13"/>
      <c r="KC1" s="13"/>
      <c r="KD1" s="13"/>
      <c r="KE1" s="13"/>
      <c r="KF1" s="13"/>
      <c r="KG1" s="13"/>
      <c r="KH1" s="13"/>
      <c r="KI1" s="4"/>
      <c r="KJ1" s="13"/>
      <c r="KK1" s="13"/>
      <c r="KL1" s="13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</row>
    <row r="2" spans="1:336" ht="18" hidden="1" customHeight="1" outlineLevel="1" x14ac:dyDescent="0.2">
      <c r="A2" s="15" t="s">
        <v>0</v>
      </c>
      <c r="B2" s="16" t="s">
        <v>1</v>
      </c>
      <c r="C2" s="2"/>
      <c r="D2" s="2"/>
      <c r="E2" s="3"/>
      <c r="F2" s="2"/>
      <c r="G2" s="4"/>
      <c r="H2" s="5"/>
      <c r="I2" s="5"/>
      <c r="J2" s="6"/>
      <c r="K2" s="6"/>
      <c r="L2" s="6"/>
      <c r="M2" s="7"/>
      <c r="N2" s="7"/>
      <c r="O2" s="2"/>
      <c r="P2" s="2"/>
      <c r="Q2" s="2"/>
      <c r="R2" s="4"/>
      <c r="S2" s="3"/>
      <c r="T2" s="3"/>
      <c r="U2" s="3"/>
      <c r="V2" s="2"/>
      <c r="W2" s="2"/>
      <c r="X2" s="2"/>
      <c r="Y2" s="8"/>
      <c r="Z2" s="8"/>
      <c r="AA2" s="8"/>
      <c r="AB2" s="4"/>
      <c r="AC2" s="4"/>
      <c r="AD2" s="9"/>
      <c r="AE2" s="9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1"/>
      <c r="BJ2" s="11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10"/>
      <c r="CA2" s="10"/>
      <c r="CB2" s="10"/>
      <c r="CC2" s="10"/>
      <c r="CD2" s="10"/>
      <c r="CE2" s="10"/>
      <c r="CF2" s="10"/>
      <c r="CG2" s="4"/>
      <c r="CH2" s="4"/>
      <c r="CI2" s="9"/>
      <c r="CJ2" s="9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1"/>
      <c r="DO2" s="11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10"/>
      <c r="EF2" s="10"/>
      <c r="EG2" s="10"/>
      <c r="EH2" s="10"/>
      <c r="EI2" s="10"/>
      <c r="EJ2" s="10"/>
      <c r="EK2" s="10"/>
      <c r="EL2" s="4"/>
      <c r="EM2" s="4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1"/>
      <c r="FR2" s="11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10"/>
      <c r="GI2" s="10"/>
      <c r="GJ2" s="10"/>
      <c r="GK2" s="10"/>
      <c r="GL2" s="10"/>
      <c r="GM2" s="10"/>
      <c r="GN2" s="10"/>
      <c r="GO2" s="2"/>
      <c r="GP2" s="2"/>
      <c r="GQ2" s="4"/>
      <c r="GR2" s="10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2"/>
      <c r="HK2" s="4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4"/>
      <c r="IF2" s="13"/>
      <c r="IG2" s="13"/>
      <c r="IH2" s="13"/>
      <c r="II2" s="13"/>
      <c r="IJ2" s="13"/>
      <c r="IK2" s="13"/>
      <c r="IL2" s="13"/>
      <c r="IM2" s="4"/>
      <c r="IN2" s="13"/>
      <c r="IO2" s="13"/>
      <c r="IP2" s="13"/>
      <c r="IQ2" s="13"/>
      <c r="IR2" s="13"/>
      <c r="IS2" s="13"/>
      <c r="IT2" s="13"/>
      <c r="IU2" s="4"/>
      <c r="IV2" s="13"/>
      <c r="IW2" s="13"/>
      <c r="IX2" s="13"/>
      <c r="IY2" s="4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4"/>
      <c r="JT2" s="13"/>
      <c r="JU2" s="13"/>
      <c r="JV2" s="13"/>
      <c r="JW2" s="13"/>
      <c r="JX2" s="13"/>
      <c r="JY2" s="13"/>
      <c r="JZ2" s="13"/>
      <c r="KA2" s="4"/>
      <c r="KB2" s="13"/>
      <c r="KC2" s="13"/>
      <c r="KD2" s="13"/>
      <c r="KE2" s="13"/>
      <c r="KF2" s="13"/>
      <c r="KG2" s="13"/>
      <c r="KH2" s="13"/>
      <c r="KI2" s="4"/>
      <c r="KJ2" s="13"/>
      <c r="KK2" s="13"/>
      <c r="KL2" s="13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</row>
    <row r="3" spans="1:336" ht="18.75" hidden="1" outlineLevel="1" x14ac:dyDescent="0.2">
      <c r="A3" s="15" t="s">
        <v>2</v>
      </c>
      <c r="B3" s="16">
        <v>2021</v>
      </c>
      <c r="C3" s="2"/>
      <c r="D3" s="2"/>
      <c r="E3" s="3"/>
      <c r="F3" s="2"/>
      <c r="G3" s="17"/>
      <c r="H3" s="5"/>
      <c r="I3" s="5"/>
      <c r="J3" s="6"/>
      <c r="K3" s="6"/>
      <c r="L3" s="6"/>
      <c r="M3" s="2"/>
      <c r="N3" s="2"/>
      <c r="O3" s="2"/>
      <c r="P3" s="2"/>
      <c r="Q3" s="2"/>
      <c r="R3" s="17"/>
      <c r="S3" s="3"/>
      <c r="T3" s="3"/>
      <c r="U3" s="3"/>
      <c r="V3" s="2"/>
      <c r="W3" s="2"/>
      <c r="X3" s="2"/>
      <c r="Y3" s="8"/>
      <c r="Z3" s="8"/>
      <c r="AA3" s="8"/>
      <c r="AB3" s="17"/>
      <c r="AC3" s="17"/>
      <c r="AD3" s="18"/>
      <c r="AE3" s="18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8"/>
      <c r="BJ3" s="18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19"/>
      <c r="CA3" s="19"/>
      <c r="CB3" s="19"/>
      <c r="CC3" s="19"/>
      <c r="CD3" s="19"/>
      <c r="CE3" s="19"/>
      <c r="CF3" s="19"/>
      <c r="CG3" s="21"/>
      <c r="CH3" s="21"/>
      <c r="CI3" s="22"/>
      <c r="CJ3" s="22"/>
      <c r="CK3" s="23"/>
      <c r="CL3" s="21"/>
      <c r="CM3" s="21"/>
      <c r="CN3" s="21"/>
      <c r="CO3" s="24"/>
      <c r="CP3" s="21"/>
      <c r="CQ3" s="21"/>
      <c r="CR3" s="21"/>
      <c r="CS3" s="24"/>
      <c r="CT3" s="21"/>
      <c r="CU3" s="21"/>
      <c r="CV3" s="21"/>
      <c r="CW3" s="24"/>
      <c r="CX3" s="21"/>
      <c r="CY3" s="21"/>
      <c r="CZ3" s="21"/>
      <c r="DA3" s="24"/>
      <c r="DB3" s="21"/>
      <c r="DC3" s="21"/>
      <c r="DD3" s="21"/>
      <c r="DE3" s="24"/>
      <c r="DF3" s="21"/>
      <c r="DG3" s="21"/>
      <c r="DH3" s="21"/>
      <c r="DI3" s="24"/>
      <c r="DJ3" s="21"/>
      <c r="DK3" s="21"/>
      <c r="DL3" s="21"/>
      <c r="DM3" s="24"/>
      <c r="DN3" s="23"/>
      <c r="DO3" s="23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5"/>
      <c r="EF3" s="25"/>
      <c r="EG3" s="25"/>
      <c r="EH3" s="19"/>
      <c r="EI3" s="19"/>
      <c r="EJ3" s="19"/>
      <c r="EK3" s="19"/>
      <c r="EL3" s="17"/>
      <c r="EM3" s="17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8"/>
      <c r="FR3" s="18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19"/>
      <c r="GI3" s="19"/>
      <c r="GJ3" s="19"/>
      <c r="GK3" s="19"/>
      <c r="GL3" s="19"/>
      <c r="GM3" s="19"/>
      <c r="GN3" s="19"/>
      <c r="GO3" s="2"/>
      <c r="GP3" s="2"/>
      <c r="GQ3" s="17"/>
      <c r="GR3" s="19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2"/>
      <c r="HK3" s="17"/>
      <c r="HL3" s="20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17"/>
      <c r="IF3" s="26"/>
      <c r="IG3" s="26"/>
      <c r="IH3" s="26"/>
      <c r="II3" s="26"/>
      <c r="IJ3" s="26"/>
      <c r="IK3" s="26"/>
      <c r="IL3" s="26"/>
      <c r="IM3" s="17"/>
      <c r="IN3" s="26"/>
      <c r="IO3" s="26"/>
      <c r="IP3" s="26"/>
      <c r="IQ3" s="26"/>
      <c r="IR3" s="26"/>
      <c r="IS3" s="26"/>
      <c r="IT3" s="26"/>
      <c r="IU3" s="17"/>
      <c r="IV3" s="26"/>
      <c r="IW3" s="26"/>
      <c r="IX3" s="26"/>
      <c r="IY3" s="17"/>
      <c r="IZ3" s="20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17"/>
      <c r="JT3" s="26"/>
      <c r="JU3" s="26"/>
      <c r="JV3" s="26"/>
      <c r="JW3" s="26"/>
      <c r="JX3" s="26"/>
      <c r="JY3" s="26"/>
      <c r="JZ3" s="26"/>
      <c r="KA3" s="17"/>
      <c r="KB3" s="26"/>
      <c r="KC3" s="26"/>
      <c r="KD3" s="26"/>
      <c r="KE3" s="26"/>
      <c r="KF3" s="26"/>
      <c r="KG3" s="26"/>
      <c r="KH3" s="26"/>
      <c r="KI3" s="17"/>
      <c r="KJ3" s="26"/>
      <c r="KK3" s="26"/>
      <c r="KL3" s="26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</row>
    <row r="4" spans="1:336" ht="18.75" hidden="1" outlineLevel="1" x14ac:dyDescent="0.2">
      <c r="A4" s="15" t="s">
        <v>3</v>
      </c>
      <c r="B4" s="16" t="s">
        <v>4</v>
      </c>
      <c r="C4" s="2"/>
      <c r="D4" s="2"/>
      <c r="E4" s="3"/>
      <c r="F4" s="2"/>
      <c r="G4" s="27"/>
      <c r="H4" s="28"/>
      <c r="I4" s="5"/>
      <c r="J4" s="6"/>
      <c r="K4" s="6"/>
      <c r="L4" s="6"/>
      <c r="M4" s="2"/>
      <c r="N4" s="2"/>
      <c r="O4" s="2"/>
      <c r="P4" s="2"/>
      <c r="Q4" s="2"/>
      <c r="R4" s="29"/>
      <c r="S4" s="3"/>
      <c r="T4" s="3"/>
      <c r="U4" s="3"/>
      <c r="V4" s="2"/>
      <c r="W4" s="2"/>
      <c r="X4" s="2"/>
      <c r="Y4" s="8"/>
      <c r="Z4" s="8"/>
      <c r="AA4" s="8"/>
      <c r="AB4" s="29"/>
      <c r="AC4" s="30"/>
      <c r="AD4" s="31"/>
      <c r="AE4" s="31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32"/>
      <c r="BJ4" s="32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19"/>
      <c r="CA4" s="19"/>
      <c r="CB4" s="19"/>
      <c r="CC4" s="19"/>
      <c r="CD4" s="19"/>
      <c r="CE4" s="19"/>
      <c r="CF4" s="19"/>
      <c r="CG4" s="29"/>
      <c r="CH4" s="29"/>
      <c r="CI4" s="26"/>
      <c r="CJ4" s="26"/>
      <c r="CK4" s="25"/>
      <c r="CL4" s="25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32"/>
      <c r="DO4" s="32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19"/>
      <c r="EF4" s="19"/>
      <c r="EG4" s="19"/>
      <c r="EH4" s="19"/>
      <c r="EI4" s="19"/>
      <c r="EJ4" s="19"/>
      <c r="EK4" s="25"/>
      <c r="EL4" s="29"/>
      <c r="EM4" s="29"/>
      <c r="EN4" s="25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32"/>
      <c r="FR4" s="32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19"/>
      <c r="GI4" s="19"/>
      <c r="GJ4" s="19"/>
      <c r="GK4" s="19"/>
      <c r="GL4" s="19"/>
      <c r="GM4" s="19"/>
      <c r="GN4" s="19"/>
      <c r="GO4" s="2"/>
      <c r="GP4" s="2"/>
      <c r="GQ4" s="29"/>
      <c r="GR4" s="19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2"/>
      <c r="HK4" s="29"/>
      <c r="HL4" s="33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29"/>
      <c r="IF4" s="32"/>
      <c r="IG4" s="32"/>
      <c r="IH4" s="32"/>
      <c r="II4" s="32"/>
      <c r="IJ4" s="32"/>
      <c r="IK4" s="32"/>
      <c r="IL4" s="32"/>
      <c r="IM4" s="29"/>
      <c r="IN4" s="32"/>
      <c r="IO4" s="32"/>
      <c r="IP4" s="32"/>
      <c r="IQ4" s="32"/>
      <c r="IR4" s="32"/>
      <c r="IS4" s="32"/>
      <c r="IT4" s="32"/>
      <c r="IU4" s="29"/>
      <c r="IV4" s="32"/>
      <c r="IW4" s="32"/>
      <c r="IX4" s="32"/>
      <c r="IY4" s="29"/>
      <c r="IZ4" s="33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29"/>
      <c r="JT4" s="32"/>
      <c r="JU4" s="32"/>
      <c r="JV4" s="32"/>
      <c r="JW4" s="32"/>
      <c r="JX4" s="32"/>
      <c r="JY4" s="32"/>
      <c r="JZ4" s="32"/>
      <c r="KA4" s="29"/>
      <c r="KB4" s="32"/>
      <c r="KC4" s="32"/>
      <c r="KD4" s="32"/>
      <c r="KE4" s="32"/>
      <c r="KF4" s="32"/>
      <c r="KG4" s="32"/>
      <c r="KH4" s="32"/>
      <c r="KI4" s="29"/>
      <c r="KJ4" s="32"/>
      <c r="KK4" s="32"/>
      <c r="KL4" s="3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</row>
    <row r="5" spans="1:336" ht="16.5" hidden="1" outlineLevel="1" x14ac:dyDescent="0.2">
      <c r="A5" s="15" t="s">
        <v>5</v>
      </c>
      <c r="B5" s="34" t="s">
        <v>6</v>
      </c>
      <c r="C5" s="3"/>
      <c r="D5" s="35"/>
      <c r="E5" s="3"/>
      <c r="F5" s="36"/>
      <c r="G5" s="3"/>
      <c r="H5" s="35"/>
      <c r="I5" s="3"/>
      <c r="J5" s="37"/>
      <c r="K5" s="38"/>
      <c r="L5" s="37"/>
      <c r="M5" s="3"/>
      <c r="N5" s="35"/>
      <c r="O5" s="3"/>
      <c r="P5" s="35"/>
      <c r="Q5" s="3"/>
      <c r="R5" s="35"/>
      <c r="S5" s="3"/>
      <c r="T5" s="35"/>
      <c r="U5" s="3"/>
      <c r="V5" s="35"/>
      <c r="W5" s="3"/>
      <c r="X5" s="35"/>
      <c r="Y5" s="3"/>
      <c r="Z5" s="35"/>
      <c r="AA5" s="3"/>
      <c r="AB5" s="39"/>
      <c r="AC5" s="40"/>
      <c r="AD5" s="39"/>
      <c r="AE5" s="3"/>
      <c r="AF5" s="35"/>
      <c r="AG5" s="3"/>
      <c r="AH5" s="35"/>
      <c r="AI5" s="3"/>
      <c r="AJ5" s="35"/>
      <c r="AK5" s="3"/>
      <c r="AL5" s="35"/>
      <c r="AM5" s="3"/>
      <c r="AN5" s="35"/>
      <c r="AO5" s="3"/>
      <c r="AP5" s="35"/>
      <c r="AQ5" s="3"/>
      <c r="AR5" s="35"/>
      <c r="AS5" s="3"/>
      <c r="AT5" s="35"/>
      <c r="AU5" s="3"/>
      <c r="AV5" s="35"/>
      <c r="AW5" s="3"/>
      <c r="AX5" s="35"/>
      <c r="AY5" s="3"/>
      <c r="AZ5" s="35"/>
      <c r="BA5" s="3"/>
      <c r="BB5" s="35"/>
      <c r="BC5" s="3"/>
      <c r="BD5" s="35"/>
      <c r="BE5" s="3"/>
      <c r="BF5" s="35"/>
      <c r="BG5" s="3"/>
      <c r="BH5" s="35"/>
      <c r="BI5" s="3"/>
      <c r="BJ5" s="35"/>
      <c r="BK5" s="3"/>
      <c r="BL5" s="35"/>
      <c r="BM5" s="3"/>
      <c r="BN5" s="35"/>
      <c r="BO5" s="3"/>
      <c r="BP5" s="35"/>
      <c r="BQ5" s="3"/>
      <c r="BR5" s="35"/>
      <c r="BS5" s="3"/>
      <c r="BT5" s="35"/>
      <c r="BU5" s="3"/>
      <c r="BV5" s="35"/>
      <c r="BW5" s="3"/>
      <c r="BX5" s="35"/>
      <c r="BY5" s="3"/>
      <c r="BZ5" s="35"/>
      <c r="CA5" s="3"/>
      <c r="CB5" s="35"/>
      <c r="CC5" s="3"/>
      <c r="CD5" s="35"/>
      <c r="CE5" s="3"/>
      <c r="CF5" s="35"/>
      <c r="CG5" s="3"/>
      <c r="CH5" s="35"/>
      <c r="CI5" s="3"/>
      <c r="CJ5" s="35"/>
      <c r="CK5" s="40"/>
      <c r="CL5" s="39"/>
      <c r="CM5" s="3"/>
      <c r="CN5" s="35"/>
      <c r="CO5" s="3"/>
      <c r="CP5" s="35"/>
      <c r="CQ5" s="3"/>
      <c r="CR5" s="35"/>
      <c r="CS5" s="3"/>
      <c r="CT5" s="35"/>
      <c r="CU5" s="3"/>
      <c r="CV5" s="35"/>
      <c r="CW5" s="3"/>
      <c r="CX5" s="35"/>
      <c r="CY5" s="3"/>
      <c r="CZ5" s="35"/>
      <c r="DA5" s="3"/>
      <c r="DB5" s="35"/>
      <c r="DC5" s="3"/>
      <c r="DD5" s="35"/>
      <c r="DE5" s="3"/>
      <c r="DF5" s="35"/>
      <c r="DG5" s="3"/>
      <c r="DH5" s="35"/>
      <c r="DI5" s="3"/>
      <c r="DJ5" s="35"/>
      <c r="DK5" s="3"/>
      <c r="DL5" s="35"/>
      <c r="DM5" s="3"/>
      <c r="DN5" s="35"/>
      <c r="DO5" s="3"/>
      <c r="DP5" s="35"/>
      <c r="DQ5" s="3"/>
      <c r="DR5" s="35"/>
      <c r="DS5" s="3"/>
      <c r="DT5" s="35"/>
      <c r="DU5" s="3"/>
      <c r="DV5" s="35"/>
      <c r="DW5" s="3"/>
      <c r="DX5" s="35"/>
      <c r="DY5" s="3"/>
      <c r="DZ5" s="35"/>
      <c r="EA5" s="3"/>
      <c r="EB5" s="35"/>
      <c r="EC5" s="35"/>
      <c r="ED5" s="3"/>
      <c r="EE5" s="3"/>
      <c r="EF5" s="35"/>
      <c r="EG5" s="3"/>
      <c r="EH5" s="35"/>
      <c r="EI5" s="3"/>
      <c r="EJ5" s="35"/>
      <c r="EK5" s="40"/>
      <c r="EL5" s="35"/>
      <c r="EM5" s="3"/>
      <c r="EN5" s="39"/>
      <c r="EO5" s="40"/>
      <c r="EP5" s="35"/>
      <c r="EQ5" s="3"/>
      <c r="ER5" s="35"/>
      <c r="ES5" s="3"/>
      <c r="ET5" s="35"/>
      <c r="EU5" s="3"/>
      <c r="EV5" s="35"/>
      <c r="EW5" s="3"/>
      <c r="EX5" s="35"/>
      <c r="EY5" s="3"/>
      <c r="EZ5" s="35"/>
      <c r="FA5" s="3"/>
      <c r="FB5" s="35"/>
      <c r="FC5" s="3"/>
      <c r="FD5" s="35"/>
      <c r="FE5" s="3"/>
      <c r="FF5" s="35"/>
      <c r="FG5" s="3"/>
      <c r="FH5" s="35"/>
      <c r="FI5" s="3"/>
      <c r="FJ5" s="35"/>
      <c r="FK5" s="3"/>
      <c r="FL5" s="35"/>
      <c r="FM5" s="40"/>
      <c r="FN5" s="35"/>
      <c r="FO5" s="3"/>
      <c r="FP5" s="35"/>
      <c r="FQ5" s="3"/>
      <c r="FR5" s="35"/>
      <c r="FS5" s="3"/>
      <c r="FT5" s="35"/>
      <c r="FU5" s="3"/>
      <c r="FV5" s="35"/>
      <c r="FW5" s="3"/>
      <c r="FX5" s="35"/>
      <c r="FY5" s="3"/>
      <c r="FZ5" s="35"/>
      <c r="GA5" s="3"/>
      <c r="GB5" s="35"/>
      <c r="GC5" s="3"/>
      <c r="GD5" s="35"/>
      <c r="GE5" s="3"/>
      <c r="GF5" s="3"/>
      <c r="GG5" s="35"/>
      <c r="GH5" s="35"/>
      <c r="GI5" s="3"/>
      <c r="GJ5" s="35"/>
      <c r="GK5" s="3"/>
      <c r="GL5" s="35"/>
      <c r="GM5" s="3"/>
      <c r="GN5" s="35"/>
      <c r="GO5" s="3"/>
      <c r="GP5" s="3"/>
      <c r="GQ5" s="35"/>
      <c r="GR5" s="3"/>
      <c r="GS5" s="35"/>
      <c r="GT5" s="3"/>
      <c r="GU5" s="3"/>
      <c r="GV5" s="35"/>
      <c r="GW5" s="35"/>
      <c r="GX5" s="35"/>
      <c r="GY5" s="35"/>
      <c r="GZ5" s="3"/>
      <c r="HA5" s="35"/>
      <c r="HB5" s="3"/>
      <c r="HC5" s="35"/>
      <c r="HD5" s="3"/>
      <c r="HE5" s="35"/>
      <c r="HF5" s="3"/>
      <c r="HG5" s="35"/>
      <c r="HH5" s="3"/>
      <c r="HI5" s="3"/>
      <c r="HJ5" s="35"/>
      <c r="HK5" s="41"/>
      <c r="HL5" s="35"/>
      <c r="HM5" s="2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41"/>
      <c r="IZ5" s="35"/>
      <c r="JA5" s="2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</row>
    <row r="6" spans="1:336" ht="15.6" customHeight="1" x14ac:dyDescent="0.2">
      <c r="A6" s="42" t="s">
        <v>7</v>
      </c>
      <c r="B6" s="43" t="s">
        <v>8</v>
      </c>
      <c r="C6" s="42" t="s">
        <v>9</v>
      </c>
      <c r="D6" s="42"/>
      <c r="E6" s="42"/>
      <c r="F6" s="42" t="s">
        <v>10</v>
      </c>
      <c r="G6" s="42"/>
      <c r="H6" s="42"/>
      <c r="I6" s="42"/>
      <c r="J6" s="42" t="s">
        <v>11</v>
      </c>
      <c r="K6" s="42"/>
      <c r="L6" s="42"/>
      <c r="M6" s="42"/>
      <c r="N6" s="42" t="s">
        <v>12</v>
      </c>
      <c r="O6" s="42"/>
      <c r="P6" s="42"/>
      <c r="Q6" s="42"/>
      <c r="R6" s="42" t="s">
        <v>13</v>
      </c>
      <c r="S6" s="42"/>
      <c r="T6" s="42"/>
      <c r="U6" s="42"/>
      <c r="V6" s="43" t="s">
        <v>14</v>
      </c>
      <c r="W6" s="43"/>
      <c r="X6" s="43" t="s">
        <v>15</v>
      </c>
      <c r="Y6" s="43"/>
      <c r="Z6" s="43"/>
      <c r="AA6" s="43"/>
      <c r="AB6" s="42" t="str">
        <f>"Всего профинансировано 
на 01.01." &amp; B3</f>
        <v>Всего профинансировано 
на 01.01.2021</v>
      </c>
      <c r="AC6" s="42"/>
      <c r="AD6" s="43" t="s">
        <v>16</v>
      </c>
      <c r="AE6" s="43"/>
      <c r="AF6" s="43" t="str">
        <f>"Итого финансирование за 
 " &amp; B3 &amp; "-" &amp; B3 + 4</f>
        <v>Итого финансирование за 
 2021-2025</v>
      </c>
      <c r="AG6" s="43" t="str">
        <f>"Финансирование "&amp;B3</f>
        <v>Финансирование 2021</v>
      </c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 t="str">
        <f>"Остаток на 31.12." &amp; B3</f>
        <v>Остаток на 31.12.2021</v>
      </c>
      <c r="BJ6" s="43"/>
      <c r="BK6" s="43" t="s">
        <v>17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>
        <f>B3+1</f>
        <v>2022</v>
      </c>
      <c r="CA6" s="43">
        <f>B3+2</f>
        <v>2023</v>
      </c>
      <c r="CB6" s="43">
        <f>B3+3</f>
        <v>2024</v>
      </c>
      <c r="CC6" s="43">
        <f>B3+4</f>
        <v>2025</v>
      </c>
      <c r="CD6" s="43" t="str">
        <f>"Остаток финансирования 
на 31.12."&amp;B3+4</f>
        <v>Остаток финансирования 
на 31.12.2025</v>
      </c>
      <c r="CE6" s="43" t="s">
        <v>18</v>
      </c>
      <c r="CF6" s="43" t="s">
        <v>18</v>
      </c>
      <c r="CG6" s="43" t="str">
        <f>"Всего освоено 
на 01.01."&amp;B3</f>
        <v>Всего освоено 
на 01.01.2021</v>
      </c>
      <c r="CH6" s="43"/>
      <c r="CI6" s="43" t="s">
        <v>16</v>
      </c>
      <c r="CJ6" s="43"/>
      <c r="CK6" s="43" t="str">
        <f>"Всего освоение 
за "&amp;B3&amp;" - "&amp;B3+4</f>
        <v>Всего освоение 
за 2021 - 2025</v>
      </c>
      <c r="CL6" s="43" t="str">
        <f>"Освоение "&amp;B3</f>
        <v>Освоение 2021</v>
      </c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 t="str">
        <f>"Остаток на 31.12."&amp;B3</f>
        <v>Остаток на 31.12.2021</v>
      </c>
      <c r="DO6" s="43"/>
      <c r="DP6" s="43" t="s">
        <v>19</v>
      </c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>
        <f>B3+1</f>
        <v>2022</v>
      </c>
      <c r="EF6" s="43">
        <f>B3+2</f>
        <v>2023</v>
      </c>
      <c r="EG6" s="43">
        <f>B3+3</f>
        <v>2024</v>
      </c>
      <c r="EH6" s="43">
        <f>B3+4</f>
        <v>2025</v>
      </c>
      <c r="EI6" s="43" t="str">
        <f>"Остаток освоения 
на 31.12."&amp;B3+4</f>
        <v>Остаток освоения 
на 31.12.2025</v>
      </c>
      <c r="EJ6" s="43" t="s">
        <v>18</v>
      </c>
      <c r="EK6" s="43" t="s">
        <v>18</v>
      </c>
      <c r="EL6" s="43" t="str">
        <f>"Всего введено 
на 01.01."&amp;B3</f>
        <v>Всего введено 
на 01.01.2021</v>
      </c>
      <c r="EM6" s="43"/>
      <c r="EN6" s="43" t="str">
        <f>"Всего ввод 
за "&amp;B3&amp;" - "&amp;B3+4</f>
        <v>Всего ввод 
за 2021 - 2025</v>
      </c>
      <c r="EO6" s="43" t="str">
        <f>"Ввод "&amp;B3</f>
        <v>Ввод 2021</v>
      </c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 t="str">
        <f>"Остаток на 31.12."&amp;B3</f>
        <v>Остаток на 31.12.2021</v>
      </c>
      <c r="FR6" s="43"/>
      <c r="FS6" s="43" t="s">
        <v>20</v>
      </c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>
        <f>B3+1</f>
        <v>2022</v>
      </c>
      <c r="GI6" s="43">
        <f>B3+2</f>
        <v>2023</v>
      </c>
      <c r="GJ6" s="43">
        <f>B3+3</f>
        <v>2024</v>
      </c>
      <c r="GK6" s="43">
        <f>B3+4</f>
        <v>2025</v>
      </c>
      <c r="GL6" s="43" t="str">
        <f>"Остаток по вводу ОС 
на 31.12."&amp;B3+4</f>
        <v>Остаток по вводу ОС 
на 31.12.2025</v>
      </c>
      <c r="GM6" s="43" t="s">
        <v>18</v>
      </c>
      <c r="GN6" s="43" t="s">
        <v>18</v>
      </c>
      <c r="GO6" s="44"/>
      <c r="GP6" s="44"/>
      <c r="GQ6" s="45"/>
      <c r="GR6" s="46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44"/>
      <c r="HK6" s="47" t="s">
        <v>21</v>
      </c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 t="s">
        <v>22</v>
      </c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2"/>
      <c r="KN6" s="48" t="s">
        <v>23</v>
      </c>
      <c r="KO6" s="49" t="str">
        <f>"Установленная мощность электростанции
на 01.01." &amp; B3</f>
        <v>Установленная мощность электростанции
на 01.01.2021</v>
      </c>
      <c r="KP6" s="49"/>
      <c r="KQ6" s="49"/>
      <c r="KR6" s="50" t="s">
        <v>24</v>
      </c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48" t="s">
        <v>25</v>
      </c>
      <c r="LK6" s="48"/>
      <c r="LL6" s="48"/>
      <c r="LM6" s="48"/>
      <c r="LN6" s="48"/>
      <c r="LO6" s="48"/>
      <c r="LP6" s="48" t="str">
        <f>"Установленная мощность электростанции
на 31.12." &amp; B3</f>
        <v>Установленная мощность электростанции
на 31.12.2021</v>
      </c>
      <c r="LQ6" s="48"/>
      <c r="LR6" s="48"/>
      <c r="LS6" s="48" t="str">
        <f>"Установленная мощность электростанции
на 01.01." &amp; [1]spisok!$P$1</f>
        <v>Установленная мощность электростанции
на 01.01.2021</v>
      </c>
      <c r="LT6" s="48"/>
      <c r="LU6" s="48"/>
      <c r="LV6" s="48" t="str">
        <f>"Установленная мощность электростанции
на 31.12." &amp; B3 + 4</f>
        <v>Установленная мощность электростанции
на 31.12.2025</v>
      </c>
      <c r="LW6" s="48"/>
      <c r="LX6" s="48"/>
    </row>
    <row r="7" spans="1:336" ht="15.6" customHeight="1" x14ac:dyDescent="0.2">
      <c r="A7" s="42"/>
      <c r="B7" s="43"/>
      <c r="C7" s="42" t="s">
        <v>26</v>
      </c>
      <c r="D7" s="42" t="s">
        <v>27</v>
      </c>
      <c r="E7" s="42" t="s">
        <v>28</v>
      </c>
      <c r="F7" s="42" t="s">
        <v>29</v>
      </c>
      <c r="G7" s="42"/>
      <c r="H7" s="42" t="s">
        <v>30</v>
      </c>
      <c r="I7" s="42"/>
      <c r="J7" s="42" t="s">
        <v>31</v>
      </c>
      <c r="K7" s="42"/>
      <c r="L7" s="42" t="s">
        <v>32</v>
      </c>
      <c r="M7" s="42"/>
      <c r="N7" s="42" t="s">
        <v>33</v>
      </c>
      <c r="O7" s="42"/>
      <c r="P7" s="42" t="s">
        <v>34</v>
      </c>
      <c r="Q7" s="42"/>
      <c r="R7" s="42" t="s">
        <v>35</v>
      </c>
      <c r="S7" s="42" t="s">
        <v>36</v>
      </c>
      <c r="T7" s="42" t="s">
        <v>37</v>
      </c>
      <c r="U7" s="42" t="s">
        <v>38</v>
      </c>
      <c r="V7" s="43" t="s">
        <v>39</v>
      </c>
      <c r="W7" s="42" t="s">
        <v>40</v>
      </c>
      <c r="X7" s="43" t="s">
        <v>41</v>
      </c>
      <c r="Y7" s="43" t="s">
        <v>42</v>
      </c>
      <c r="Z7" s="43" t="s">
        <v>43</v>
      </c>
      <c r="AA7" s="43" t="s">
        <v>44</v>
      </c>
      <c r="AB7" s="42"/>
      <c r="AC7" s="42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51" t="s">
        <v>45</v>
      </c>
      <c r="BL7" s="51"/>
      <c r="BM7" s="51"/>
      <c r="BN7" s="52" t="s">
        <v>46</v>
      </c>
      <c r="BO7" s="52" t="s">
        <v>47</v>
      </c>
      <c r="BP7" s="52" t="s">
        <v>48</v>
      </c>
      <c r="BQ7" s="52" t="s">
        <v>49</v>
      </c>
      <c r="BR7" s="52"/>
      <c r="BS7" s="52"/>
      <c r="BT7" s="52" t="s">
        <v>50</v>
      </c>
      <c r="BU7" s="53" t="s">
        <v>51</v>
      </c>
      <c r="BV7" s="53"/>
      <c r="BW7" s="53"/>
      <c r="BX7" s="52" t="s">
        <v>52</v>
      </c>
      <c r="BY7" s="52" t="s">
        <v>53</v>
      </c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51" t="s">
        <v>45</v>
      </c>
      <c r="DQ7" s="51"/>
      <c r="DR7" s="51"/>
      <c r="DS7" s="52" t="s">
        <v>46</v>
      </c>
      <c r="DT7" s="52" t="s">
        <v>47</v>
      </c>
      <c r="DU7" s="52" t="s">
        <v>48</v>
      </c>
      <c r="DV7" s="52" t="s">
        <v>49</v>
      </c>
      <c r="DW7" s="52"/>
      <c r="DX7" s="52"/>
      <c r="DY7" s="52" t="s">
        <v>50</v>
      </c>
      <c r="DZ7" s="53" t="s">
        <v>51</v>
      </c>
      <c r="EA7" s="53"/>
      <c r="EB7" s="53"/>
      <c r="EC7" s="52" t="s">
        <v>52</v>
      </c>
      <c r="ED7" s="52" t="s">
        <v>53</v>
      </c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51" t="s">
        <v>45</v>
      </c>
      <c r="FT7" s="51"/>
      <c r="FU7" s="51"/>
      <c r="FV7" s="52" t="s">
        <v>46</v>
      </c>
      <c r="FW7" s="52" t="s">
        <v>47</v>
      </c>
      <c r="FX7" s="52" t="s">
        <v>48</v>
      </c>
      <c r="FY7" s="52" t="s">
        <v>49</v>
      </c>
      <c r="FZ7" s="52"/>
      <c r="GA7" s="52"/>
      <c r="GB7" s="52" t="s">
        <v>50</v>
      </c>
      <c r="GC7" s="53" t="s">
        <v>51</v>
      </c>
      <c r="GD7" s="53"/>
      <c r="GE7" s="53"/>
      <c r="GF7" s="52" t="s">
        <v>52</v>
      </c>
      <c r="GG7" s="52" t="s">
        <v>53</v>
      </c>
      <c r="GH7" s="43"/>
      <c r="GI7" s="43"/>
      <c r="GJ7" s="43"/>
      <c r="GK7" s="43"/>
      <c r="GL7" s="43"/>
      <c r="GM7" s="43"/>
      <c r="GN7" s="43"/>
      <c r="GO7" s="54"/>
      <c r="GP7" s="54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54"/>
      <c r="HK7" s="48">
        <f>B3</f>
        <v>2021</v>
      </c>
      <c r="HL7" s="48"/>
      <c r="HM7" s="48"/>
      <c r="HN7" s="48"/>
      <c r="HO7" s="48"/>
      <c r="HP7" s="48"/>
      <c r="HQ7" s="48"/>
      <c r="HR7" s="48"/>
      <c r="HS7" s="48" t="s">
        <v>54</v>
      </c>
      <c r="HT7" s="48"/>
      <c r="HU7" s="48"/>
      <c r="HV7" s="48"/>
      <c r="HW7" s="48"/>
      <c r="HX7" s="48"/>
      <c r="HY7" s="48"/>
      <c r="HZ7" s="48"/>
      <c r="IA7" s="48" t="s">
        <v>55</v>
      </c>
      <c r="IB7" s="48"/>
      <c r="IC7" s="48"/>
      <c r="ID7" s="48"/>
      <c r="IE7" s="48"/>
      <c r="IF7" s="48"/>
      <c r="IG7" s="48"/>
      <c r="IH7" s="48"/>
      <c r="II7" s="48" t="s">
        <v>56</v>
      </c>
      <c r="IJ7" s="48"/>
      <c r="IK7" s="48"/>
      <c r="IL7" s="48"/>
      <c r="IM7" s="48"/>
      <c r="IN7" s="48"/>
      <c r="IO7" s="48"/>
      <c r="IP7" s="48"/>
      <c r="IQ7" s="48" t="s">
        <v>57</v>
      </c>
      <c r="IR7" s="48"/>
      <c r="IS7" s="48"/>
      <c r="IT7" s="48"/>
      <c r="IU7" s="48"/>
      <c r="IV7" s="48"/>
      <c r="IW7" s="48"/>
      <c r="IX7" s="48"/>
      <c r="IY7" s="48">
        <f>B3</f>
        <v>2021</v>
      </c>
      <c r="IZ7" s="48"/>
      <c r="JA7" s="48"/>
      <c r="JB7" s="48"/>
      <c r="JC7" s="48"/>
      <c r="JD7" s="48"/>
      <c r="JE7" s="48"/>
      <c r="JF7" s="48"/>
      <c r="JG7" s="48" t="s">
        <v>54</v>
      </c>
      <c r="JH7" s="48"/>
      <c r="JI7" s="48"/>
      <c r="JJ7" s="48"/>
      <c r="JK7" s="48"/>
      <c r="JL7" s="48"/>
      <c r="JM7" s="48"/>
      <c r="JN7" s="48"/>
      <c r="JO7" s="48" t="s">
        <v>55</v>
      </c>
      <c r="JP7" s="48"/>
      <c r="JQ7" s="48"/>
      <c r="JR7" s="48"/>
      <c r="JS7" s="48"/>
      <c r="JT7" s="48"/>
      <c r="JU7" s="48"/>
      <c r="JV7" s="48"/>
      <c r="JW7" s="48" t="s">
        <v>56</v>
      </c>
      <c r="JX7" s="48"/>
      <c r="JY7" s="48"/>
      <c r="JZ7" s="48"/>
      <c r="KA7" s="48"/>
      <c r="KB7" s="48"/>
      <c r="KC7" s="48"/>
      <c r="KD7" s="48"/>
      <c r="KE7" s="48" t="s">
        <v>57</v>
      </c>
      <c r="KF7" s="48"/>
      <c r="KG7" s="48"/>
      <c r="KH7" s="48"/>
      <c r="KI7" s="48"/>
      <c r="KJ7" s="48"/>
      <c r="KK7" s="48"/>
      <c r="KL7" s="48"/>
      <c r="KM7" s="2"/>
      <c r="KN7" s="48"/>
      <c r="KO7" s="49"/>
      <c r="KP7" s="49"/>
      <c r="KQ7" s="49"/>
      <c r="KR7" s="48" t="s">
        <v>58</v>
      </c>
      <c r="KS7" s="48"/>
      <c r="KT7" s="48"/>
      <c r="KU7" s="48"/>
      <c r="KV7" s="48"/>
      <c r="KW7" s="48"/>
      <c r="KX7" s="48" t="s">
        <v>59</v>
      </c>
      <c r="KY7" s="48"/>
      <c r="KZ7" s="48"/>
      <c r="LA7" s="48"/>
      <c r="LB7" s="48"/>
      <c r="LC7" s="48"/>
      <c r="LD7" s="48" t="s">
        <v>60</v>
      </c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</row>
    <row r="8" spans="1:336" ht="15.6" customHeight="1" x14ac:dyDescent="0.2">
      <c r="A8" s="42"/>
      <c r="B8" s="43"/>
      <c r="C8" s="42"/>
      <c r="D8" s="42"/>
      <c r="E8" s="42"/>
      <c r="F8" s="42"/>
      <c r="G8" s="42"/>
      <c r="H8" s="42"/>
      <c r="I8" s="42"/>
      <c r="J8" s="55" t="s">
        <v>61</v>
      </c>
      <c r="K8" s="55" t="s">
        <v>62</v>
      </c>
      <c r="L8" s="55" t="s">
        <v>61</v>
      </c>
      <c r="M8" s="55" t="s">
        <v>62</v>
      </c>
      <c r="N8" s="55" t="s">
        <v>61</v>
      </c>
      <c r="O8" s="55" t="s">
        <v>62</v>
      </c>
      <c r="P8" s="55" t="s">
        <v>61</v>
      </c>
      <c r="Q8" s="55" t="s">
        <v>62</v>
      </c>
      <c r="R8" s="42"/>
      <c r="S8" s="42"/>
      <c r="T8" s="42"/>
      <c r="U8" s="42"/>
      <c r="V8" s="43"/>
      <c r="W8" s="42"/>
      <c r="X8" s="43"/>
      <c r="Y8" s="43"/>
      <c r="Z8" s="43"/>
      <c r="AA8" s="43"/>
      <c r="AB8" s="42"/>
      <c r="AC8" s="42"/>
      <c r="AD8" s="43"/>
      <c r="AE8" s="43"/>
      <c r="AF8" s="43"/>
      <c r="AG8" s="43" t="str">
        <f>"Итого за  " &amp; B3</f>
        <v>Итого за  2021</v>
      </c>
      <c r="AH8" s="43"/>
      <c r="AI8" s="43"/>
      <c r="AJ8" s="43"/>
      <c r="AK8" s="43" t="s">
        <v>54</v>
      </c>
      <c r="AL8" s="43"/>
      <c r="AM8" s="43"/>
      <c r="AN8" s="43"/>
      <c r="AO8" s="43" t="s">
        <v>55</v>
      </c>
      <c r="AP8" s="43"/>
      <c r="AQ8" s="43"/>
      <c r="AR8" s="43"/>
      <c r="AS8" s="43" t="s">
        <v>63</v>
      </c>
      <c r="AT8" s="43"/>
      <c r="AU8" s="43"/>
      <c r="AV8" s="43"/>
      <c r="AW8" s="43" t="s">
        <v>56</v>
      </c>
      <c r="AX8" s="43"/>
      <c r="AY8" s="43"/>
      <c r="AZ8" s="43"/>
      <c r="BA8" s="43" t="s">
        <v>64</v>
      </c>
      <c r="BB8" s="43"/>
      <c r="BC8" s="43"/>
      <c r="BD8" s="43"/>
      <c r="BE8" s="43" t="s">
        <v>57</v>
      </c>
      <c r="BF8" s="43"/>
      <c r="BG8" s="43"/>
      <c r="BH8" s="43"/>
      <c r="BI8" s="43"/>
      <c r="BJ8" s="43"/>
      <c r="BK8" s="56" t="s">
        <v>65</v>
      </c>
      <c r="BL8" s="56" t="s">
        <v>66</v>
      </c>
      <c r="BM8" s="56" t="s">
        <v>67</v>
      </c>
      <c r="BN8" s="52"/>
      <c r="BO8" s="52"/>
      <c r="BP8" s="52"/>
      <c r="BQ8" s="57" t="s">
        <v>68</v>
      </c>
      <c r="BR8" s="57" t="s">
        <v>69</v>
      </c>
      <c r="BS8" s="57" t="s">
        <v>70</v>
      </c>
      <c r="BT8" s="52"/>
      <c r="BU8" s="57" t="s">
        <v>71</v>
      </c>
      <c r="BV8" s="57" t="s">
        <v>72</v>
      </c>
      <c r="BW8" s="57" t="s">
        <v>73</v>
      </c>
      <c r="BX8" s="52"/>
      <c r="BY8" s="52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 t="str">
        <f>"итого за "&amp;B3</f>
        <v>итого за 2021</v>
      </c>
      <c r="CM8" s="43"/>
      <c r="CN8" s="43"/>
      <c r="CO8" s="43"/>
      <c r="CP8" s="43" t="s">
        <v>54</v>
      </c>
      <c r="CQ8" s="43"/>
      <c r="CR8" s="43"/>
      <c r="CS8" s="43"/>
      <c r="CT8" s="43" t="s">
        <v>55</v>
      </c>
      <c r="CU8" s="43"/>
      <c r="CV8" s="43"/>
      <c r="CW8" s="43"/>
      <c r="CX8" s="43" t="s">
        <v>63</v>
      </c>
      <c r="CY8" s="43"/>
      <c r="CZ8" s="43"/>
      <c r="DA8" s="43"/>
      <c r="DB8" s="43" t="s">
        <v>56</v>
      </c>
      <c r="DC8" s="43"/>
      <c r="DD8" s="43"/>
      <c r="DE8" s="43"/>
      <c r="DF8" s="43" t="s">
        <v>64</v>
      </c>
      <c r="DG8" s="43"/>
      <c r="DH8" s="43"/>
      <c r="DI8" s="43"/>
      <c r="DJ8" s="43" t="s">
        <v>57</v>
      </c>
      <c r="DK8" s="43"/>
      <c r="DL8" s="43"/>
      <c r="DM8" s="43"/>
      <c r="DN8" s="43"/>
      <c r="DO8" s="43"/>
      <c r="DP8" s="56" t="s">
        <v>65</v>
      </c>
      <c r="DQ8" s="56" t="s">
        <v>66</v>
      </c>
      <c r="DR8" s="56" t="s">
        <v>67</v>
      </c>
      <c r="DS8" s="52"/>
      <c r="DT8" s="52"/>
      <c r="DU8" s="52"/>
      <c r="DV8" s="57" t="s">
        <v>68</v>
      </c>
      <c r="DW8" s="57" t="s">
        <v>69</v>
      </c>
      <c r="DX8" s="57" t="s">
        <v>70</v>
      </c>
      <c r="DY8" s="52"/>
      <c r="DZ8" s="57" t="s">
        <v>71</v>
      </c>
      <c r="EA8" s="57" t="s">
        <v>72</v>
      </c>
      <c r="EB8" s="57" t="s">
        <v>73</v>
      </c>
      <c r="EC8" s="52"/>
      <c r="ED8" s="52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 t="str">
        <f>"итого за "&amp;B3</f>
        <v>итого за 2021</v>
      </c>
      <c r="EP8" s="43"/>
      <c r="EQ8" s="43"/>
      <c r="ER8" s="43"/>
      <c r="ES8" s="43" t="s">
        <v>54</v>
      </c>
      <c r="ET8" s="43"/>
      <c r="EU8" s="43"/>
      <c r="EV8" s="43"/>
      <c r="EW8" s="43" t="s">
        <v>55</v>
      </c>
      <c r="EX8" s="43"/>
      <c r="EY8" s="43"/>
      <c r="EZ8" s="43"/>
      <c r="FA8" s="43" t="s">
        <v>63</v>
      </c>
      <c r="FB8" s="43"/>
      <c r="FC8" s="43"/>
      <c r="FD8" s="43"/>
      <c r="FE8" s="43" t="s">
        <v>56</v>
      </c>
      <c r="FF8" s="43"/>
      <c r="FG8" s="43"/>
      <c r="FH8" s="43"/>
      <c r="FI8" s="43" t="s">
        <v>64</v>
      </c>
      <c r="FJ8" s="43"/>
      <c r="FK8" s="43"/>
      <c r="FL8" s="43"/>
      <c r="FM8" s="43" t="s">
        <v>57</v>
      </c>
      <c r="FN8" s="43"/>
      <c r="FO8" s="43"/>
      <c r="FP8" s="43"/>
      <c r="FQ8" s="43"/>
      <c r="FR8" s="43"/>
      <c r="FS8" s="56" t="s">
        <v>65</v>
      </c>
      <c r="FT8" s="56" t="s">
        <v>66</v>
      </c>
      <c r="FU8" s="56" t="s">
        <v>67</v>
      </c>
      <c r="FV8" s="52"/>
      <c r="FW8" s="52"/>
      <c r="FX8" s="52"/>
      <c r="FY8" s="57" t="s">
        <v>68</v>
      </c>
      <c r="FZ8" s="57" t="s">
        <v>69</v>
      </c>
      <c r="GA8" s="57" t="s">
        <v>70</v>
      </c>
      <c r="GB8" s="52"/>
      <c r="GC8" s="57" t="s">
        <v>71</v>
      </c>
      <c r="GD8" s="57" t="s">
        <v>72</v>
      </c>
      <c r="GE8" s="57" t="s">
        <v>73</v>
      </c>
      <c r="GF8" s="52"/>
      <c r="GG8" s="52"/>
      <c r="GH8" s="43"/>
      <c r="GI8" s="43"/>
      <c r="GJ8" s="43"/>
      <c r="GK8" s="43"/>
      <c r="GL8" s="43"/>
      <c r="GM8" s="43"/>
      <c r="GN8" s="43"/>
      <c r="GO8" s="54"/>
      <c r="GP8" s="54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54"/>
      <c r="HK8" s="48" t="s">
        <v>61</v>
      </c>
      <c r="HL8" s="48"/>
      <c r="HM8" s="48"/>
      <c r="HN8" s="48"/>
      <c r="HO8" s="48" t="s">
        <v>74</v>
      </c>
      <c r="HP8" s="48"/>
      <c r="HQ8" s="48"/>
      <c r="HR8" s="48"/>
      <c r="HS8" s="48" t="s">
        <v>61</v>
      </c>
      <c r="HT8" s="48"/>
      <c r="HU8" s="48"/>
      <c r="HV8" s="48"/>
      <c r="HW8" s="48" t="s">
        <v>74</v>
      </c>
      <c r="HX8" s="48"/>
      <c r="HY8" s="48"/>
      <c r="HZ8" s="48"/>
      <c r="IA8" s="48" t="s">
        <v>61</v>
      </c>
      <c r="IB8" s="48"/>
      <c r="IC8" s="48"/>
      <c r="ID8" s="48"/>
      <c r="IE8" s="48" t="s">
        <v>74</v>
      </c>
      <c r="IF8" s="48"/>
      <c r="IG8" s="48"/>
      <c r="IH8" s="48"/>
      <c r="II8" s="48" t="s">
        <v>61</v>
      </c>
      <c r="IJ8" s="48"/>
      <c r="IK8" s="48"/>
      <c r="IL8" s="48"/>
      <c r="IM8" s="48" t="s">
        <v>74</v>
      </c>
      <c r="IN8" s="48"/>
      <c r="IO8" s="48"/>
      <c r="IP8" s="48"/>
      <c r="IQ8" s="48" t="s">
        <v>61</v>
      </c>
      <c r="IR8" s="48"/>
      <c r="IS8" s="48"/>
      <c r="IT8" s="48"/>
      <c r="IU8" s="48" t="s">
        <v>74</v>
      </c>
      <c r="IV8" s="48"/>
      <c r="IW8" s="48"/>
      <c r="IX8" s="48"/>
      <c r="IY8" s="48" t="s">
        <v>61</v>
      </c>
      <c r="IZ8" s="48"/>
      <c r="JA8" s="48"/>
      <c r="JB8" s="48"/>
      <c r="JC8" s="48" t="s">
        <v>74</v>
      </c>
      <c r="JD8" s="48"/>
      <c r="JE8" s="48"/>
      <c r="JF8" s="48"/>
      <c r="JG8" s="48" t="s">
        <v>61</v>
      </c>
      <c r="JH8" s="48"/>
      <c r="JI8" s="48"/>
      <c r="JJ8" s="48"/>
      <c r="JK8" s="48" t="s">
        <v>74</v>
      </c>
      <c r="JL8" s="48"/>
      <c r="JM8" s="48"/>
      <c r="JN8" s="48"/>
      <c r="JO8" s="48" t="s">
        <v>61</v>
      </c>
      <c r="JP8" s="48"/>
      <c r="JQ8" s="48"/>
      <c r="JR8" s="48"/>
      <c r="JS8" s="48" t="s">
        <v>74</v>
      </c>
      <c r="JT8" s="48"/>
      <c r="JU8" s="48"/>
      <c r="JV8" s="48"/>
      <c r="JW8" s="48" t="s">
        <v>61</v>
      </c>
      <c r="JX8" s="48"/>
      <c r="JY8" s="48"/>
      <c r="JZ8" s="48"/>
      <c r="KA8" s="48" t="s">
        <v>74</v>
      </c>
      <c r="KB8" s="48"/>
      <c r="KC8" s="48"/>
      <c r="KD8" s="48"/>
      <c r="KE8" s="48" t="s">
        <v>61</v>
      </c>
      <c r="KF8" s="48"/>
      <c r="KG8" s="48"/>
      <c r="KH8" s="48"/>
      <c r="KI8" s="48" t="s">
        <v>74</v>
      </c>
      <c r="KJ8" s="48"/>
      <c r="KK8" s="48"/>
      <c r="KL8" s="48"/>
      <c r="KM8" s="2"/>
      <c r="KN8" s="48"/>
      <c r="KO8" s="48" t="s">
        <v>58</v>
      </c>
      <c r="KP8" s="48" t="s">
        <v>59</v>
      </c>
      <c r="KQ8" s="48" t="s">
        <v>75</v>
      </c>
      <c r="KR8" s="48" t="s">
        <v>76</v>
      </c>
      <c r="KS8" s="48"/>
      <c r="KT8" s="48" t="s">
        <v>77</v>
      </c>
      <c r="KU8" s="48"/>
      <c r="KV8" s="48" t="s">
        <v>78</v>
      </c>
      <c r="KW8" s="48"/>
      <c r="KX8" s="48" t="s">
        <v>76</v>
      </c>
      <c r="KY8" s="48"/>
      <c r="KZ8" s="48" t="s">
        <v>77</v>
      </c>
      <c r="LA8" s="48"/>
      <c r="LB8" s="48" t="s">
        <v>78</v>
      </c>
      <c r="LC8" s="48"/>
      <c r="LD8" s="48" t="s">
        <v>76</v>
      </c>
      <c r="LE8" s="48"/>
      <c r="LF8" s="48" t="s">
        <v>77</v>
      </c>
      <c r="LG8" s="48"/>
      <c r="LH8" s="48" t="s">
        <v>78</v>
      </c>
      <c r="LI8" s="48"/>
      <c r="LJ8" s="48" t="s">
        <v>79</v>
      </c>
      <c r="LK8" s="48"/>
      <c r="LL8" s="48" t="s">
        <v>80</v>
      </c>
      <c r="LM8" s="48"/>
      <c r="LN8" s="48" t="s">
        <v>81</v>
      </c>
      <c r="LO8" s="48"/>
      <c r="LP8" s="48" t="s">
        <v>58</v>
      </c>
      <c r="LQ8" s="48"/>
      <c r="LR8" s="48" t="s">
        <v>59</v>
      </c>
      <c r="LS8" s="48"/>
      <c r="LT8" s="48" t="s">
        <v>75</v>
      </c>
      <c r="LU8" s="48"/>
      <c r="LV8" s="58" t="s">
        <v>58</v>
      </c>
      <c r="LW8" s="58" t="s">
        <v>59</v>
      </c>
      <c r="LX8" s="58" t="s">
        <v>75</v>
      </c>
    </row>
    <row r="9" spans="1:336" ht="15.6" customHeight="1" x14ac:dyDescent="0.2">
      <c r="A9" s="42"/>
      <c r="B9" s="43"/>
      <c r="C9" s="42"/>
      <c r="D9" s="42"/>
      <c r="E9" s="42"/>
      <c r="F9" s="55" t="s">
        <v>61</v>
      </c>
      <c r="G9" s="55" t="s">
        <v>62</v>
      </c>
      <c r="H9" s="55" t="s">
        <v>61</v>
      </c>
      <c r="I9" s="55" t="s">
        <v>62</v>
      </c>
      <c r="J9" s="55" t="s">
        <v>82</v>
      </c>
      <c r="K9" s="55" t="s">
        <v>82</v>
      </c>
      <c r="L9" s="55" t="s">
        <v>82</v>
      </c>
      <c r="M9" s="55" t="s">
        <v>82</v>
      </c>
      <c r="N9" s="55" t="s">
        <v>83</v>
      </c>
      <c r="O9" s="55" t="s">
        <v>83</v>
      </c>
      <c r="P9" s="55" t="s">
        <v>82</v>
      </c>
      <c r="Q9" s="55" t="s">
        <v>82</v>
      </c>
      <c r="R9" s="55" t="s">
        <v>61</v>
      </c>
      <c r="S9" s="55" t="s">
        <v>61</v>
      </c>
      <c r="T9" s="55" t="s">
        <v>61</v>
      </c>
      <c r="U9" s="55" t="s">
        <v>61</v>
      </c>
      <c r="V9" s="55" t="s">
        <v>61</v>
      </c>
      <c r="W9" s="55" t="s">
        <v>61</v>
      </c>
      <c r="X9" s="59" t="s">
        <v>84</v>
      </c>
      <c r="Y9" s="59" t="s">
        <v>85</v>
      </c>
      <c r="Z9" s="59" t="s">
        <v>86</v>
      </c>
      <c r="AA9" s="59" t="s">
        <v>87</v>
      </c>
      <c r="AB9" s="55" t="s">
        <v>61</v>
      </c>
      <c r="AC9" s="55" t="s">
        <v>88</v>
      </c>
      <c r="AD9" s="59" t="s">
        <v>61</v>
      </c>
      <c r="AE9" s="59" t="s">
        <v>74</v>
      </c>
      <c r="AF9" s="59" t="s">
        <v>61</v>
      </c>
      <c r="AG9" s="59" t="s">
        <v>61</v>
      </c>
      <c r="AH9" s="59" t="s">
        <v>74</v>
      </c>
      <c r="AI9" s="59" t="s">
        <v>89</v>
      </c>
      <c r="AJ9" s="59" t="s">
        <v>90</v>
      </c>
      <c r="AK9" s="59" t="s">
        <v>61</v>
      </c>
      <c r="AL9" s="59" t="s">
        <v>88</v>
      </c>
      <c r="AM9" s="59" t="s">
        <v>89</v>
      </c>
      <c r="AN9" s="59" t="s">
        <v>90</v>
      </c>
      <c r="AO9" s="59" t="s">
        <v>61</v>
      </c>
      <c r="AP9" s="59" t="s">
        <v>74</v>
      </c>
      <c r="AQ9" s="59" t="s">
        <v>89</v>
      </c>
      <c r="AR9" s="59" t="s">
        <v>90</v>
      </c>
      <c r="AS9" s="59" t="s">
        <v>61</v>
      </c>
      <c r="AT9" s="59" t="s">
        <v>74</v>
      </c>
      <c r="AU9" s="59" t="s">
        <v>89</v>
      </c>
      <c r="AV9" s="59" t="s">
        <v>90</v>
      </c>
      <c r="AW9" s="59" t="s">
        <v>61</v>
      </c>
      <c r="AX9" s="59" t="s">
        <v>74</v>
      </c>
      <c r="AY9" s="59" t="s">
        <v>89</v>
      </c>
      <c r="AZ9" s="59" t="s">
        <v>90</v>
      </c>
      <c r="BA9" s="59" t="s">
        <v>61</v>
      </c>
      <c r="BB9" s="59" t="s">
        <v>74</v>
      </c>
      <c r="BC9" s="59" t="s">
        <v>89</v>
      </c>
      <c r="BD9" s="59" t="s">
        <v>90</v>
      </c>
      <c r="BE9" s="59" t="s">
        <v>61</v>
      </c>
      <c r="BF9" s="59" t="s">
        <v>74</v>
      </c>
      <c r="BG9" s="59" t="s">
        <v>89</v>
      </c>
      <c r="BH9" s="59" t="s">
        <v>90</v>
      </c>
      <c r="BI9" s="59" t="s">
        <v>61</v>
      </c>
      <c r="BJ9" s="59" t="s">
        <v>74</v>
      </c>
      <c r="BK9" s="56"/>
      <c r="BL9" s="56"/>
      <c r="BM9" s="56"/>
      <c r="BN9" s="52"/>
      <c r="BO9" s="52"/>
      <c r="BP9" s="52"/>
      <c r="BQ9" s="57"/>
      <c r="BR9" s="57"/>
      <c r="BS9" s="57"/>
      <c r="BT9" s="52"/>
      <c r="BU9" s="57"/>
      <c r="BV9" s="57"/>
      <c r="BW9" s="57"/>
      <c r="BX9" s="52"/>
      <c r="BY9" s="52"/>
      <c r="BZ9" s="59" t="s">
        <v>61</v>
      </c>
      <c r="CA9" s="59" t="s">
        <v>61</v>
      </c>
      <c r="CB9" s="59" t="s">
        <v>61</v>
      </c>
      <c r="CC9" s="59" t="s">
        <v>61</v>
      </c>
      <c r="CD9" s="59" t="s">
        <v>61</v>
      </c>
      <c r="CE9" s="59" t="s">
        <v>61</v>
      </c>
      <c r="CF9" s="59" t="s">
        <v>88</v>
      </c>
      <c r="CG9" s="59" t="s">
        <v>61</v>
      </c>
      <c r="CH9" s="59" t="s">
        <v>88</v>
      </c>
      <c r="CI9" s="59" t="s">
        <v>61</v>
      </c>
      <c r="CJ9" s="59" t="s">
        <v>74</v>
      </c>
      <c r="CK9" s="59" t="s">
        <v>61</v>
      </c>
      <c r="CL9" s="59" t="s">
        <v>61</v>
      </c>
      <c r="CM9" s="59" t="s">
        <v>74</v>
      </c>
      <c r="CN9" s="59" t="s">
        <v>89</v>
      </c>
      <c r="CO9" s="59" t="s">
        <v>90</v>
      </c>
      <c r="CP9" s="59" t="s">
        <v>61</v>
      </c>
      <c r="CQ9" s="59" t="s">
        <v>88</v>
      </c>
      <c r="CR9" s="59" t="s">
        <v>89</v>
      </c>
      <c r="CS9" s="59" t="s">
        <v>90</v>
      </c>
      <c r="CT9" s="59" t="s">
        <v>61</v>
      </c>
      <c r="CU9" s="59" t="s">
        <v>74</v>
      </c>
      <c r="CV9" s="59" t="s">
        <v>89</v>
      </c>
      <c r="CW9" s="59" t="s">
        <v>90</v>
      </c>
      <c r="CX9" s="59" t="s">
        <v>61</v>
      </c>
      <c r="CY9" s="59" t="s">
        <v>74</v>
      </c>
      <c r="CZ9" s="59" t="s">
        <v>89</v>
      </c>
      <c r="DA9" s="59" t="s">
        <v>90</v>
      </c>
      <c r="DB9" s="59" t="s">
        <v>61</v>
      </c>
      <c r="DC9" s="59" t="s">
        <v>74</v>
      </c>
      <c r="DD9" s="59" t="s">
        <v>89</v>
      </c>
      <c r="DE9" s="59" t="s">
        <v>90</v>
      </c>
      <c r="DF9" s="59" t="s">
        <v>61</v>
      </c>
      <c r="DG9" s="59" t="s">
        <v>74</v>
      </c>
      <c r="DH9" s="59" t="s">
        <v>89</v>
      </c>
      <c r="DI9" s="59" t="s">
        <v>90</v>
      </c>
      <c r="DJ9" s="59" t="s">
        <v>61</v>
      </c>
      <c r="DK9" s="59" t="s">
        <v>74</v>
      </c>
      <c r="DL9" s="59" t="s">
        <v>89</v>
      </c>
      <c r="DM9" s="59" t="s">
        <v>90</v>
      </c>
      <c r="DN9" s="59" t="s">
        <v>61</v>
      </c>
      <c r="DO9" s="59" t="s">
        <v>74</v>
      </c>
      <c r="DP9" s="56"/>
      <c r="DQ9" s="56"/>
      <c r="DR9" s="56"/>
      <c r="DS9" s="52"/>
      <c r="DT9" s="52"/>
      <c r="DU9" s="52"/>
      <c r="DV9" s="57"/>
      <c r="DW9" s="57"/>
      <c r="DX9" s="57"/>
      <c r="DY9" s="52"/>
      <c r="DZ9" s="57"/>
      <c r="EA9" s="57"/>
      <c r="EB9" s="57"/>
      <c r="EC9" s="52"/>
      <c r="ED9" s="52"/>
      <c r="EE9" s="59" t="s">
        <v>61</v>
      </c>
      <c r="EF9" s="59" t="s">
        <v>61</v>
      </c>
      <c r="EG9" s="59" t="s">
        <v>61</v>
      </c>
      <c r="EH9" s="59" t="s">
        <v>61</v>
      </c>
      <c r="EI9" s="59" t="s">
        <v>61</v>
      </c>
      <c r="EJ9" s="59" t="s">
        <v>61</v>
      </c>
      <c r="EK9" s="59" t="s">
        <v>88</v>
      </c>
      <c r="EL9" s="59" t="s">
        <v>61</v>
      </c>
      <c r="EM9" s="59" t="s">
        <v>88</v>
      </c>
      <c r="EN9" s="59" t="s">
        <v>61</v>
      </c>
      <c r="EO9" s="59" t="s">
        <v>61</v>
      </c>
      <c r="EP9" s="59" t="s">
        <v>74</v>
      </c>
      <c r="EQ9" s="59" t="s">
        <v>89</v>
      </c>
      <c r="ER9" s="59" t="s">
        <v>90</v>
      </c>
      <c r="ES9" s="59" t="s">
        <v>61</v>
      </c>
      <c r="ET9" s="59" t="s">
        <v>88</v>
      </c>
      <c r="EU9" s="59" t="s">
        <v>89</v>
      </c>
      <c r="EV9" s="59" t="s">
        <v>90</v>
      </c>
      <c r="EW9" s="59" t="s">
        <v>61</v>
      </c>
      <c r="EX9" s="59" t="s">
        <v>74</v>
      </c>
      <c r="EY9" s="59" t="s">
        <v>89</v>
      </c>
      <c r="EZ9" s="59" t="s">
        <v>90</v>
      </c>
      <c r="FA9" s="59" t="s">
        <v>61</v>
      </c>
      <c r="FB9" s="59" t="s">
        <v>74</v>
      </c>
      <c r="FC9" s="59" t="s">
        <v>89</v>
      </c>
      <c r="FD9" s="59" t="s">
        <v>90</v>
      </c>
      <c r="FE9" s="59" t="s">
        <v>61</v>
      </c>
      <c r="FF9" s="59" t="s">
        <v>74</v>
      </c>
      <c r="FG9" s="59" t="s">
        <v>89</v>
      </c>
      <c r="FH9" s="59" t="s">
        <v>90</v>
      </c>
      <c r="FI9" s="59" t="s">
        <v>61</v>
      </c>
      <c r="FJ9" s="59" t="s">
        <v>74</v>
      </c>
      <c r="FK9" s="59" t="s">
        <v>89</v>
      </c>
      <c r="FL9" s="59" t="s">
        <v>90</v>
      </c>
      <c r="FM9" s="59" t="s">
        <v>61</v>
      </c>
      <c r="FN9" s="59" t="s">
        <v>74</v>
      </c>
      <c r="FO9" s="59" t="s">
        <v>89</v>
      </c>
      <c r="FP9" s="59" t="s">
        <v>90</v>
      </c>
      <c r="FQ9" s="59" t="s">
        <v>61</v>
      </c>
      <c r="FR9" s="59" t="s">
        <v>74</v>
      </c>
      <c r="FS9" s="56"/>
      <c r="FT9" s="56"/>
      <c r="FU9" s="56"/>
      <c r="FV9" s="52"/>
      <c r="FW9" s="52"/>
      <c r="FX9" s="52"/>
      <c r="FY9" s="57"/>
      <c r="FZ9" s="57"/>
      <c r="GA9" s="57"/>
      <c r="GB9" s="52"/>
      <c r="GC9" s="57"/>
      <c r="GD9" s="57"/>
      <c r="GE9" s="57"/>
      <c r="GF9" s="52"/>
      <c r="GG9" s="52"/>
      <c r="GH9" s="59" t="s">
        <v>61</v>
      </c>
      <c r="GI9" s="59" t="s">
        <v>61</v>
      </c>
      <c r="GJ9" s="59" t="s">
        <v>61</v>
      </c>
      <c r="GK9" s="59" t="s">
        <v>61</v>
      </c>
      <c r="GL9" s="59" t="s">
        <v>61</v>
      </c>
      <c r="GM9" s="59" t="s">
        <v>61</v>
      </c>
      <c r="GN9" s="59" t="s">
        <v>88</v>
      </c>
      <c r="GO9" s="54"/>
      <c r="GP9" s="54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54"/>
      <c r="HK9" s="58" t="s">
        <v>91</v>
      </c>
      <c r="HL9" s="58" t="s">
        <v>92</v>
      </c>
      <c r="HM9" s="58" t="s">
        <v>93</v>
      </c>
      <c r="HN9" s="58" t="s">
        <v>94</v>
      </c>
      <c r="HO9" s="58" t="s">
        <v>91</v>
      </c>
      <c r="HP9" s="58" t="s">
        <v>92</v>
      </c>
      <c r="HQ9" s="58" t="s">
        <v>93</v>
      </c>
      <c r="HR9" s="58" t="s">
        <v>94</v>
      </c>
      <c r="HS9" s="58" t="s">
        <v>91</v>
      </c>
      <c r="HT9" s="58" t="s">
        <v>92</v>
      </c>
      <c r="HU9" s="58" t="s">
        <v>93</v>
      </c>
      <c r="HV9" s="58" t="s">
        <v>94</v>
      </c>
      <c r="HW9" s="58" t="s">
        <v>91</v>
      </c>
      <c r="HX9" s="58" t="s">
        <v>92</v>
      </c>
      <c r="HY9" s="58" t="s">
        <v>93</v>
      </c>
      <c r="HZ9" s="58" t="s">
        <v>94</v>
      </c>
      <c r="IA9" s="58" t="s">
        <v>91</v>
      </c>
      <c r="IB9" s="58" t="s">
        <v>92</v>
      </c>
      <c r="IC9" s="58" t="s">
        <v>93</v>
      </c>
      <c r="ID9" s="58" t="s">
        <v>94</v>
      </c>
      <c r="IE9" s="58" t="s">
        <v>91</v>
      </c>
      <c r="IF9" s="58" t="s">
        <v>92</v>
      </c>
      <c r="IG9" s="58" t="s">
        <v>93</v>
      </c>
      <c r="IH9" s="58" t="s">
        <v>94</v>
      </c>
      <c r="II9" s="58" t="s">
        <v>91</v>
      </c>
      <c r="IJ9" s="58" t="s">
        <v>92</v>
      </c>
      <c r="IK9" s="58" t="s">
        <v>93</v>
      </c>
      <c r="IL9" s="58" t="s">
        <v>94</v>
      </c>
      <c r="IM9" s="58" t="s">
        <v>91</v>
      </c>
      <c r="IN9" s="58" t="s">
        <v>92</v>
      </c>
      <c r="IO9" s="58" t="s">
        <v>93</v>
      </c>
      <c r="IP9" s="58" t="s">
        <v>94</v>
      </c>
      <c r="IQ9" s="58" t="s">
        <v>91</v>
      </c>
      <c r="IR9" s="58" t="s">
        <v>92</v>
      </c>
      <c r="IS9" s="58" t="s">
        <v>93</v>
      </c>
      <c r="IT9" s="58" t="s">
        <v>94</v>
      </c>
      <c r="IU9" s="58" t="s">
        <v>91</v>
      </c>
      <c r="IV9" s="58" t="s">
        <v>92</v>
      </c>
      <c r="IW9" s="58" t="s">
        <v>93</v>
      </c>
      <c r="IX9" s="58" t="s">
        <v>94</v>
      </c>
      <c r="IY9" s="58" t="s">
        <v>91</v>
      </c>
      <c r="IZ9" s="58" t="s">
        <v>92</v>
      </c>
      <c r="JA9" s="58" t="s">
        <v>93</v>
      </c>
      <c r="JB9" s="58" t="s">
        <v>94</v>
      </c>
      <c r="JC9" s="58" t="s">
        <v>91</v>
      </c>
      <c r="JD9" s="58" t="s">
        <v>92</v>
      </c>
      <c r="JE9" s="58" t="s">
        <v>93</v>
      </c>
      <c r="JF9" s="58" t="s">
        <v>94</v>
      </c>
      <c r="JG9" s="58" t="s">
        <v>91</v>
      </c>
      <c r="JH9" s="58" t="s">
        <v>92</v>
      </c>
      <c r="JI9" s="58" t="s">
        <v>93</v>
      </c>
      <c r="JJ9" s="58" t="s">
        <v>94</v>
      </c>
      <c r="JK9" s="58" t="s">
        <v>91</v>
      </c>
      <c r="JL9" s="58" t="s">
        <v>92</v>
      </c>
      <c r="JM9" s="58" t="s">
        <v>93</v>
      </c>
      <c r="JN9" s="58" t="s">
        <v>94</v>
      </c>
      <c r="JO9" s="58" t="s">
        <v>91</v>
      </c>
      <c r="JP9" s="58" t="s">
        <v>92</v>
      </c>
      <c r="JQ9" s="58" t="s">
        <v>93</v>
      </c>
      <c r="JR9" s="58" t="s">
        <v>94</v>
      </c>
      <c r="JS9" s="58" t="s">
        <v>91</v>
      </c>
      <c r="JT9" s="58" t="s">
        <v>92</v>
      </c>
      <c r="JU9" s="58" t="s">
        <v>93</v>
      </c>
      <c r="JV9" s="58" t="s">
        <v>94</v>
      </c>
      <c r="JW9" s="58" t="s">
        <v>91</v>
      </c>
      <c r="JX9" s="58" t="s">
        <v>92</v>
      </c>
      <c r="JY9" s="58" t="s">
        <v>93</v>
      </c>
      <c r="JZ9" s="58" t="s">
        <v>94</v>
      </c>
      <c r="KA9" s="58" t="s">
        <v>91</v>
      </c>
      <c r="KB9" s="58" t="s">
        <v>92</v>
      </c>
      <c r="KC9" s="58" t="s">
        <v>93</v>
      </c>
      <c r="KD9" s="58" t="s">
        <v>94</v>
      </c>
      <c r="KE9" s="58" t="s">
        <v>91</v>
      </c>
      <c r="KF9" s="58" t="s">
        <v>92</v>
      </c>
      <c r="KG9" s="58" t="s">
        <v>93</v>
      </c>
      <c r="KH9" s="58" t="s">
        <v>94</v>
      </c>
      <c r="KI9" s="58" t="s">
        <v>91</v>
      </c>
      <c r="KJ9" s="58" t="s">
        <v>92</v>
      </c>
      <c r="KK9" s="58" t="s">
        <v>93</v>
      </c>
      <c r="KL9" s="58" t="s">
        <v>94</v>
      </c>
      <c r="KM9" s="2"/>
      <c r="KN9" s="58" t="s">
        <v>95</v>
      </c>
      <c r="KO9" s="48"/>
      <c r="KP9" s="48"/>
      <c r="KQ9" s="48"/>
      <c r="KR9" s="58" t="s">
        <v>61</v>
      </c>
      <c r="KS9" s="58" t="s">
        <v>74</v>
      </c>
      <c r="KT9" s="58" t="s">
        <v>61</v>
      </c>
      <c r="KU9" s="58" t="s">
        <v>74</v>
      </c>
      <c r="KV9" s="58" t="s">
        <v>61</v>
      </c>
      <c r="KW9" s="58" t="s">
        <v>74</v>
      </c>
      <c r="KX9" s="58" t="s">
        <v>61</v>
      </c>
      <c r="KY9" s="58" t="s">
        <v>74</v>
      </c>
      <c r="KZ9" s="58" t="s">
        <v>61</v>
      </c>
      <c r="LA9" s="58" t="s">
        <v>74</v>
      </c>
      <c r="LB9" s="58" t="s">
        <v>61</v>
      </c>
      <c r="LC9" s="58" t="s">
        <v>74</v>
      </c>
      <c r="LD9" s="58" t="s">
        <v>61</v>
      </c>
      <c r="LE9" s="58" t="s">
        <v>74</v>
      </c>
      <c r="LF9" s="58" t="s">
        <v>61</v>
      </c>
      <c r="LG9" s="58" t="s">
        <v>74</v>
      </c>
      <c r="LH9" s="58" t="s">
        <v>61</v>
      </c>
      <c r="LI9" s="58" t="s">
        <v>74</v>
      </c>
      <c r="LJ9" s="58" t="s">
        <v>61</v>
      </c>
      <c r="LK9" s="58" t="s">
        <v>74</v>
      </c>
      <c r="LL9" s="58" t="s">
        <v>61</v>
      </c>
      <c r="LM9" s="58" t="s">
        <v>74</v>
      </c>
      <c r="LN9" s="58" t="s">
        <v>61</v>
      </c>
      <c r="LO9" s="58" t="s">
        <v>74</v>
      </c>
      <c r="LP9" s="58" t="s">
        <v>61</v>
      </c>
      <c r="LQ9" s="58" t="s">
        <v>74</v>
      </c>
      <c r="LR9" s="58" t="s">
        <v>61</v>
      </c>
      <c r="LS9" s="58" t="s">
        <v>74</v>
      </c>
      <c r="LT9" s="58" t="s">
        <v>61</v>
      </c>
      <c r="LU9" s="58" t="s">
        <v>74</v>
      </c>
      <c r="LV9" s="58" t="s">
        <v>61</v>
      </c>
      <c r="LW9" s="58" t="s">
        <v>61</v>
      </c>
      <c r="LX9" s="58" t="s">
        <v>61</v>
      </c>
    </row>
    <row r="10" spans="1:336" ht="15.75" x14ac:dyDescent="0.2">
      <c r="A10" s="60">
        <v>1</v>
      </c>
      <c r="B10" s="60">
        <v>2</v>
      </c>
      <c r="C10" s="61">
        <f ca="1">IF(CELL("ширина",B10)&lt;&gt;0,B10+1,B10)</f>
        <v>3</v>
      </c>
      <c r="D10" s="61">
        <f ca="1">IF(CELL("ширина",C10)&lt;&gt;0,C10+1,C10)</f>
        <v>3</v>
      </c>
      <c r="E10" s="61">
        <f ca="1">IF(CELL("ширина",D10)&lt;&gt;0,D10+1,D10)</f>
        <v>3</v>
      </c>
      <c r="F10" s="61">
        <f t="shared" ref="F10:BQ10" ca="1" si="0">IF(CELL("ширина",E10)&lt;&gt;0,E10+1,E10)</f>
        <v>3</v>
      </c>
      <c r="G10" s="61">
        <f t="shared" ca="1" si="0"/>
        <v>4</v>
      </c>
      <c r="H10" s="61">
        <f ca="1">IF(CELL("ширина",G10)&lt;&gt;0,G10+1,G10)</f>
        <v>4</v>
      </c>
      <c r="I10" s="61">
        <f t="shared" ca="1" si="0"/>
        <v>5</v>
      </c>
      <c r="J10" s="61">
        <f t="shared" ca="1" si="0"/>
        <v>5</v>
      </c>
      <c r="K10" s="61">
        <f t="shared" ca="1" si="0"/>
        <v>6</v>
      </c>
      <c r="L10" s="61">
        <f t="shared" ca="1" si="0"/>
        <v>6</v>
      </c>
      <c r="M10" s="61">
        <f t="shared" ca="1" si="0"/>
        <v>7</v>
      </c>
      <c r="N10" s="61">
        <f t="shared" ca="1" si="0"/>
        <v>7</v>
      </c>
      <c r="O10" s="61">
        <f t="shared" ca="1" si="0"/>
        <v>7</v>
      </c>
      <c r="P10" s="61">
        <f t="shared" ca="1" si="0"/>
        <v>7</v>
      </c>
      <c r="Q10" s="61">
        <f t="shared" ca="1" si="0"/>
        <v>7</v>
      </c>
      <c r="R10" s="61">
        <f t="shared" ca="1" si="0"/>
        <v>7</v>
      </c>
      <c r="S10" s="61">
        <f t="shared" ca="1" si="0"/>
        <v>7</v>
      </c>
      <c r="T10" s="61">
        <f t="shared" ca="1" si="0"/>
        <v>7</v>
      </c>
      <c r="U10" s="61">
        <f t="shared" ca="1" si="0"/>
        <v>7</v>
      </c>
      <c r="V10" s="61">
        <f t="shared" ca="1" si="0"/>
        <v>7</v>
      </c>
      <c r="W10" s="61">
        <f t="shared" ca="1" si="0"/>
        <v>7</v>
      </c>
      <c r="X10" s="61">
        <f t="shared" ca="1" si="0"/>
        <v>7</v>
      </c>
      <c r="Y10" s="61">
        <f t="shared" ca="1" si="0"/>
        <v>7</v>
      </c>
      <c r="Z10" s="61">
        <f t="shared" ca="1" si="0"/>
        <v>7</v>
      </c>
      <c r="AA10" s="61">
        <f t="shared" ca="1" si="0"/>
        <v>7</v>
      </c>
      <c r="AB10" s="61">
        <f t="shared" ca="1" si="0"/>
        <v>7</v>
      </c>
      <c r="AC10" s="61">
        <f ca="1">IF(CELL("ширина",AB10)&lt;&gt;0,AB10+1,AB10)</f>
        <v>8</v>
      </c>
      <c r="AD10" s="61">
        <f ca="1">IF(CELL("ширина",AC10)&lt;&gt;0,AC10+1,AC10)</f>
        <v>8</v>
      </c>
      <c r="AE10" s="61">
        <f t="shared" ca="1" si="0"/>
        <v>9</v>
      </c>
      <c r="AF10" s="61">
        <f t="shared" ca="1" si="0"/>
        <v>9</v>
      </c>
      <c r="AG10" s="61">
        <f t="shared" ca="1" si="0"/>
        <v>10</v>
      </c>
      <c r="AH10" s="61">
        <f t="shared" ca="1" si="0"/>
        <v>11</v>
      </c>
      <c r="AI10" s="61">
        <f t="shared" ca="1" si="0"/>
        <v>11</v>
      </c>
      <c r="AJ10" s="61">
        <f t="shared" ca="1" si="0"/>
        <v>11</v>
      </c>
      <c r="AK10" s="61">
        <f t="shared" ca="1" si="0"/>
        <v>11</v>
      </c>
      <c r="AL10" s="61">
        <f t="shared" ca="1" si="0"/>
        <v>12</v>
      </c>
      <c r="AM10" s="61">
        <f t="shared" ca="1" si="0"/>
        <v>12</v>
      </c>
      <c r="AN10" s="61">
        <f t="shared" ca="1" si="0"/>
        <v>12</v>
      </c>
      <c r="AO10" s="61">
        <f t="shared" ca="1" si="0"/>
        <v>12</v>
      </c>
      <c r="AP10" s="61">
        <f t="shared" ca="1" si="0"/>
        <v>13</v>
      </c>
      <c r="AQ10" s="61">
        <f t="shared" ca="1" si="0"/>
        <v>13</v>
      </c>
      <c r="AR10" s="61">
        <f t="shared" ca="1" si="0"/>
        <v>13</v>
      </c>
      <c r="AS10" s="61">
        <f t="shared" ca="1" si="0"/>
        <v>13</v>
      </c>
      <c r="AT10" s="61">
        <f t="shared" ca="1" si="0"/>
        <v>13</v>
      </c>
      <c r="AU10" s="61">
        <f t="shared" ca="1" si="0"/>
        <v>13</v>
      </c>
      <c r="AV10" s="61">
        <f t="shared" ca="1" si="0"/>
        <v>13</v>
      </c>
      <c r="AW10" s="61">
        <f t="shared" ca="1" si="0"/>
        <v>13</v>
      </c>
      <c r="AX10" s="61">
        <f t="shared" ca="1" si="0"/>
        <v>14</v>
      </c>
      <c r="AY10" s="61">
        <f t="shared" ca="1" si="0"/>
        <v>14</v>
      </c>
      <c r="AZ10" s="61">
        <f t="shared" ca="1" si="0"/>
        <v>14</v>
      </c>
      <c r="BA10" s="61">
        <f t="shared" ca="1" si="0"/>
        <v>14</v>
      </c>
      <c r="BB10" s="61">
        <f t="shared" ca="1" si="0"/>
        <v>14</v>
      </c>
      <c r="BC10" s="61">
        <f t="shared" ca="1" si="0"/>
        <v>14</v>
      </c>
      <c r="BD10" s="61">
        <f t="shared" ca="1" si="0"/>
        <v>14</v>
      </c>
      <c r="BE10" s="61">
        <f t="shared" ca="1" si="0"/>
        <v>14</v>
      </c>
      <c r="BF10" s="61">
        <f t="shared" ca="1" si="0"/>
        <v>15</v>
      </c>
      <c r="BG10" s="61">
        <f t="shared" ca="1" si="0"/>
        <v>15</v>
      </c>
      <c r="BH10" s="61">
        <f t="shared" ca="1" si="0"/>
        <v>15</v>
      </c>
      <c r="BI10" s="61">
        <f t="shared" ca="1" si="0"/>
        <v>15</v>
      </c>
      <c r="BJ10" s="61">
        <f t="shared" ca="1" si="0"/>
        <v>16</v>
      </c>
      <c r="BK10" s="61">
        <f t="shared" ca="1" si="0"/>
        <v>16</v>
      </c>
      <c r="BL10" s="61">
        <f t="shared" ca="1" si="0"/>
        <v>16</v>
      </c>
      <c r="BM10" s="61">
        <f t="shared" ca="1" si="0"/>
        <v>16</v>
      </c>
      <c r="BN10" s="61">
        <f t="shared" ca="1" si="0"/>
        <v>16</v>
      </c>
      <c r="BO10" s="61">
        <f t="shared" ca="1" si="0"/>
        <v>16</v>
      </c>
      <c r="BP10" s="61">
        <f t="shared" ca="1" si="0"/>
        <v>16</v>
      </c>
      <c r="BQ10" s="61">
        <f t="shared" ca="1" si="0"/>
        <v>16</v>
      </c>
      <c r="BR10" s="61">
        <f t="shared" ref="BR10:EC10" ca="1" si="1">IF(CELL("ширина",BQ10)&lt;&gt;0,BQ10+1,BQ10)</f>
        <v>16</v>
      </c>
      <c r="BS10" s="61">
        <f t="shared" ca="1" si="1"/>
        <v>16</v>
      </c>
      <c r="BT10" s="61">
        <f t="shared" ca="1" si="1"/>
        <v>16</v>
      </c>
      <c r="BU10" s="61">
        <f t="shared" ca="1" si="1"/>
        <v>16</v>
      </c>
      <c r="BV10" s="61">
        <f t="shared" ca="1" si="1"/>
        <v>16</v>
      </c>
      <c r="BW10" s="61">
        <f t="shared" ca="1" si="1"/>
        <v>16</v>
      </c>
      <c r="BX10" s="61">
        <f t="shared" ca="1" si="1"/>
        <v>16</v>
      </c>
      <c r="BY10" s="61">
        <f t="shared" ca="1" si="1"/>
        <v>16</v>
      </c>
      <c r="BZ10" s="61">
        <f t="shared" ca="1" si="1"/>
        <v>16</v>
      </c>
      <c r="CA10" s="61">
        <f t="shared" ca="1" si="1"/>
        <v>17</v>
      </c>
      <c r="CB10" s="61">
        <f t="shared" ca="1" si="1"/>
        <v>18</v>
      </c>
      <c r="CC10" s="61">
        <f t="shared" ca="1" si="1"/>
        <v>19</v>
      </c>
      <c r="CD10" s="61">
        <f t="shared" ca="1" si="1"/>
        <v>20</v>
      </c>
      <c r="CE10" s="61">
        <f t="shared" ca="1" si="1"/>
        <v>21</v>
      </c>
      <c r="CF10" s="61">
        <f t="shared" ca="1" si="1"/>
        <v>22</v>
      </c>
      <c r="CG10" s="61">
        <f t="shared" ca="1" si="1"/>
        <v>22</v>
      </c>
      <c r="CH10" s="61">
        <f t="shared" ca="1" si="1"/>
        <v>23</v>
      </c>
      <c r="CI10" s="61">
        <f t="shared" ca="1" si="1"/>
        <v>23</v>
      </c>
      <c r="CJ10" s="61">
        <f t="shared" ca="1" si="1"/>
        <v>24</v>
      </c>
      <c r="CK10" s="61">
        <f t="shared" ca="1" si="1"/>
        <v>24</v>
      </c>
      <c r="CL10" s="61">
        <f ca="1">IF(CELL("ширина",CK10)&lt;&gt;0,CK10+1,CK10)</f>
        <v>25</v>
      </c>
      <c r="CM10" s="61">
        <f t="shared" ca="1" si="1"/>
        <v>26</v>
      </c>
      <c r="CN10" s="61">
        <f t="shared" ca="1" si="1"/>
        <v>26</v>
      </c>
      <c r="CO10" s="61">
        <f t="shared" ca="1" si="1"/>
        <v>26</v>
      </c>
      <c r="CP10" s="61">
        <f t="shared" ca="1" si="1"/>
        <v>26</v>
      </c>
      <c r="CQ10" s="61">
        <f t="shared" ca="1" si="1"/>
        <v>27</v>
      </c>
      <c r="CR10" s="61">
        <f t="shared" ca="1" si="1"/>
        <v>27</v>
      </c>
      <c r="CS10" s="61">
        <f t="shared" ca="1" si="1"/>
        <v>27</v>
      </c>
      <c r="CT10" s="61">
        <f t="shared" ca="1" si="1"/>
        <v>27</v>
      </c>
      <c r="CU10" s="61">
        <f t="shared" ca="1" si="1"/>
        <v>28</v>
      </c>
      <c r="CV10" s="61">
        <f t="shared" ca="1" si="1"/>
        <v>28</v>
      </c>
      <c r="CW10" s="61">
        <f t="shared" ca="1" si="1"/>
        <v>28</v>
      </c>
      <c r="CX10" s="61">
        <f t="shared" ca="1" si="1"/>
        <v>28</v>
      </c>
      <c r="CY10" s="61">
        <f t="shared" ca="1" si="1"/>
        <v>28</v>
      </c>
      <c r="CZ10" s="61">
        <f t="shared" ca="1" si="1"/>
        <v>28</v>
      </c>
      <c r="DA10" s="61">
        <f t="shared" ca="1" si="1"/>
        <v>28</v>
      </c>
      <c r="DB10" s="61">
        <f t="shared" ca="1" si="1"/>
        <v>28</v>
      </c>
      <c r="DC10" s="61">
        <f t="shared" ca="1" si="1"/>
        <v>29</v>
      </c>
      <c r="DD10" s="61">
        <f t="shared" ca="1" si="1"/>
        <v>29</v>
      </c>
      <c r="DE10" s="61">
        <f t="shared" ca="1" si="1"/>
        <v>29</v>
      </c>
      <c r="DF10" s="61">
        <f t="shared" ca="1" si="1"/>
        <v>29</v>
      </c>
      <c r="DG10" s="61">
        <f t="shared" ca="1" si="1"/>
        <v>29</v>
      </c>
      <c r="DH10" s="61">
        <f t="shared" ca="1" si="1"/>
        <v>29</v>
      </c>
      <c r="DI10" s="61">
        <f t="shared" ca="1" si="1"/>
        <v>29</v>
      </c>
      <c r="DJ10" s="61">
        <f t="shared" ca="1" si="1"/>
        <v>29</v>
      </c>
      <c r="DK10" s="61">
        <f t="shared" ca="1" si="1"/>
        <v>30</v>
      </c>
      <c r="DL10" s="61">
        <f t="shared" ca="1" si="1"/>
        <v>30</v>
      </c>
      <c r="DM10" s="61">
        <f t="shared" ca="1" si="1"/>
        <v>30</v>
      </c>
      <c r="DN10" s="61">
        <f t="shared" ca="1" si="1"/>
        <v>30</v>
      </c>
      <c r="DO10" s="61">
        <f t="shared" ca="1" si="1"/>
        <v>31</v>
      </c>
      <c r="DP10" s="61">
        <f t="shared" ca="1" si="1"/>
        <v>31</v>
      </c>
      <c r="DQ10" s="61">
        <f t="shared" ca="1" si="1"/>
        <v>31</v>
      </c>
      <c r="DR10" s="61">
        <f t="shared" ca="1" si="1"/>
        <v>31</v>
      </c>
      <c r="DS10" s="61">
        <f t="shared" ca="1" si="1"/>
        <v>31</v>
      </c>
      <c r="DT10" s="61">
        <f t="shared" ca="1" si="1"/>
        <v>31</v>
      </c>
      <c r="DU10" s="61">
        <f t="shared" ca="1" si="1"/>
        <v>31</v>
      </c>
      <c r="DV10" s="61">
        <f t="shared" ca="1" si="1"/>
        <v>31</v>
      </c>
      <c r="DW10" s="61">
        <f t="shared" ca="1" si="1"/>
        <v>31</v>
      </c>
      <c r="DX10" s="61">
        <f t="shared" ca="1" si="1"/>
        <v>31</v>
      </c>
      <c r="DY10" s="61">
        <f t="shared" ca="1" si="1"/>
        <v>31</v>
      </c>
      <c r="DZ10" s="61">
        <f t="shared" ca="1" si="1"/>
        <v>31</v>
      </c>
      <c r="EA10" s="61">
        <f t="shared" ca="1" si="1"/>
        <v>31</v>
      </c>
      <c r="EB10" s="61">
        <f t="shared" ca="1" si="1"/>
        <v>31</v>
      </c>
      <c r="EC10" s="61">
        <f t="shared" ca="1" si="1"/>
        <v>31</v>
      </c>
      <c r="ED10" s="61">
        <f t="shared" ref="ED10:GN10" ca="1" si="2">IF(CELL("ширина",EC10)&lt;&gt;0,EC10+1,EC10)</f>
        <v>31</v>
      </c>
      <c r="EE10" s="61">
        <f ca="1">IF(CELL("ширина",ED10)&lt;&gt;0,ED10+1,ED10)</f>
        <v>31</v>
      </c>
      <c r="EF10" s="61">
        <f ca="1">IF(CELL("ширина",EE10)&lt;&gt;0,EE10+1,EE10)</f>
        <v>32</v>
      </c>
      <c r="EG10" s="61">
        <f ca="1">IF(CELL("ширина",EF10)&lt;&gt;0,EF10+1,EF10)</f>
        <v>33</v>
      </c>
      <c r="EH10" s="61">
        <f ca="1">IF(CELL("ширина",EG10)&lt;&gt;0,EG10+1,EG10)</f>
        <v>34</v>
      </c>
      <c r="EI10" s="61">
        <f ca="1">IF(CELL("ширина",EH10)&lt;&gt;0,EH10+1,EH10)</f>
        <v>35</v>
      </c>
      <c r="EJ10" s="61">
        <f t="shared" ca="1" si="2"/>
        <v>36</v>
      </c>
      <c r="EK10" s="61">
        <f t="shared" ca="1" si="2"/>
        <v>37</v>
      </c>
      <c r="EL10" s="61">
        <f t="shared" ca="1" si="2"/>
        <v>37</v>
      </c>
      <c r="EM10" s="61">
        <f t="shared" ca="1" si="2"/>
        <v>38</v>
      </c>
      <c r="EN10" s="61">
        <f t="shared" ca="1" si="2"/>
        <v>38</v>
      </c>
      <c r="EO10" s="61">
        <f t="shared" ca="1" si="2"/>
        <v>39</v>
      </c>
      <c r="EP10" s="61">
        <f t="shared" ca="1" si="2"/>
        <v>40</v>
      </c>
      <c r="EQ10" s="61">
        <f t="shared" ca="1" si="2"/>
        <v>40</v>
      </c>
      <c r="ER10" s="61">
        <f t="shared" ca="1" si="2"/>
        <v>40</v>
      </c>
      <c r="ES10" s="61">
        <f t="shared" ca="1" si="2"/>
        <v>40</v>
      </c>
      <c r="ET10" s="61">
        <f t="shared" ca="1" si="2"/>
        <v>41</v>
      </c>
      <c r="EU10" s="61">
        <f t="shared" ca="1" si="2"/>
        <v>41</v>
      </c>
      <c r="EV10" s="61">
        <f t="shared" ca="1" si="2"/>
        <v>41</v>
      </c>
      <c r="EW10" s="61">
        <f t="shared" ca="1" si="2"/>
        <v>41</v>
      </c>
      <c r="EX10" s="61">
        <f t="shared" ca="1" si="2"/>
        <v>42</v>
      </c>
      <c r="EY10" s="61">
        <f t="shared" ca="1" si="2"/>
        <v>42</v>
      </c>
      <c r="EZ10" s="61">
        <f t="shared" ca="1" si="2"/>
        <v>42</v>
      </c>
      <c r="FA10" s="61">
        <f t="shared" ca="1" si="2"/>
        <v>42</v>
      </c>
      <c r="FB10" s="61">
        <f t="shared" ca="1" si="2"/>
        <v>42</v>
      </c>
      <c r="FC10" s="61">
        <f t="shared" ca="1" si="2"/>
        <v>42</v>
      </c>
      <c r="FD10" s="61">
        <f t="shared" ca="1" si="2"/>
        <v>42</v>
      </c>
      <c r="FE10" s="61">
        <f t="shared" ca="1" si="2"/>
        <v>42</v>
      </c>
      <c r="FF10" s="61">
        <f t="shared" ca="1" si="2"/>
        <v>43</v>
      </c>
      <c r="FG10" s="61">
        <f t="shared" ca="1" si="2"/>
        <v>43</v>
      </c>
      <c r="FH10" s="61">
        <f t="shared" ca="1" si="2"/>
        <v>43</v>
      </c>
      <c r="FI10" s="61">
        <f t="shared" ca="1" si="2"/>
        <v>43</v>
      </c>
      <c r="FJ10" s="61">
        <f t="shared" ca="1" si="2"/>
        <v>43</v>
      </c>
      <c r="FK10" s="61">
        <f t="shared" ca="1" si="2"/>
        <v>43</v>
      </c>
      <c r="FL10" s="61">
        <f t="shared" ca="1" si="2"/>
        <v>43</v>
      </c>
      <c r="FM10" s="61">
        <f t="shared" ca="1" si="2"/>
        <v>43</v>
      </c>
      <c r="FN10" s="61">
        <f t="shared" ca="1" si="2"/>
        <v>44</v>
      </c>
      <c r="FO10" s="61">
        <f t="shared" ca="1" si="2"/>
        <v>44</v>
      </c>
      <c r="FP10" s="61">
        <f t="shared" ca="1" si="2"/>
        <v>44</v>
      </c>
      <c r="FQ10" s="61">
        <f t="shared" ca="1" si="2"/>
        <v>44</v>
      </c>
      <c r="FR10" s="61">
        <f t="shared" ca="1" si="2"/>
        <v>45</v>
      </c>
      <c r="FS10" s="61">
        <f t="shared" ca="1" si="2"/>
        <v>45</v>
      </c>
      <c r="FT10" s="61">
        <f t="shared" ca="1" si="2"/>
        <v>45</v>
      </c>
      <c r="FU10" s="61">
        <f t="shared" ca="1" si="2"/>
        <v>45</v>
      </c>
      <c r="FV10" s="61">
        <f t="shared" ca="1" si="2"/>
        <v>45</v>
      </c>
      <c r="FW10" s="61">
        <f t="shared" ca="1" si="2"/>
        <v>45</v>
      </c>
      <c r="FX10" s="61">
        <f t="shared" ca="1" si="2"/>
        <v>45</v>
      </c>
      <c r="FY10" s="61">
        <f t="shared" ca="1" si="2"/>
        <v>45</v>
      </c>
      <c r="FZ10" s="61">
        <f t="shared" ca="1" si="2"/>
        <v>45</v>
      </c>
      <c r="GA10" s="61">
        <f t="shared" ca="1" si="2"/>
        <v>45</v>
      </c>
      <c r="GB10" s="61">
        <f t="shared" ca="1" si="2"/>
        <v>45</v>
      </c>
      <c r="GC10" s="61">
        <f t="shared" ca="1" si="2"/>
        <v>45</v>
      </c>
      <c r="GD10" s="61">
        <f t="shared" ca="1" si="2"/>
        <v>45</v>
      </c>
      <c r="GE10" s="61">
        <f t="shared" ca="1" si="2"/>
        <v>45</v>
      </c>
      <c r="GF10" s="61">
        <f t="shared" ca="1" si="2"/>
        <v>45</v>
      </c>
      <c r="GG10" s="61">
        <f t="shared" ca="1" si="2"/>
        <v>45</v>
      </c>
      <c r="GH10" s="61">
        <f ca="1">IF(CELL("ширина",GG10)&lt;&gt;0,GG10+1,GG10)</f>
        <v>45</v>
      </c>
      <c r="GI10" s="61">
        <f ca="1">IF(CELL("ширина",GH10)&lt;&gt;0,GH10+1,GH10)</f>
        <v>46</v>
      </c>
      <c r="GJ10" s="61">
        <f ca="1">IF(CELL("ширина",GI10)&lt;&gt;0,GI10+1,GI10)</f>
        <v>47</v>
      </c>
      <c r="GK10" s="61">
        <f ca="1">IF(CELL("ширина",GJ10)&lt;&gt;0,GJ10+1,GJ10)</f>
        <v>48</v>
      </c>
      <c r="GL10" s="61">
        <f ca="1">IF(CELL("ширина",GK10)&lt;&gt;0,GK10+1,GK10)</f>
        <v>49</v>
      </c>
      <c r="GM10" s="61">
        <f t="shared" ca="1" si="2"/>
        <v>50</v>
      </c>
      <c r="GN10" s="61">
        <f t="shared" ca="1" si="2"/>
        <v>51</v>
      </c>
      <c r="GO10" s="38"/>
      <c r="GP10" s="38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38"/>
      <c r="HK10" s="63">
        <v>3</v>
      </c>
      <c r="HL10" s="64">
        <f t="shared" ref="HL10:IX10" ca="1" si="3">IF(CELL("ширина",HK10)&lt;&gt;0,HK10+1,HK10)</f>
        <v>4</v>
      </c>
      <c r="HM10" s="64">
        <f t="shared" ca="1" si="3"/>
        <v>5</v>
      </c>
      <c r="HN10" s="64">
        <f t="shared" ca="1" si="3"/>
        <v>6</v>
      </c>
      <c r="HO10" s="64">
        <f t="shared" ca="1" si="3"/>
        <v>7</v>
      </c>
      <c r="HP10" s="64">
        <f t="shared" ca="1" si="3"/>
        <v>8</v>
      </c>
      <c r="HQ10" s="64">
        <f t="shared" ca="1" si="3"/>
        <v>9</v>
      </c>
      <c r="HR10" s="64">
        <f t="shared" ca="1" si="3"/>
        <v>10</v>
      </c>
      <c r="HS10" s="64">
        <f t="shared" ca="1" si="3"/>
        <v>11</v>
      </c>
      <c r="HT10" s="64">
        <f t="shared" ca="1" si="3"/>
        <v>12</v>
      </c>
      <c r="HU10" s="64">
        <f t="shared" ca="1" si="3"/>
        <v>13</v>
      </c>
      <c r="HV10" s="64">
        <f t="shared" ca="1" si="3"/>
        <v>14</v>
      </c>
      <c r="HW10" s="64">
        <f t="shared" ca="1" si="3"/>
        <v>15</v>
      </c>
      <c r="HX10" s="64">
        <f t="shared" ca="1" si="3"/>
        <v>16</v>
      </c>
      <c r="HY10" s="64">
        <f t="shared" ca="1" si="3"/>
        <v>17</v>
      </c>
      <c r="HZ10" s="64">
        <f t="shared" ca="1" si="3"/>
        <v>18</v>
      </c>
      <c r="IA10" s="64">
        <f t="shared" ca="1" si="3"/>
        <v>19</v>
      </c>
      <c r="IB10" s="64">
        <f t="shared" ca="1" si="3"/>
        <v>20</v>
      </c>
      <c r="IC10" s="64">
        <f t="shared" ca="1" si="3"/>
        <v>21</v>
      </c>
      <c r="ID10" s="64">
        <f t="shared" ca="1" si="3"/>
        <v>22</v>
      </c>
      <c r="IE10" s="64">
        <f t="shared" ca="1" si="3"/>
        <v>23</v>
      </c>
      <c r="IF10" s="64">
        <f t="shared" ca="1" si="3"/>
        <v>24</v>
      </c>
      <c r="IG10" s="64">
        <f t="shared" ca="1" si="3"/>
        <v>25</v>
      </c>
      <c r="IH10" s="64">
        <f t="shared" ca="1" si="3"/>
        <v>26</v>
      </c>
      <c r="II10" s="64">
        <f t="shared" ca="1" si="3"/>
        <v>27</v>
      </c>
      <c r="IJ10" s="64">
        <f t="shared" ca="1" si="3"/>
        <v>28</v>
      </c>
      <c r="IK10" s="64">
        <f t="shared" ca="1" si="3"/>
        <v>29</v>
      </c>
      <c r="IL10" s="64">
        <f t="shared" ca="1" si="3"/>
        <v>30</v>
      </c>
      <c r="IM10" s="64">
        <f t="shared" ca="1" si="3"/>
        <v>31</v>
      </c>
      <c r="IN10" s="64">
        <f t="shared" ca="1" si="3"/>
        <v>32</v>
      </c>
      <c r="IO10" s="64">
        <f t="shared" ca="1" si="3"/>
        <v>33</v>
      </c>
      <c r="IP10" s="64">
        <f t="shared" ca="1" si="3"/>
        <v>34</v>
      </c>
      <c r="IQ10" s="64">
        <f t="shared" ca="1" si="3"/>
        <v>35</v>
      </c>
      <c r="IR10" s="64">
        <f t="shared" ca="1" si="3"/>
        <v>36</v>
      </c>
      <c r="IS10" s="64">
        <f t="shared" ca="1" si="3"/>
        <v>37</v>
      </c>
      <c r="IT10" s="64">
        <f t="shared" ca="1" si="3"/>
        <v>38</v>
      </c>
      <c r="IU10" s="64">
        <f t="shared" ca="1" si="3"/>
        <v>39</v>
      </c>
      <c r="IV10" s="64">
        <f t="shared" ca="1" si="3"/>
        <v>40</v>
      </c>
      <c r="IW10" s="64">
        <f t="shared" ca="1" si="3"/>
        <v>41</v>
      </c>
      <c r="IX10" s="64">
        <f t="shared" ca="1" si="3"/>
        <v>42</v>
      </c>
      <c r="IY10" s="63">
        <v>3</v>
      </c>
      <c r="IZ10" s="64">
        <f t="shared" ref="IZ10:KL10" ca="1" si="4">IF(CELL("ширина",IY10)&lt;&gt;0,IY10+1,IY10)</f>
        <v>4</v>
      </c>
      <c r="JA10" s="64">
        <f t="shared" ca="1" si="4"/>
        <v>5</v>
      </c>
      <c r="JB10" s="64">
        <f t="shared" ca="1" si="4"/>
        <v>6</v>
      </c>
      <c r="JC10" s="64">
        <f t="shared" ca="1" si="4"/>
        <v>7</v>
      </c>
      <c r="JD10" s="64">
        <f t="shared" ca="1" si="4"/>
        <v>8</v>
      </c>
      <c r="JE10" s="64">
        <f t="shared" ca="1" si="4"/>
        <v>9</v>
      </c>
      <c r="JF10" s="64">
        <f t="shared" ca="1" si="4"/>
        <v>10</v>
      </c>
      <c r="JG10" s="64">
        <f t="shared" ca="1" si="4"/>
        <v>11</v>
      </c>
      <c r="JH10" s="64">
        <f t="shared" ca="1" si="4"/>
        <v>12</v>
      </c>
      <c r="JI10" s="64">
        <f t="shared" ca="1" si="4"/>
        <v>13</v>
      </c>
      <c r="JJ10" s="64">
        <f t="shared" ca="1" si="4"/>
        <v>14</v>
      </c>
      <c r="JK10" s="64">
        <f t="shared" ca="1" si="4"/>
        <v>15</v>
      </c>
      <c r="JL10" s="64">
        <f t="shared" ca="1" si="4"/>
        <v>16</v>
      </c>
      <c r="JM10" s="64">
        <f t="shared" ca="1" si="4"/>
        <v>17</v>
      </c>
      <c r="JN10" s="64">
        <f t="shared" ca="1" si="4"/>
        <v>18</v>
      </c>
      <c r="JO10" s="64">
        <f t="shared" ca="1" si="4"/>
        <v>19</v>
      </c>
      <c r="JP10" s="64">
        <f t="shared" ca="1" si="4"/>
        <v>20</v>
      </c>
      <c r="JQ10" s="64">
        <f t="shared" ca="1" si="4"/>
        <v>21</v>
      </c>
      <c r="JR10" s="64">
        <f t="shared" ca="1" si="4"/>
        <v>22</v>
      </c>
      <c r="JS10" s="64">
        <f t="shared" ca="1" si="4"/>
        <v>23</v>
      </c>
      <c r="JT10" s="64">
        <f t="shared" ca="1" si="4"/>
        <v>24</v>
      </c>
      <c r="JU10" s="64">
        <f t="shared" ca="1" si="4"/>
        <v>25</v>
      </c>
      <c r="JV10" s="64">
        <f t="shared" ca="1" si="4"/>
        <v>26</v>
      </c>
      <c r="JW10" s="64">
        <f t="shared" ca="1" si="4"/>
        <v>27</v>
      </c>
      <c r="JX10" s="64">
        <f t="shared" ca="1" si="4"/>
        <v>28</v>
      </c>
      <c r="JY10" s="64">
        <f t="shared" ca="1" si="4"/>
        <v>29</v>
      </c>
      <c r="JZ10" s="64">
        <f t="shared" ca="1" si="4"/>
        <v>30</v>
      </c>
      <c r="KA10" s="64">
        <f t="shared" ca="1" si="4"/>
        <v>31</v>
      </c>
      <c r="KB10" s="64">
        <f t="shared" ca="1" si="4"/>
        <v>32</v>
      </c>
      <c r="KC10" s="64">
        <f t="shared" ca="1" si="4"/>
        <v>33</v>
      </c>
      <c r="KD10" s="64">
        <f t="shared" ca="1" si="4"/>
        <v>34</v>
      </c>
      <c r="KE10" s="64">
        <f t="shared" ca="1" si="4"/>
        <v>35</v>
      </c>
      <c r="KF10" s="64">
        <f t="shared" ca="1" si="4"/>
        <v>36</v>
      </c>
      <c r="KG10" s="64">
        <f t="shared" ca="1" si="4"/>
        <v>37</v>
      </c>
      <c r="KH10" s="64">
        <f t="shared" ca="1" si="4"/>
        <v>38</v>
      </c>
      <c r="KI10" s="64">
        <f t="shared" ca="1" si="4"/>
        <v>39</v>
      </c>
      <c r="KJ10" s="64">
        <f t="shared" ca="1" si="4"/>
        <v>40</v>
      </c>
      <c r="KK10" s="64">
        <f t="shared" ca="1" si="4"/>
        <v>41</v>
      </c>
      <c r="KL10" s="64">
        <f t="shared" ca="1" si="4"/>
        <v>42</v>
      </c>
      <c r="KM10" s="2"/>
      <c r="KN10" s="65">
        <v>3</v>
      </c>
      <c r="KO10" s="64">
        <f t="shared" ref="KO10:LX10" ca="1" si="5">IF(CELL("ширина",KN10)&lt;&gt;0,KN10+1,KN10)</f>
        <v>4</v>
      </c>
      <c r="KP10" s="64">
        <f t="shared" ca="1" si="5"/>
        <v>5</v>
      </c>
      <c r="KQ10" s="64">
        <f t="shared" ca="1" si="5"/>
        <v>6</v>
      </c>
      <c r="KR10" s="64">
        <f t="shared" ca="1" si="5"/>
        <v>7</v>
      </c>
      <c r="KS10" s="64">
        <f t="shared" ca="1" si="5"/>
        <v>8</v>
      </c>
      <c r="KT10" s="64">
        <f t="shared" ca="1" si="5"/>
        <v>9</v>
      </c>
      <c r="KU10" s="64">
        <f t="shared" ca="1" si="5"/>
        <v>10</v>
      </c>
      <c r="KV10" s="64">
        <f t="shared" ca="1" si="5"/>
        <v>11</v>
      </c>
      <c r="KW10" s="64">
        <f t="shared" ca="1" si="5"/>
        <v>12</v>
      </c>
      <c r="KX10" s="64">
        <f t="shared" ca="1" si="5"/>
        <v>13</v>
      </c>
      <c r="KY10" s="64">
        <f t="shared" ca="1" si="5"/>
        <v>14</v>
      </c>
      <c r="KZ10" s="64">
        <f t="shared" ca="1" si="5"/>
        <v>15</v>
      </c>
      <c r="LA10" s="64">
        <f t="shared" ca="1" si="5"/>
        <v>16</v>
      </c>
      <c r="LB10" s="64">
        <f t="shared" ca="1" si="5"/>
        <v>17</v>
      </c>
      <c r="LC10" s="64">
        <f t="shared" ca="1" si="5"/>
        <v>18</v>
      </c>
      <c r="LD10" s="64">
        <f t="shared" ca="1" si="5"/>
        <v>19</v>
      </c>
      <c r="LE10" s="64">
        <f t="shared" ca="1" si="5"/>
        <v>20</v>
      </c>
      <c r="LF10" s="64">
        <f t="shared" ca="1" si="5"/>
        <v>21</v>
      </c>
      <c r="LG10" s="64">
        <f t="shared" ca="1" si="5"/>
        <v>22</v>
      </c>
      <c r="LH10" s="64">
        <f t="shared" ca="1" si="5"/>
        <v>23</v>
      </c>
      <c r="LI10" s="64">
        <f t="shared" ca="1" si="5"/>
        <v>24</v>
      </c>
      <c r="LJ10" s="64">
        <f t="shared" ca="1" si="5"/>
        <v>25</v>
      </c>
      <c r="LK10" s="64">
        <f t="shared" ca="1" si="5"/>
        <v>26</v>
      </c>
      <c r="LL10" s="64">
        <f t="shared" ca="1" si="5"/>
        <v>27</v>
      </c>
      <c r="LM10" s="64">
        <f t="shared" ca="1" si="5"/>
        <v>28</v>
      </c>
      <c r="LN10" s="64">
        <f t="shared" ca="1" si="5"/>
        <v>29</v>
      </c>
      <c r="LO10" s="64">
        <f t="shared" ca="1" si="5"/>
        <v>30</v>
      </c>
      <c r="LP10" s="64">
        <f t="shared" ca="1" si="5"/>
        <v>31</v>
      </c>
      <c r="LQ10" s="64">
        <f t="shared" ca="1" si="5"/>
        <v>32</v>
      </c>
      <c r="LR10" s="64">
        <f t="shared" ca="1" si="5"/>
        <v>33</v>
      </c>
      <c r="LS10" s="64">
        <f t="shared" ca="1" si="5"/>
        <v>34</v>
      </c>
      <c r="LT10" s="64">
        <f t="shared" ca="1" si="5"/>
        <v>35</v>
      </c>
      <c r="LU10" s="64">
        <f t="shared" ca="1" si="5"/>
        <v>36</v>
      </c>
      <c r="LV10" s="64">
        <f t="shared" ca="1" si="5"/>
        <v>37</v>
      </c>
      <c r="LW10" s="64">
        <f t="shared" ca="1" si="5"/>
        <v>38</v>
      </c>
      <c r="LX10" s="64">
        <f t="shared" ca="1" si="5"/>
        <v>39</v>
      </c>
    </row>
    <row r="11" spans="1:336" ht="15.75" customHeight="1" x14ac:dyDescent="0.2">
      <c r="A11" s="66"/>
      <c r="B11" s="67" t="s">
        <v>96</v>
      </c>
      <c r="C11" s="66"/>
      <c r="D11" s="66"/>
      <c r="E11" s="66"/>
      <c r="F11" s="68">
        <v>0</v>
      </c>
      <c r="G11" s="68">
        <v>0</v>
      </c>
      <c r="H11" s="68">
        <v>0</v>
      </c>
      <c r="I11" s="68">
        <v>0</v>
      </c>
      <c r="J11" s="68"/>
      <c r="K11" s="68"/>
      <c r="L11" s="68"/>
      <c r="M11" s="68"/>
      <c r="N11" s="68" t="s">
        <v>97</v>
      </c>
      <c r="O11" s="68" t="s">
        <v>97</v>
      </c>
      <c r="P11" s="68" t="s">
        <v>97</v>
      </c>
      <c r="Q11" s="68" t="s">
        <v>97</v>
      </c>
      <c r="R11" s="68" t="s">
        <v>97</v>
      </c>
      <c r="S11" s="68" t="s">
        <v>97</v>
      </c>
      <c r="T11" s="68" t="s">
        <v>97</v>
      </c>
      <c r="U11" s="68" t="s">
        <v>97</v>
      </c>
      <c r="V11" s="68">
        <v>0</v>
      </c>
      <c r="W11" s="68">
        <v>0</v>
      </c>
      <c r="X11" s="69">
        <v>0</v>
      </c>
      <c r="Y11" s="68">
        <v>0</v>
      </c>
      <c r="Z11" s="69">
        <v>0</v>
      </c>
      <c r="AA11" s="69">
        <v>0</v>
      </c>
      <c r="AB11" s="68">
        <v>0</v>
      </c>
      <c r="AC11" s="68">
        <v>0</v>
      </c>
      <c r="AD11" s="70"/>
      <c r="AE11" s="70"/>
      <c r="AF11" s="68">
        <v>0</v>
      </c>
      <c r="AG11" s="68">
        <v>0</v>
      </c>
      <c r="AH11" s="68">
        <v>0</v>
      </c>
      <c r="AI11" s="68">
        <v>0</v>
      </c>
      <c r="AJ11" s="71" t="s">
        <v>97</v>
      </c>
      <c r="AK11" s="68">
        <v>0</v>
      </c>
      <c r="AL11" s="68">
        <v>0</v>
      </c>
      <c r="AM11" s="68">
        <v>0</v>
      </c>
      <c r="AN11" s="71" t="s">
        <v>97</v>
      </c>
      <c r="AO11" s="68">
        <v>0</v>
      </c>
      <c r="AP11" s="68">
        <v>0</v>
      </c>
      <c r="AQ11" s="68">
        <v>0</v>
      </c>
      <c r="AR11" s="71" t="s">
        <v>97</v>
      </c>
      <c r="AS11" s="68">
        <v>0</v>
      </c>
      <c r="AT11" s="68">
        <v>0</v>
      </c>
      <c r="AU11" s="68">
        <v>0</v>
      </c>
      <c r="AV11" s="71" t="s">
        <v>97</v>
      </c>
      <c r="AW11" s="68">
        <v>0</v>
      </c>
      <c r="AX11" s="68">
        <v>0</v>
      </c>
      <c r="AY11" s="68">
        <v>0</v>
      </c>
      <c r="AZ11" s="71" t="s">
        <v>97</v>
      </c>
      <c r="BA11" s="68">
        <v>0</v>
      </c>
      <c r="BB11" s="68">
        <v>0</v>
      </c>
      <c r="BC11" s="68">
        <v>0</v>
      </c>
      <c r="BD11" s="71" t="s">
        <v>97</v>
      </c>
      <c r="BE11" s="68">
        <v>0</v>
      </c>
      <c r="BF11" s="68">
        <v>0</v>
      </c>
      <c r="BG11" s="68">
        <v>0</v>
      </c>
      <c r="BH11" s="71" t="s">
        <v>97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>
        <v>0</v>
      </c>
      <c r="BV11" s="68">
        <v>0</v>
      </c>
      <c r="BW11" s="68">
        <v>0</v>
      </c>
      <c r="BX11" s="68">
        <v>0</v>
      </c>
      <c r="BY11" s="68">
        <v>0</v>
      </c>
      <c r="BZ11" s="68">
        <v>0</v>
      </c>
      <c r="CA11" s="68">
        <v>0</v>
      </c>
      <c r="CB11" s="68">
        <v>0</v>
      </c>
      <c r="CC11" s="68">
        <v>0</v>
      </c>
      <c r="CD11" s="68">
        <v>0</v>
      </c>
      <c r="CE11" s="68"/>
      <c r="CF11" s="68"/>
      <c r="CG11" s="68">
        <v>0</v>
      </c>
      <c r="CH11" s="68">
        <v>0</v>
      </c>
      <c r="CI11" s="70"/>
      <c r="CJ11" s="70"/>
      <c r="CK11" s="68">
        <v>0</v>
      </c>
      <c r="CL11" s="68">
        <v>0</v>
      </c>
      <c r="CM11" s="68">
        <v>0</v>
      </c>
      <c r="CN11" s="68">
        <v>0</v>
      </c>
      <c r="CO11" s="71" t="s">
        <v>97</v>
      </c>
      <c r="CP11" s="68">
        <v>0</v>
      </c>
      <c r="CQ11" s="68">
        <v>0</v>
      </c>
      <c r="CR11" s="68">
        <v>0</v>
      </c>
      <c r="CS11" s="71" t="s">
        <v>97</v>
      </c>
      <c r="CT11" s="68">
        <v>0</v>
      </c>
      <c r="CU11" s="68">
        <v>0</v>
      </c>
      <c r="CV11" s="68">
        <v>0</v>
      </c>
      <c r="CW11" s="71" t="s">
        <v>97</v>
      </c>
      <c r="CX11" s="68">
        <v>0</v>
      </c>
      <c r="CY11" s="68">
        <v>0</v>
      </c>
      <c r="CZ11" s="68">
        <v>0</v>
      </c>
      <c r="DA11" s="71" t="s">
        <v>97</v>
      </c>
      <c r="DB11" s="68">
        <v>0</v>
      </c>
      <c r="DC11" s="68">
        <v>0</v>
      </c>
      <c r="DD11" s="68">
        <v>0</v>
      </c>
      <c r="DE11" s="71" t="s">
        <v>97</v>
      </c>
      <c r="DF11" s="68">
        <v>0</v>
      </c>
      <c r="DG11" s="68">
        <v>0</v>
      </c>
      <c r="DH11" s="68">
        <v>0</v>
      </c>
      <c r="DI11" s="71" t="s">
        <v>97</v>
      </c>
      <c r="DJ11" s="68">
        <v>0</v>
      </c>
      <c r="DK11" s="68">
        <v>0</v>
      </c>
      <c r="DL11" s="68">
        <v>0</v>
      </c>
      <c r="DM11" s="71" t="s">
        <v>97</v>
      </c>
      <c r="DN11" s="68">
        <v>0</v>
      </c>
      <c r="DO11" s="68">
        <v>0</v>
      </c>
      <c r="DP11" s="68">
        <v>0</v>
      </c>
      <c r="DQ11" s="68">
        <v>0</v>
      </c>
      <c r="DR11" s="68">
        <v>0</v>
      </c>
      <c r="DS11" s="68">
        <v>0</v>
      </c>
      <c r="DT11" s="68">
        <v>0</v>
      </c>
      <c r="DU11" s="68">
        <v>0</v>
      </c>
      <c r="DV11" s="68">
        <v>0</v>
      </c>
      <c r="DW11" s="68">
        <v>0</v>
      </c>
      <c r="DX11" s="68">
        <v>0</v>
      </c>
      <c r="DY11" s="68">
        <v>0</v>
      </c>
      <c r="DZ11" s="68">
        <v>0</v>
      </c>
      <c r="EA11" s="68">
        <v>0</v>
      </c>
      <c r="EB11" s="68">
        <v>0</v>
      </c>
      <c r="EC11" s="68">
        <v>0</v>
      </c>
      <c r="ED11" s="68">
        <v>0</v>
      </c>
      <c r="EE11" s="68">
        <v>0</v>
      </c>
      <c r="EF11" s="68">
        <v>0</v>
      </c>
      <c r="EG11" s="68">
        <v>0</v>
      </c>
      <c r="EH11" s="68">
        <v>0</v>
      </c>
      <c r="EI11" s="68">
        <v>0</v>
      </c>
      <c r="EJ11" s="68"/>
      <c r="EK11" s="68"/>
      <c r="EL11" s="68">
        <v>0</v>
      </c>
      <c r="EM11" s="68">
        <v>0</v>
      </c>
      <c r="EN11" s="68">
        <v>0</v>
      </c>
      <c r="EO11" s="68">
        <v>0</v>
      </c>
      <c r="EP11" s="68">
        <v>0</v>
      </c>
      <c r="EQ11" s="68">
        <v>0</v>
      </c>
      <c r="ER11" s="71" t="s">
        <v>97</v>
      </c>
      <c r="ES11" s="68">
        <v>0</v>
      </c>
      <c r="ET11" s="68">
        <v>0</v>
      </c>
      <c r="EU11" s="68">
        <v>0</v>
      </c>
      <c r="EV11" s="71" t="s">
        <v>97</v>
      </c>
      <c r="EW11" s="68">
        <v>0</v>
      </c>
      <c r="EX11" s="68">
        <v>0</v>
      </c>
      <c r="EY11" s="68">
        <v>0</v>
      </c>
      <c r="EZ11" s="71" t="s">
        <v>97</v>
      </c>
      <c r="FA11" s="68">
        <v>0</v>
      </c>
      <c r="FB11" s="68">
        <v>0</v>
      </c>
      <c r="FC11" s="68">
        <v>0</v>
      </c>
      <c r="FD11" s="71" t="s">
        <v>97</v>
      </c>
      <c r="FE11" s="68">
        <v>0</v>
      </c>
      <c r="FF11" s="68">
        <v>0</v>
      </c>
      <c r="FG11" s="68">
        <v>0</v>
      </c>
      <c r="FH11" s="71" t="s">
        <v>97</v>
      </c>
      <c r="FI11" s="68">
        <v>0</v>
      </c>
      <c r="FJ11" s="68">
        <v>0</v>
      </c>
      <c r="FK11" s="68">
        <v>0</v>
      </c>
      <c r="FL11" s="71" t="s">
        <v>97</v>
      </c>
      <c r="FM11" s="68">
        <v>0</v>
      </c>
      <c r="FN11" s="68">
        <v>0</v>
      </c>
      <c r="FO11" s="68">
        <v>0</v>
      </c>
      <c r="FP11" s="71" t="s">
        <v>97</v>
      </c>
      <c r="FQ11" s="68">
        <v>0</v>
      </c>
      <c r="FR11" s="68">
        <v>0</v>
      </c>
      <c r="FS11" s="68">
        <v>0</v>
      </c>
      <c r="FT11" s="68">
        <v>0</v>
      </c>
      <c r="FU11" s="68">
        <v>0</v>
      </c>
      <c r="FV11" s="68">
        <v>0</v>
      </c>
      <c r="FW11" s="68">
        <v>0</v>
      </c>
      <c r="FX11" s="68">
        <v>0</v>
      </c>
      <c r="FY11" s="68">
        <v>0</v>
      </c>
      <c r="FZ11" s="68">
        <v>0</v>
      </c>
      <c r="GA11" s="68">
        <v>0</v>
      </c>
      <c r="GB11" s="68">
        <v>0</v>
      </c>
      <c r="GC11" s="68">
        <v>0</v>
      </c>
      <c r="GD11" s="68">
        <v>0</v>
      </c>
      <c r="GE11" s="68">
        <v>0</v>
      </c>
      <c r="GF11" s="68">
        <v>0</v>
      </c>
      <c r="GG11" s="68">
        <v>0</v>
      </c>
      <c r="GH11" s="68">
        <v>0</v>
      </c>
      <c r="GI11" s="68">
        <v>0</v>
      </c>
      <c r="GJ11" s="68">
        <v>0</v>
      </c>
      <c r="GK11" s="68">
        <v>0</v>
      </c>
      <c r="GL11" s="68">
        <v>0</v>
      </c>
      <c r="GM11" s="68"/>
      <c r="GN11" s="68"/>
      <c r="GO11" s="72"/>
      <c r="GP11" s="72"/>
      <c r="GQ11" s="73"/>
      <c r="GR11" s="73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2"/>
      <c r="HK11" s="75">
        <v>0</v>
      </c>
      <c r="HL11" s="75">
        <v>0</v>
      </c>
      <c r="HM11" s="75">
        <v>0</v>
      </c>
      <c r="HN11" s="75">
        <v>0</v>
      </c>
      <c r="HO11" s="75">
        <v>0</v>
      </c>
      <c r="HP11" s="75">
        <v>0</v>
      </c>
      <c r="HQ11" s="75">
        <v>0</v>
      </c>
      <c r="HR11" s="75">
        <v>0</v>
      </c>
      <c r="HS11" s="75">
        <v>0</v>
      </c>
      <c r="HT11" s="75">
        <v>0</v>
      </c>
      <c r="HU11" s="75">
        <v>0</v>
      </c>
      <c r="HV11" s="75">
        <v>0</v>
      </c>
      <c r="HW11" s="75">
        <v>0</v>
      </c>
      <c r="HX11" s="75">
        <v>0</v>
      </c>
      <c r="HY11" s="75">
        <v>0</v>
      </c>
      <c r="HZ11" s="75">
        <v>0</v>
      </c>
      <c r="IA11" s="75">
        <v>0</v>
      </c>
      <c r="IB11" s="75">
        <v>0</v>
      </c>
      <c r="IC11" s="75">
        <v>0</v>
      </c>
      <c r="ID11" s="75">
        <v>0</v>
      </c>
      <c r="IE11" s="75">
        <v>0</v>
      </c>
      <c r="IF11" s="75">
        <v>0</v>
      </c>
      <c r="IG11" s="75">
        <v>0</v>
      </c>
      <c r="IH11" s="75">
        <v>0</v>
      </c>
      <c r="II11" s="75">
        <v>0</v>
      </c>
      <c r="IJ11" s="75">
        <v>0</v>
      </c>
      <c r="IK11" s="75">
        <v>0</v>
      </c>
      <c r="IL11" s="75">
        <v>0</v>
      </c>
      <c r="IM11" s="75">
        <v>0</v>
      </c>
      <c r="IN11" s="75">
        <v>0</v>
      </c>
      <c r="IO11" s="75">
        <v>0</v>
      </c>
      <c r="IP11" s="75">
        <v>0</v>
      </c>
      <c r="IQ11" s="75">
        <v>0</v>
      </c>
      <c r="IR11" s="75">
        <v>0</v>
      </c>
      <c r="IS11" s="75">
        <v>0</v>
      </c>
      <c r="IT11" s="75">
        <v>0</v>
      </c>
      <c r="IU11" s="75">
        <v>0</v>
      </c>
      <c r="IV11" s="75">
        <v>0</v>
      </c>
      <c r="IW11" s="75">
        <v>0</v>
      </c>
      <c r="IX11" s="75">
        <v>0</v>
      </c>
      <c r="IY11" s="75">
        <v>0</v>
      </c>
      <c r="IZ11" s="75">
        <v>0</v>
      </c>
      <c r="JA11" s="75">
        <v>0</v>
      </c>
      <c r="JB11" s="75">
        <v>0</v>
      </c>
      <c r="JC11" s="75">
        <v>0</v>
      </c>
      <c r="JD11" s="75">
        <v>0</v>
      </c>
      <c r="JE11" s="75">
        <v>0</v>
      </c>
      <c r="JF11" s="75">
        <v>0</v>
      </c>
      <c r="JG11" s="75">
        <v>0</v>
      </c>
      <c r="JH11" s="75">
        <v>0</v>
      </c>
      <c r="JI11" s="75">
        <v>0</v>
      </c>
      <c r="JJ11" s="75">
        <v>0</v>
      </c>
      <c r="JK11" s="75">
        <v>0</v>
      </c>
      <c r="JL11" s="75">
        <v>0</v>
      </c>
      <c r="JM11" s="75">
        <v>0</v>
      </c>
      <c r="JN11" s="75">
        <v>0</v>
      </c>
      <c r="JO11" s="75">
        <v>0</v>
      </c>
      <c r="JP11" s="75">
        <v>0</v>
      </c>
      <c r="JQ11" s="75">
        <v>0</v>
      </c>
      <c r="JR11" s="75">
        <v>0</v>
      </c>
      <c r="JS11" s="75">
        <v>0</v>
      </c>
      <c r="JT11" s="75">
        <v>0</v>
      </c>
      <c r="JU11" s="75">
        <v>0</v>
      </c>
      <c r="JV11" s="75">
        <v>0</v>
      </c>
      <c r="JW11" s="75">
        <v>0</v>
      </c>
      <c r="JX11" s="75">
        <v>0</v>
      </c>
      <c r="JY11" s="75">
        <v>0</v>
      </c>
      <c r="JZ11" s="75">
        <v>0</v>
      </c>
      <c r="KA11" s="75">
        <v>0</v>
      </c>
      <c r="KB11" s="75">
        <v>0</v>
      </c>
      <c r="KC11" s="75">
        <v>0</v>
      </c>
      <c r="KD11" s="75">
        <v>0</v>
      </c>
      <c r="KE11" s="75">
        <v>0</v>
      </c>
      <c r="KF11" s="75">
        <v>0</v>
      </c>
      <c r="KG11" s="75">
        <v>0</v>
      </c>
      <c r="KH11" s="75">
        <v>0</v>
      </c>
      <c r="KI11" s="75">
        <v>0</v>
      </c>
      <c r="KJ11" s="75">
        <v>0</v>
      </c>
      <c r="KK11" s="75">
        <v>0</v>
      </c>
      <c r="KL11" s="75">
        <v>0</v>
      </c>
      <c r="KM11" s="2"/>
      <c r="KN11" s="75"/>
      <c r="KO11" s="76"/>
      <c r="KP11" s="76"/>
      <c r="KQ11" s="76"/>
      <c r="KR11" s="75">
        <v>0</v>
      </c>
      <c r="KS11" s="75">
        <v>0</v>
      </c>
      <c r="KT11" s="75">
        <v>0</v>
      </c>
      <c r="KU11" s="75">
        <v>0</v>
      </c>
      <c r="KV11" s="75">
        <v>0</v>
      </c>
      <c r="KW11" s="75">
        <v>0</v>
      </c>
      <c r="KX11" s="75">
        <v>0</v>
      </c>
      <c r="KY11" s="75">
        <v>0</v>
      </c>
      <c r="KZ11" s="75">
        <v>0</v>
      </c>
      <c r="LA11" s="75">
        <v>0</v>
      </c>
      <c r="LB11" s="75">
        <v>0</v>
      </c>
      <c r="LC11" s="75">
        <v>0</v>
      </c>
      <c r="LD11" s="75">
        <v>0</v>
      </c>
      <c r="LE11" s="75">
        <v>0</v>
      </c>
      <c r="LF11" s="75">
        <v>0</v>
      </c>
      <c r="LG11" s="75">
        <v>0</v>
      </c>
      <c r="LH11" s="75">
        <v>0</v>
      </c>
      <c r="LI11" s="75">
        <v>0</v>
      </c>
      <c r="LJ11" s="75"/>
      <c r="LK11" s="75"/>
      <c r="LL11" s="75"/>
      <c r="LM11" s="75"/>
      <c r="LN11" s="75"/>
      <c r="LO11" s="75"/>
      <c r="LP11" s="77"/>
      <c r="LQ11" s="77"/>
      <c r="LR11" s="77"/>
      <c r="LS11" s="77"/>
      <c r="LT11" s="77"/>
      <c r="LU11" s="78"/>
      <c r="LV11" s="77"/>
      <c r="LW11" s="77"/>
      <c r="LX11" s="78"/>
    </row>
    <row r="12" spans="1:336" ht="15.75" collapsed="1" x14ac:dyDescent="0.2">
      <c r="A12" s="68"/>
      <c r="B12" s="67" t="s">
        <v>98</v>
      </c>
      <c r="C12" s="66"/>
      <c r="D12" s="66"/>
      <c r="E12" s="66"/>
      <c r="F12" s="68">
        <f>SUM(F13:F14)</f>
        <v>1912828.1419072922</v>
      </c>
      <c r="G12" s="68">
        <f>SUM(G13:G14)</f>
        <v>0</v>
      </c>
      <c r="H12" s="68">
        <f>SUM(H13:H14)</f>
        <v>1594023.4515894102</v>
      </c>
      <c r="I12" s="68">
        <f>SUM(I13:I14)</f>
        <v>0</v>
      </c>
      <c r="J12" s="68"/>
      <c r="K12" s="68"/>
      <c r="L12" s="68"/>
      <c r="M12" s="68"/>
      <c r="N12" s="68" t="s">
        <v>97</v>
      </c>
      <c r="O12" s="68" t="s">
        <v>97</v>
      </c>
      <c r="P12" s="68" t="s">
        <v>97</v>
      </c>
      <c r="Q12" s="68" t="s">
        <v>97</v>
      </c>
      <c r="R12" s="68" t="s">
        <v>97</v>
      </c>
      <c r="S12" s="68" t="s">
        <v>97</v>
      </c>
      <c r="T12" s="68" t="s">
        <v>97</v>
      </c>
      <c r="U12" s="68" t="s">
        <v>97</v>
      </c>
      <c r="V12" s="68">
        <f>SUM(V13:V14)</f>
        <v>0</v>
      </c>
      <c r="W12" s="68">
        <f>SUM(W13:W14)</f>
        <v>0</v>
      </c>
      <c r="X12" s="69">
        <v>0</v>
      </c>
      <c r="Y12" s="68">
        <f>SUM(Y13:Y14)</f>
        <v>0</v>
      </c>
      <c r="Z12" s="69">
        <v>0</v>
      </c>
      <c r="AA12" s="69">
        <v>0</v>
      </c>
      <c r="AB12" s="68">
        <f>SUM(AB13:AB14)</f>
        <v>0</v>
      </c>
      <c r="AC12" s="68">
        <f>SUM(AC13:AC14)</f>
        <v>0</v>
      </c>
      <c r="AD12" s="70"/>
      <c r="AE12" s="70"/>
      <c r="AF12" s="68">
        <f>SUM(AF13:AF14)</f>
        <v>1912828.1419072922</v>
      </c>
      <c r="AG12" s="68">
        <f>SUM(AG13:AG14)</f>
        <v>241979.34013217755</v>
      </c>
      <c r="AH12" s="68">
        <f>SUM(AH13:AH14)</f>
        <v>0</v>
      </c>
      <c r="AI12" s="68">
        <f>SUM(AI13:AI14)</f>
        <v>-241979.34013217755</v>
      </c>
      <c r="AJ12" s="71">
        <f>IF(AG12=0,"-",AH12/AG12)</f>
        <v>0</v>
      </c>
      <c r="AK12" s="68">
        <f>SUM(AK13:AK14)</f>
        <v>24197.934013217757</v>
      </c>
      <c r="AL12" s="68">
        <f>SUM(AL13:AL14)</f>
        <v>0</v>
      </c>
      <c r="AM12" s="68">
        <f>SUM(AM13:AM14)</f>
        <v>-24197.934013217757</v>
      </c>
      <c r="AN12" s="71">
        <f>IF(AK12=0,"-",AL12/AK12)</f>
        <v>0</v>
      </c>
      <c r="AO12" s="68">
        <f>SUM(AO13:AO14)</f>
        <v>72593.802039653267</v>
      </c>
      <c r="AP12" s="68">
        <f>SUM(AP13:AP14)</f>
        <v>0</v>
      </c>
      <c r="AQ12" s="68">
        <f>SUM(AQ13:AQ14)</f>
        <v>-72593.802039653267</v>
      </c>
      <c r="AR12" s="71">
        <f>IF(AO12=0,"-",AP12/AO12)</f>
        <v>0</v>
      </c>
      <c r="AS12" s="68">
        <f>SUM(AS13:AS14)</f>
        <v>96791.736052871027</v>
      </c>
      <c r="AT12" s="68">
        <f>SUM(AT13:AT14)</f>
        <v>0</v>
      </c>
      <c r="AU12" s="68">
        <f>SUM(AU13:AU14)</f>
        <v>-96791.736052871027</v>
      </c>
      <c r="AV12" s="71">
        <f>IF(AS12=0,"-",AT12/AS12)</f>
        <v>0</v>
      </c>
      <c r="AW12" s="68">
        <f>SUM(AW13:AW14)</f>
        <v>72593.802039653267</v>
      </c>
      <c r="AX12" s="68">
        <f>SUM(AX13:AX14)</f>
        <v>0</v>
      </c>
      <c r="AY12" s="68">
        <f>SUM(AY13:AY14)</f>
        <v>-72593.802039653267</v>
      </c>
      <c r="AZ12" s="71">
        <f>IF(AW12=0,"-",AX12/AW12)</f>
        <v>0</v>
      </c>
      <c r="BA12" s="68">
        <f>SUM(BA13:BA14)</f>
        <v>169385.53809252428</v>
      </c>
      <c r="BB12" s="68">
        <f>SUM(BB13:BB14)</f>
        <v>0</v>
      </c>
      <c r="BC12" s="68">
        <f>SUM(BC13:BC14)</f>
        <v>-169385.53809252428</v>
      </c>
      <c r="BD12" s="71">
        <f>IF(BA12=0,"-",BB12/BA12)</f>
        <v>0</v>
      </c>
      <c r="BE12" s="68">
        <f>SUM(BE13:BE14)</f>
        <v>72593.802039653267</v>
      </c>
      <c r="BF12" s="68">
        <f>SUM(BF13:BF14)</f>
        <v>0</v>
      </c>
      <c r="BG12" s="68">
        <f>SUM(BG13:BG14)</f>
        <v>-72593.802039653267</v>
      </c>
      <c r="BH12" s="71">
        <f>IF(BE12=0,"-",BF12/BE12)</f>
        <v>0</v>
      </c>
      <c r="BI12" s="68">
        <f t="shared" ref="BI12:CC12" si="6">SUM(BI13:BI14)</f>
        <v>1670848.8017751146</v>
      </c>
      <c r="BJ12" s="68">
        <f t="shared" si="6"/>
        <v>0</v>
      </c>
      <c r="BK12" s="68">
        <f t="shared" si="6"/>
        <v>0</v>
      </c>
      <c r="BL12" s="68">
        <f t="shared" si="6"/>
        <v>0</v>
      </c>
      <c r="BM12" s="68">
        <f t="shared" si="6"/>
        <v>0</v>
      </c>
      <c r="BN12" s="68">
        <f t="shared" si="6"/>
        <v>0</v>
      </c>
      <c r="BO12" s="68">
        <f t="shared" si="6"/>
        <v>0</v>
      </c>
      <c r="BP12" s="68">
        <f t="shared" si="6"/>
        <v>0</v>
      </c>
      <c r="BQ12" s="68">
        <f t="shared" si="6"/>
        <v>0</v>
      </c>
      <c r="BR12" s="68">
        <f t="shared" si="6"/>
        <v>0</v>
      </c>
      <c r="BS12" s="68">
        <f t="shared" si="6"/>
        <v>0</v>
      </c>
      <c r="BT12" s="68">
        <f t="shared" si="6"/>
        <v>0</v>
      </c>
      <c r="BU12" s="68">
        <f t="shared" si="6"/>
        <v>0</v>
      </c>
      <c r="BV12" s="68">
        <f t="shared" si="6"/>
        <v>0</v>
      </c>
      <c r="BW12" s="68">
        <f t="shared" si="6"/>
        <v>0</v>
      </c>
      <c r="BX12" s="68">
        <f t="shared" si="6"/>
        <v>0</v>
      </c>
      <c r="BY12" s="68">
        <f t="shared" si="6"/>
        <v>-241979.34013217755</v>
      </c>
      <c r="BZ12" s="68">
        <f t="shared" si="6"/>
        <v>437428.11324836226</v>
      </c>
      <c r="CA12" s="68">
        <f t="shared" si="6"/>
        <v>424204.39336518972</v>
      </c>
      <c r="CB12" s="68">
        <f t="shared" si="6"/>
        <v>282421.08535800397</v>
      </c>
      <c r="CC12" s="68">
        <f t="shared" si="6"/>
        <v>526795.20980355854</v>
      </c>
      <c r="CD12" s="68">
        <f>F12-AB12-AF12</f>
        <v>0</v>
      </c>
      <c r="CE12" s="68"/>
      <c r="CF12" s="68"/>
      <c r="CG12" s="68">
        <f>SUM(CG13:CG14)</f>
        <v>0</v>
      </c>
      <c r="CH12" s="68">
        <f>SUM(CH13:CH14)</f>
        <v>0</v>
      </c>
      <c r="CI12" s="70"/>
      <c r="CJ12" s="70"/>
      <c r="CK12" s="68">
        <f>SUM(CK13:CK14)</f>
        <v>1594023.4515894102</v>
      </c>
      <c r="CL12" s="68">
        <f>SUM(CL13:CL14)</f>
        <v>201649.450110148</v>
      </c>
      <c r="CM12" s="68">
        <f>SUM(CM13:CM14)</f>
        <v>0</v>
      </c>
      <c r="CN12" s="68">
        <f>SUM(CN13:CN14)</f>
        <v>-201649.450110148</v>
      </c>
      <c r="CO12" s="71">
        <f>IF(CL12=0,"-",CM12/CL12)</f>
        <v>0</v>
      </c>
      <c r="CP12" s="68">
        <f>SUM(CP13:CP14)</f>
        <v>20164.945011014799</v>
      </c>
      <c r="CQ12" s="68">
        <f>SUM(CQ13:CQ14)</f>
        <v>0</v>
      </c>
      <c r="CR12" s="68">
        <f>SUM(CR13:CR14)</f>
        <v>-20164.945011014799</v>
      </c>
      <c r="CS12" s="71">
        <f>IF(CP12=0,"-",CQ12/CP12)</f>
        <v>0</v>
      </c>
      <c r="CT12" s="68">
        <f>SUM(CT13:CT14)</f>
        <v>60494.835033044394</v>
      </c>
      <c r="CU12" s="68">
        <f>SUM(CU13:CU14)</f>
        <v>0</v>
      </c>
      <c r="CV12" s="68">
        <f>SUM(CV13:CV14)</f>
        <v>-60494.835033044394</v>
      </c>
      <c r="CW12" s="71">
        <f>IF(CT12=0,"-",CU12/CT12)</f>
        <v>0</v>
      </c>
      <c r="CX12" s="68">
        <f>SUM(CX13:CX14)</f>
        <v>80659.780044059196</v>
      </c>
      <c r="CY12" s="68">
        <f>SUM(CY13:CY14)</f>
        <v>0</v>
      </c>
      <c r="CZ12" s="68">
        <f>SUM(CZ13:CZ14)</f>
        <v>-80659.780044059196</v>
      </c>
      <c r="DA12" s="71">
        <f>IF(CX12=0,"-",CY12/CX12)</f>
        <v>0</v>
      </c>
      <c r="DB12" s="68">
        <f>SUM(DB13:DB14)</f>
        <v>60494.835033044394</v>
      </c>
      <c r="DC12" s="68">
        <f>SUM(DC13:DC14)</f>
        <v>0</v>
      </c>
      <c r="DD12" s="68">
        <f>SUM(DD13:DD14)</f>
        <v>-60494.835033044394</v>
      </c>
      <c r="DE12" s="71">
        <f>IF(DB12=0,"-",DC12/DB12)</f>
        <v>0</v>
      </c>
      <c r="DF12" s="68">
        <f>SUM(DF13:DF14)</f>
        <v>141154.6150771036</v>
      </c>
      <c r="DG12" s="68">
        <f>SUM(DG13:DG14)</f>
        <v>0</v>
      </c>
      <c r="DH12" s="68">
        <f>SUM(DH13:DH14)</f>
        <v>-141154.6150771036</v>
      </c>
      <c r="DI12" s="71">
        <f>IF(DF12=0,"-",DG12/DF12)</f>
        <v>0</v>
      </c>
      <c r="DJ12" s="68">
        <f>SUM(DJ13:DJ14)</f>
        <v>60494.835033044394</v>
      </c>
      <c r="DK12" s="68">
        <f>SUM(DK13:DK14)</f>
        <v>0</v>
      </c>
      <c r="DL12" s="68">
        <f>SUM(DL13:DL14)</f>
        <v>-60494.835033044394</v>
      </c>
      <c r="DM12" s="71">
        <f>IF(DJ12=0,"-",DK12/DJ12)</f>
        <v>0</v>
      </c>
      <c r="DN12" s="68">
        <f t="shared" ref="DN12:EH12" si="7">SUM(DN13:DN14)</f>
        <v>1392374.0014792623</v>
      </c>
      <c r="DO12" s="68">
        <f t="shared" si="7"/>
        <v>0</v>
      </c>
      <c r="DP12" s="68">
        <f t="shared" si="7"/>
        <v>0</v>
      </c>
      <c r="DQ12" s="68">
        <f t="shared" si="7"/>
        <v>0</v>
      </c>
      <c r="DR12" s="68">
        <f t="shared" si="7"/>
        <v>0</v>
      </c>
      <c r="DS12" s="68">
        <f t="shared" si="7"/>
        <v>0</v>
      </c>
      <c r="DT12" s="68">
        <f t="shared" si="7"/>
        <v>0</v>
      </c>
      <c r="DU12" s="68">
        <f t="shared" si="7"/>
        <v>0</v>
      </c>
      <c r="DV12" s="68">
        <f t="shared" si="7"/>
        <v>0</v>
      </c>
      <c r="DW12" s="68">
        <f t="shared" si="7"/>
        <v>0</v>
      </c>
      <c r="DX12" s="68">
        <f t="shared" si="7"/>
        <v>0</v>
      </c>
      <c r="DY12" s="68">
        <f t="shared" si="7"/>
        <v>0</v>
      </c>
      <c r="DZ12" s="68">
        <f t="shared" si="7"/>
        <v>0</v>
      </c>
      <c r="EA12" s="68">
        <f t="shared" si="7"/>
        <v>0</v>
      </c>
      <c r="EB12" s="68">
        <f t="shared" si="7"/>
        <v>0</v>
      </c>
      <c r="EC12" s="68">
        <f t="shared" si="7"/>
        <v>0</v>
      </c>
      <c r="ED12" s="68">
        <f t="shared" si="7"/>
        <v>-201649.450110148</v>
      </c>
      <c r="EE12" s="68">
        <f t="shared" si="7"/>
        <v>364523.4277069685</v>
      </c>
      <c r="EF12" s="68">
        <f t="shared" si="7"/>
        <v>353503.66113765811</v>
      </c>
      <c r="EG12" s="68">
        <f t="shared" si="7"/>
        <v>235350.90446500335</v>
      </c>
      <c r="EH12" s="68">
        <f t="shared" si="7"/>
        <v>438996.00816963217</v>
      </c>
      <c r="EI12" s="68">
        <f>H12-CG12-CK12</f>
        <v>0</v>
      </c>
      <c r="EJ12" s="68"/>
      <c r="EK12" s="68"/>
      <c r="EL12" s="68">
        <f t="shared" ref="EL12:EQ12" si="8">SUM(EL13:EL14)</f>
        <v>0</v>
      </c>
      <c r="EM12" s="68">
        <f t="shared" si="8"/>
        <v>0</v>
      </c>
      <c r="EN12" s="68">
        <f t="shared" si="8"/>
        <v>1594023.4515894102</v>
      </c>
      <c r="EO12" s="68">
        <f t="shared" si="8"/>
        <v>201649.450110148</v>
      </c>
      <c r="EP12" s="68">
        <f t="shared" si="8"/>
        <v>0</v>
      </c>
      <c r="EQ12" s="68">
        <f t="shared" si="8"/>
        <v>-201649.450110148</v>
      </c>
      <c r="ER12" s="71">
        <f>IF(EO12=0,"-",EP12/EO12)</f>
        <v>0</v>
      </c>
      <c r="ES12" s="68">
        <f>SUM(ES13:ES14)</f>
        <v>20164.945011014799</v>
      </c>
      <c r="ET12" s="68">
        <f>SUM(ET13:ET14)</f>
        <v>0</v>
      </c>
      <c r="EU12" s="68">
        <f>SUM(EU13:EU14)</f>
        <v>-20164.945011014799</v>
      </c>
      <c r="EV12" s="71">
        <f>IF(ES12=0,"-",ET12/ES12)</f>
        <v>0</v>
      </c>
      <c r="EW12" s="68">
        <f>SUM(EW13:EW14)</f>
        <v>60494.835033044394</v>
      </c>
      <c r="EX12" s="68">
        <f>SUM(EX13:EX14)</f>
        <v>0</v>
      </c>
      <c r="EY12" s="68">
        <f>SUM(EY13:EY14)</f>
        <v>-60494.835033044394</v>
      </c>
      <c r="EZ12" s="71">
        <f>IF(EW12=0,"-",EX12/EW12)</f>
        <v>0</v>
      </c>
      <c r="FA12" s="68">
        <f>SUM(FA13:FA14)</f>
        <v>80659.780044059196</v>
      </c>
      <c r="FB12" s="68">
        <f>SUM(FB13:FB14)</f>
        <v>0</v>
      </c>
      <c r="FC12" s="68">
        <f>SUM(FC13:FC14)</f>
        <v>-80659.780044059196</v>
      </c>
      <c r="FD12" s="71">
        <f>IF(FA12=0,"-",FB12/FA12)</f>
        <v>0</v>
      </c>
      <c r="FE12" s="68">
        <f>SUM(FE13:FE14)</f>
        <v>60494.835033044394</v>
      </c>
      <c r="FF12" s="68">
        <f>SUM(FF13:FF14)</f>
        <v>0</v>
      </c>
      <c r="FG12" s="68">
        <f>SUM(FG13:FG14)</f>
        <v>-60494.835033044394</v>
      </c>
      <c r="FH12" s="71">
        <f>IF(FE12=0,"-",FF12/FE12)</f>
        <v>0</v>
      </c>
      <c r="FI12" s="68">
        <f>SUM(FI13:FI14)</f>
        <v>141154.6150771036</v>
      </c>
      <c r="FJ12" s="68">
        <f>SUM(FJ13:FJ14)</f>
        <v>0</v>
      </c>
      <c r="FK12" s="68">
        <f>SUM(FK13:FK14)</f>
        <v>-141154.6150771036</v>
      </c>
      <c r="FL12" s="71">
        <f>IF(FI12=0,"-",FJ12/FI12)</f>
        <v>0</v>
      </c>
      <c r="FM12" s="68">
        <f>SUM(FM13:FM14)</f>
        <v>60494.835033044394</v>
      </c>
      <c r="FN12" s="68">
        <f>SUM(FN13:FN14)</f>
        <v>0</v>
      </c>
      <c r="FO12" s="68">
        <f>SUM(FO13:FO14)</f>
        <v>-60494.835033044394</v>
      </c>
      <c r="FP12" s="71">
        <f>IF(FM12=0,"-",FN12/FM12)</f>
        <v>0</v>
      </c>
      <c r="FQ12" s="68">
        <f t="shared" ref="FQ12:GK12" si="9">SUM(FQ13:FQ14)</f>
        <v>1392374.0014792623</v>
      </c>
      <c r="FR12" s="68">
        <f t="shared" si="9"/>
        <v>0</v>
      </c>
      <c r="FS12" s="68">
        <f t="shared" si="9"/>
        <v>0</v>
      </c>
      <c r="FT12" s="68">
        <f t="shared" si="9"/>
        <v>0</v>
      </c>
      <c r="FU12" s="68">
        <f t="shared" si="9"/>
        <v>0</v>
      </c>
      <c r="FV12" s="68">
        <f t="shared" si="9"/>
        <v>0</v>
      </c>
      <c r="FW12" s="68">
        <f t="shared" si="9"/>
        <v>0</v>
      </c>
      <c r="FX12" s="68">
        <f t="shared" si="9"/>
        <v>0</v>
      </c>
      <c r="FY12" s="68">
        <f t="shared" si="9"/>
        <v>0</v>
      </c>
      <c r="FZ12" s="68">
        <f t="shared" si="9"/>
        <v>0</v>
      </c>
      <c r="GA12" s="68">
        <f t="shared" si="9"/>
        <v>0</v>
      </c>
      <c r="GB12" s="68">
        <f t="shared" si="9"/>
        <v>0</v>
      </c>
      <c r="GC12" s="68">
        <f t="shared" si="9"/>
        <v>0</v>
      </c>
      <c r="GD12" s="68">
        <f t="shared" si="9"/>
        <v>0</v>
      </c>
      <c r="GE12" s="68">
        <f t="shared" si="9"/>
        <v>0</v>
      </c>
      <c r="GF12" s="68">
        <f t="shared" si="9"/>
        <v>0</v>
      </c>
      <c r="GG12" s="68">
        <f t="shared" si="9"/>
        <v>-201649.450110148</v>
      </c>
      <c r="GH12" s="68">
        <f t="shared" si="9"/>
        <v>364523.4277069685</v>
      </c>
      <c r="GI12" s="68">
        <f t="shared" si="9"/>
        <v>353503.66113765811</v>
      </c>
      <c r="GJ12" s="68">
        <f t="shared" si="9"/>
        <v>235350.90446500335</v>
      </c>
      <c r="GK12" s="68">
        <f t="shared" si="9"/>
        <v>438996.00816963217</v>
      </c>
      <c r="GL12" s="68">
        <f>H12-EL12-EN12</f>
        <v>0</v>
      </c>
      <c r="GM12" s="68"/>
      <c r="GN12" s="68"/>
      <c r="GO12" s="72"/>
      <c r="GP12" s="72"/>
      <c r="GQ12" s="73"/>
      <c r="GR12" s="73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2"/>
      <c r="HK12" s="75">
        <f t="shared" ref="HK12:JV12" si="10">SUM(HK13:HK14)</f>
        <v>0</v>
      </c>
      <c r="HL12" s="75">
        <f t="shared" si="10"/>
        <v>0</v>
      </c>
      <c r="HM12" s="75">
        <f t="shared" si="10"/>
        <v>0</v>
      </c>
      <c r="HN12" s="75">
        <f t="shared" si="10"/>
        <v>0</v>
      </c>
      <c r="HO12" s="75">
        <f t="shared" si="10"/>
        <v>0</v>
      </c>
      <c r="HP12" s="75">
        <f t="shared" si="10"/>
        <v>0</v>
      </c>
      <c r="HQ12" s="75">
        <f t="shared" si="10"/>
        <v>0</v>
      </c>
      <c r="HR12" s="75">
        <f t="shared" si="10"/>
        <v>0</v>
      </c>
      <c r="HS12" s="75">
        <f t="shared" si="10"/>
        <v>0</v>
      </c>
      <c r="HT12" s="75">
        <f t="shared" si="10"/>
        <v>0</v>
      </c>
      <c r="HU12" s="75">
        <f t="shared" si="10"/>
        <v>0</v>
      </c>
      <c r="HV12" s="75">
        <f t="shared" si="10"/>
        <v>0</v>
      </c>
      <c r="HW12" s="75">
        <f t="shared" si="10"/>
        <v>0</v>
      </c>
      <c r="HX12" s="75">
        <f t="shared" si="10"/>
        <v>0</v>
      </c>
      <c r="HY12" s="75">
        <f t="shared" si="10"/>
        <v>0</v>
      </c>
      <c r="HZ12" s="75">
        <f t="shared" si="10"/>
        <v>0</v>
      </c>
      <c r="IA12" s="75">
        <f t="shared" si="10"/>
        <v>0</v>
      </c>
      <c r="IB12" s="75">
        <f t="shared" si="10"/>
        <v>0</v>
      </c>
      <c r="IC12" s="75">
        <f t="shared" si="10"/>
        <v>0</v>
      </c>
      <c r="ID12" s="75">
        <f t="shared" si="10"/>
        <v>0</v>
      </c>
      <c r="IE12" s="75">
        <f t="shared" si="10"/>
        <v>0</v>
      </c>
      <c r="IF12" s="75">
        <f t="shared" si="10"/>
        <v>0</v>
      </c>
      <c r="IG12" s="75">
        <f t="shared" si="10"/>
        <v>0</v>
      </c>
      <c r="IH12" s="75">
        <f t="shared" si="10"/>
        <v>0</v>
      </c>
      <c r="II12" s="75">
        <f t="shared" si="10"/>
        <v>0</v>
      </c>
      <c r="IJ12" s="75">
        <f t="shared" si="10"/>
        <v>0</v>
      </c>
      <c r="IK12" s="75">
        <f t="shared" si="10"/>
        <v>0</v>
      </c>
      <c r="IL12" s="75">
        <f t="shared" si="10"/>
        <v>0</v>
      </c>
      <c r="IM12" s="75">
        <f t="shared" si="10"/>
        <v>0</v>
      </c>
      <c r="IN12" s="75">
        <f t="shared" si="10"/>
        <v>0</v>
      </c>
      <c r="IO12" s="75">
        <f t="shared" si="10"/>
        <v>0</v>
      </c>
      <c r="IP12" s="75">
        <f t="shared" si="10"/>
        <v>0</v>
      </c>
      <c r="IQ12" s="75">
        <f t="shared" si="10"/>
        <v>0</v>
      </c>
      <c r="IR12" s="75">
        <f t="shared" si="10"/>
        <v>0</v>
      </c>
      <c r="IS12" s="75">
        <f t="shared" si="10"/>
        <v>0</v>
      </c>
      <c r="IT12" s="75">
        <f t="shared" si="10"/>
        <v>0</v>
      </c>
      <c r="IU12" s="75">
        <f t="shared" si="10"/>
        <v>0</v>
      </c>
      <c r="IV12" s="75">
        <f t="shared" si="10"/>
        <v>0</v>
      </c>
      <c r="IW12" s="75">
        <f t="shared" si="10"/>
        <v>0</v>
      </c>
      <c r="IX12" s="75">
        <f t="shared" si="10"/>
        <v>0</v>
      </c>
      <c r="IY12" s="75">
        <f t="shared" si="10"/>
        <v>0</v>
      </c>
      <c r="IZ12" s="75">
        <f t="shared" si="10"/>
        <v>0</v>
      </c>
      <c r="JA12" s="75">
        <f t="shared" si="10"/>
        <v>0</v>
      </c>
      <c r="JB12" s="75">
        <f t="shared" si="10"/>
        <v>0</v>
      </c>
      <c r="JC12" s="75">
        <f t="shared" si="10"/>
        <v>0</v>
      </c>
      <c r="JD12" s="75">
        <f t="shared" si="10"/>
        <v>0</v>
      </c>
      <c r="JE12" s="75">
        <f t="shared" si="10"/>
        <v>0</v>
      </c>
      <c r="JF12" s="75">
        <f t="shared" si="10"/>
        <v>0</v>
      </c>
      <c r="JG12" s="75">
        <f t="shared" si="10"/>
        <v>0</v>
      </c>
      <c r="JH12" s="75">
        <f t="shared" si="10"/>
        <v>0</v>
      </c>
      <c r="JI12" s="75">
        <f t="shared" si="10"/>
        <v>0</v>
      </c>
      <c r="JJ12" s="75">
        <f t="shared" si="10"/>
        <v>0</v>
      </c>
      <c r="JK12" s="75">
        <f t="shared" si="10"/>
        <v>0</v>
      </c>
      <c r="JL12" s="75">
        <f t="shared" si="10"/>
        <v>0</v>
      </c>
      <c r="JM12" s="75">
        <f t="shared" si="10"/>
        <v>0</v>
      </c>
      <c r="JN12" s="75">
        <f t="shared" si="10"/>
        <v>0</v>
      </c>
      <c r="JO12" s="75">
        <f t="shared" si="10"/>
        <v>0</v>
      </c>
      <c r="JP12" s="75">
        <f t="shared" si="10"/>
        <v>0</v>
      </c>
      <c r="JQ12" s="75">
        <f t="shared" si="10"/>
        <v>0</v>
      </c>
      <c r="JR12" s="75">
        <f t="shared" si="10"/>
        <v>0</v>
      </c>
      <c r="JS12" s="75">
        <f t="shared" si="10"/>
        <v>0</v>
      </c>
      <c r="JT12" s="75">
        <f t="shared" si="10"/>
        <v>0</v>
      </c>
      <c r="JU12" s="75">
        <f t="shared" si="10"/>
        <v>0</v>
      </c>
      <c r="JV12" s="75">
        <f t="shared" si="10"/>
        <v>0</v>
      </c>
      <c r="JW12" s="75">
        <f t="shared" ref="JW12:KL12" si="11">SUM(JW13:JW14)</f>
        <v>0</v>
      </c>
      <c r="JX12" s="75">
        <f t="shared" si="11"/>
        <v>0</v>
      </c>
      <c r="JY12" s="75">
        <f t="shared" si="11"/>
        <v>0</v>
      </c>
      <c r="JZ12" s="75">
        <f t="shared" si="11"/>
        <v>0</v>
      </c>
      <c r="KA12" s="75">
        <f t="shared" si="11"/>
        <v>0</v>
      </c>
      <c r="KB12" s="75">
        <f t="shared" si="11"/>
        <v>0</v>
      </c>
      <c r="KC12" s="75">
        <f t="shared" si="11"/>
        <v>0</v>
      </c>
      <c r="KD12" s="75">
        <f t="shared" si="11"/>
        <v>0</v>
      </c>
      <c r="KE12" s="75">
        <f t="shared" si="11"/>
        <v>0</v>
      </c>
      <c r="KF12" s="75">
        <f t="shared" si="11"/>
        <v>0</v>
      </c>
      <c r="KG12" s="75">
        <f t="shared" si="11"/>
        <v>0</v>
      </c>
      <c r="KH12" s="75">
        <f t="shared" si="11"/>
        <v>0</v>
      </c>
      <c r="KI12" s="75">
        <f t="shared" si="11"/>
        <v>0</v>
      </c>
      <c r="KJ12" s="75">
        <f t="shared" si="11"/>
        <v>0</v>
      </c>
      <c r="KK12" s="75">
        <f t="shared" si="11"/>
        <v>0</v>
      </c>
      <c r="KL12" s="75">
        <f t="shared" si="11"/>
        <v>0</v>
      </c>
      <c r="KM12" s="2"/>
      <c r="KN12" s="75"/>
      <c r="KO12" s="76"/>
      <c r="KP12" s="76"/>
      <c r="KQ12" s="76"/>
      <c r="KR12" s="75">
        <f t="shared" ref="KR12:LI12" si="12">SUM(KR13:KR14)</f>
        <v>0</v>
      </c>
      <c r="KS12" s="75">
        <f t="shared" si="12"/>
        <v>0</v>
      </c>
      <c r="KT12" s="75">
        <f t="shared" si="12"/>
        <v>0</v>
      </c>
      <c r="KU12" s="75">
        <f t="shared" si="12"/>
        <v>0</v>
      </c>
      <c r="KV12" s="75">
        <f t="shared" si="12"/>
        <v>0</v>
      </c>
      <c r="KW12" s="75">
        <f t="shared" si="12"/>
        <v>0</v>
      </c>
      <c r="KX12" s="75">
        <f t="shared" si="12"/>
        <v>0</v>
      </c>
      <c r="KY12" s="75">
        <f t="shared" si="12"/>
        <v>0</v>
      </c>
      <c r="KZ12" s="75">
        <f t="shared" si="12"/>
        <v>0</v>
      </c>
      <c r="LA12" s="75">
        <f t="shared" si="12"/>
        <v>0</v>
      </c>
      <c r="LB12" s="75">
        <f t="shared" si="12"/>
        <v>0</v>
      </c>
      <c r="LC12" s="75">
        <f t="shared" si="12"/>
        <v>0</v>
      </c>
      <c r="LD12" s="75">
        <f t="shared" si="12"/>
        <v>0</v>
      </c>
      <c r="LE12" s="75">
        <f t="shared" si="12"/>
        <v>0</v>
      </c>
      <c r="LF12" s="75">
        <f t="shared" si="12"/>
        <v>0</v>
      </c>
      <c r="LG12" s="75">
        <f t="shared" si="12"/>
        <v>0</v>
      </c>
      <c r="LH12" s="75">
        <f t="shared" si="12"/>
        <v>0</v>
      </c>
      <c r="LI12" s="75">
        <f t="shared" si="12"/>
        <v>0</v>
      </c>
      <c r="LJ12" s="75"/>
      <c r="LK12" s="75"/>
      <c r="LL12" s="75"/>
      <c r="LM12" s="75"/>
      <c r="LN12" s="75"/>
      <c r="LO12" s="75"/>
      <c r="LP12" s="77"/>
      <c r="LQ12" s="77"/>
      <c r="LR12" s="77"/>
      <c r="LS12" s="77"/>
      <c r="LT12" s="77"/>
      <c r="LU12" s="78"/>
      <c r="LV12" s="77"/>
      <c r="LW12" s="77"/>
      <c r="LX12" s="78"/>
    </row>
    <row r="13" spans="1:336" ht="26.45" hidden="1" customHeight="1" outlineLevel="1" x14ac:dyDescent="0.2">
      <c r="A13" s="79" t="s">
        <v>99</v>
      </c>
      <c r="B13" s="80" t="s">
        <v>100</v>
      </c>
      <c r="C13" s="81" t="s">
        <v>101</v>
      </c>
      <c r="D13" s="81" t="s">
        <v>102</v>
      </c>
      <c r="E13" s="81" t="s">
        <v>103</v>
      </c>
      <c r="F13" s="82">
        <v>241979.34013217749</v>
      </c>
      <c r="G13" s="82"/>
      <c r="H13" s="82">
        <v>201649.45011014797</v>
      </c>
      <c r="I13" s="82"/>
      <c r="J13" s="83">
        <v>12021</v>
      </c>
      <c r="K13" s="83"/>
      <c r="L13" s="83">
        <v>42021</v>
      </c>
      <c r="M13" s="84"/>
      <c r="N13" s="82">
        <v>0</v>
      </c>
      <c r="O13" s="82"/>
      <c r="P13" s="85" t="s">
        <v>102</v>
      </c>
      <c r="Q13" s="86"/>
      <c r="R13" s="85" t="s">
        <v>102</v>
      </c>
      <c r="S13" s="85" t="s">
        <v>102</v>
      </c>
      <c r="T13" s="85" t="s">
        <v>102</v>
      </c>
      <c r="U13" s="85" t="s">
        <v>102</v>
      </c>
      <c r="V13" s="82">
        <v>0</v>
      </c>
      <c r="W13" s="82">
        <v>0</v>
      </c>
      <c r="X13" s="85" t="s">
        <v>102</v>
      </c>
      <c r="Y13" s="82">
        <v>0</v>
      </c>
      <c r="Z13" s="85" t="s">
        <v>102</v>
      </c>
      <c r="AA13" s="85" t="s">
        <v>102</v>
      </c>
      <c r="AB13" s="87">
        <v>0</v>
      </c>
      <c r="AC13" s="87"/>
      <c r="AD13" s="88" t="s">
        <v>104</v>
      </c>
      <c r="AE13" s="88"/>
      <c r="AF13" s="89">
        <f>AG13+BZ13+CA13+CB13+CC13</f>
        <v>241979.34013217755</v>
      </c>
      <c r="AG13" s="90">
        <f>AK13+AO13+AW13+BE13</f>
        <v>241979.34013217755</v>
      </c>
      <c r="AH13" s="90">
        <f>AL13+AP13+AX13+BF13</f>
        <v>0</v>
      </c>
      <c r="AI13" s="90">
        <f>AH13-AG13</f>
        <v>-241979.34013217755</v>
      </c>
      <c r="AJ13" s="91">
        <f>IF(AG13=0,"-",AH13/AG13)</f>
        <v>0</v>
      </c>
      <c r="AK13" s="87">
        <v>24197.934013217757</v>
      </c>
      <c r="AL13" s="92"/>
      <c r="AM13" s="90">
        <f>AL13-AK13</f>
        <v>-24197.934013217757</v>
      </c>
      <c r="AN13" s="91">
        <f>IF(AK13=0,"-",AL13/AK13)</f>
        <v>0</v>
      </c>
      <c r="AO13" s="87">
        <v>72593.802039653267</v>
      </c>
      <c r="AP13" s="92"/>
      <c r="AQ13" s="90">
        <f>AP13-AO13</f>
        <v>-72593.802039653267</v>
      </c>
      <c r="AR13" s="91">
        <f>IF(AO13=0,"-",AP13/AO13)</f>
        <v>0</v>
      </c>
      <c r="AS13" s="90">
        <f>AK13+AO13</f>
        <v>96791.736052871027</v>
      </c>
      <c r="AT13" s="90">
        <f>AL13+AP13</f>
        <v>0</v>
      </c>
      <c r="AU13" s="90">
        <f>AT13-AS13</f>
        <v>-96791.736052871027</v>
      </c>
      <c r="AV13" s="91">
        <f>IF(AS13=0,"-",AT13/AS13)</f>
        <v>0</v>
      </c>
      <c r="AW13" s="87">
        <v>72593.802039653267</v>
      </c>
      <c r="AX13" s="92"/>
      <c r="AY13" s="90">
        <f>AX13-AW13</f>
        <v>-72593.802039653267</v>
      </c>
      <c r="AZ13" s="91">
        <f>IF(AW13=0,"-",AX13/AW13)</f>
        <v>0</v>
      </c>
      <c r="BA13" s="90">
        <f>AS13+AW13</f>
        <v>169385.53809252428</v>
      </c>
      <c r="BB13" s="90">
        <f>AT13+AX13</f>
        <v>0</v>
      </c>
      <c r="BC13" s="90">
        <f>BB13-BA13</f>
        <v>-169385.53809252428</v>
      </c>
      <c r="BD13" s="91">
        <f>IF(BA13=0,"-",BB13/BA13)</f>
        <v>0</v>
      </c>
      <c r="BE13" s="87">
        <v>72593.802039653267</v>
      </c>
      <c r="BF13" s="92"/>
      <c r="BG13" s="90">
        <f>BF13-BE13</f>
        <v>-72593.802039653267</v>
      </c>
      <c r="BH13" s="91">
        <f>IF(BE13=0,"-",BF13/BE13)</f>
        <v>0</v>
      </c>
      <c r="BI13" s="93">
        <f>F13-AB13-AG13</f>
        <v>0</v>
      </c>
      <c r="BJ13" s="93">
        <f>G13-AC13-AH13</f>
        <v>0</v>
      </c>
      <c r="BK13" s="94">
        <v>0</v>
      </c>
      <c r="BL13" s="94">
        <v>0</v>
      </c>
      <c r="BM13" s="94">
        <v>0</v>
      </c>
      <c r="BN13" s="94">
        <v>0</v>
      </c>
      <c r="BO13" s="94">
        <v>0</v>
      </c>
      <c r="BP13" s="94">
        <v>0</v>
      </c>
      <c r="BQ13" s="94">
        <v>0</v>
      </c>
      <c r="BR13" s="94">
        <v>0</v>
      </c>
      <c r="BS13" s="94">
        <v>0</v>
      </c>
      <c r="BT13" s="94">
        <v>0</v>
      </c>
      <c r="BU13" s="94">
        <v>0</v>
      </c>
      <c r="BV13" s="94">
        <v>0</v>
      </c>
      <c r="BW13" s="94">
        <v>0</v>
      </c>
      <c r="BX13" s="94">
        <v>0</v>
      </c>
      <c r="BY13" s="90">
        <f>IF($B$2="Отчет за 1 квартал",'ОЭК 2021-2025'!AM13,IF($B$2="Отчет за 2 квартал",'ОЭК 2021-2025'!AU13,IF($B$2="Отчет за 3 квартал",'ОЭК 2021-2025'!BC13,AI13)))-BK13-BO13-BP13-BQ13-BR13-BS13-BT13-BU13-BV13-BX13-BL13-BM13-BN13-BW13</f>
        <v>-241979.34013217755</v>
      </c>
      <c r="BZ13" s="94">
        <v>0</v>
      </c>
      <c r="CA13" s="94">
        <v>0</v>
      </c>
      <c r="CB13" s="94">
        <v>0</v>
      </c>
      <c r="CC13" s="94">
        <v>0</v>
      </c>
      <c r="CD13" s="93">
        <f>F13-AB13-AF13</f>
        <v>0</v>
      </c>
      <c r="CE13" s="95" t="s">
        <v>105</v>
      </c>
      <c r="CF13" s="94"/>
      <c r="CG13" s="92">
        <v>0</v>
      </c>
      <c r="CH13" s="92"/>
      <c r="CI13" s="88" t="s">
        <v>104</v>
      </c>
      <c r="CJ13" s="88"/>
      <c r="CK13" s="90">
        <f>CL13+EE13+EF13+EG13+EH13</f>
        <v>201649.450110148</v>
      </c>
      <c r="CL13" s="90">
        <f>CP13+CT13+DB13+DJ13</f>
        <v>201649.450110148</v>
      </c>
      <c r="CM13" s="90">
        <f>CQ13+CU13+DC13+DK13</f>
        <v>0</v>
      </c>
      <c r="CN13" s="90">
        <f>CM13-CL13</f>
        <v>-201649.450110148</v>
      </c>
      <c r="CO13" s="91">
        <f>IF(CL13=0,"-",CM13/CL13)</f>
        <v>0</v>
      </c>
      <c r="CP13" s="87">
        <v>20164.945011014799</v>
      </c>
      <c r="CQ13" s="92"/>
      <c r="CR13" s="90">
        <f>CQ13-CP13</f>
        <v>-20164.945011014799</v>
      </c>
      <c r="CS13" s="91">
        <f>IF(CP13=0,"-",CQ13/CP13)</f>
        <v>0</v>
      </c>
      <c r="CT13" s="87">
        <v>60494.835033044394</v>
      </c>
      <c r="CU13" s="92"/>
      <c r="CV13" s="90">
        <f>CU13-CT13</f>
        <v>-60494.835033044394</v>
      </c>
      <c r="CW13" s="91">
        <f>IF(CT13=0,"-",CU13/CT13)</f>
        <v>0</v>
      </c>
      <c r="CX13" s="90">
        <f>CP13+CT13</f>
        <v>80659.780044059196</v>
      </c>
      <c r="CY13" s="90">
        <f>CQ13+CU13</f>
        <v>0</v>
      </c>
      <c r="CZ13" s="90">
        <f>CY13-CX13</f>
        <v>-80659.780044059196</v>
      </c>
      <c r="DA13" s="91">
        <f>IF(CX13=0,"-",CY13/CX13)</f>
        <v>0</v>
      </c>
      <c r="DB13" s="87">
        <v>60494.835033044394</v>
      </c>
      <c r="DC13" s="92"/>
      <c r="DD13" s="90">
        <f>DC13-DB13</f>
        <v>-60494.835033044394</v>
      </c>
      <c r="DE13" s="91">
        <f>IF(DB13=0,"-",DC13/DB13)</f>
        <v>0</v>
      </c>
      <c r="DF13" s="90">
        <f>CX13+DB13</f>
        <v>141154.6150771036</v>
      </c>
      <c r="DG13" s="90">
        <f>CY13+DC13</f>
        <v>0</v>
      </c>
      <c r="DH13" s="90">
        <f>DG13-DF13</f>
        <v>-141154.6150771036</v>
      </c>
      <c r="DI13" s="91">
        <f>IF(DF13=0,"-",DG13/DF13)</f>
        <v>0</v>
      </c>
      <c r="DJ13" s="87">
        <v>60494.835033044394</v>
      </c>
      <c r="DK13" s="92"/>
      <c r="DL13" s="90">
        <f>DK13-DJ13</f>
        <v>-60494.835033044394</v>
      </c>
      <c r="DM13" s="91">
        <f>IF(DJ13=0,"-",DK13/DJ13)</f>
        <v>0</v>
      </c>
      <c r="DN13" s="93">
        <f>H13-CG13-CL13</f>
        <v>0</v>
      </c>
      <c r="DO13" s="93">
        <f>I13-CH13-CM13</f>
        <v>0</v>
      </c>
      <c r="DP13" s="94">
        <v>0</v>
      </c>
      <c r="DQ13" s="94">
        <v>0</v>
      </c>
      <c r="DR13" s="94">
        <v>0</v>
      </c>
      <c r="DS13" s="94">
        <v>0</v>
      </c>
      <c r="DT13" s="94">
        <v>0</v>
      </c>
      <c r="DU13" s="94">
        <v>0</v>
      </c>
      <c r="DV13" s="94">
        <v>0</v>
      </c>
      <c r="DW13" s="94">
        <v>0</v>
      </c>
      <c r="DX13" s="94">
        <v>0</v>
      </c>
      <c r="DY13" s="94">
        <v>0</v>
      </c>
      <c r="DZ13" s="94">
        <v>0</v>
      </c>
      <c r="EA13" s="94">
        <v>0</v>
      </c>
      <c r="EB13" s="94">
        <v>0</v>
      </c>
      <c r="EC13" s="94">
        <v>0</v>
      </c>
      <c r="ED13" s="90">
        <f>IF($B$2="Отчет за 1 квартал",'ОЭК 2021-2025'!CR45,IF($B$2="Отчет за 2 квартал",'ОЭК 2021-2025'!CZ45,IF($B$2="Отчет за 3 квартал",'ОЭК 2021-2025'!DH45,CN13)))-DP13-DT13-DU13-DV13-DW13-DX13-DY13-DZ13-EA13-EC13-DQ13-DR13-DS13-EB13</f>
        <v>-201649.450110148</v>
      </c>
      <c r="EE13" s="94">
        <v>0</v>
      </c>
      <c r="EF13" s="94">
        <v>0</v>
      </c>
      <c r="EG13" s="94">
        <v>0</v>
      </c>
      <c r="EH13" s="94">
        <v>0</v>
      </c>
      <c r="EI13" s="93">
        <f>H13-CG13-CK13</f>
        <v>0</v>
      </c>
      <c r="EJ13" s="96" t="s">
        <v>105</v>
      </c>
      <c r="EK13" s="94"/>
      <c r="EL13" s="92">
        <v>0</v>
      </c>
      <c r="EM13" s="92"/>
      <c r="EN13" s="90">
        <f>EO13+GH13+GI13+GJ13+GK13</f>
        <v>201649.450110148</v>
      </c>
      <c r="EO13" s="90">
        <f>ES13+EW13+FE13+FM13</f>
        <v>201649.450110148</v>
      </c>
      <c r="EP13" s="90">
        <f>ET13+EX13+FF13+FN13</f>
        <v>0</v>
      </c>
      <c r="EQ13" s="90">
        <f>EP13-EO13</f>
        <v>-201649.450110148</v>
      </c>
      <c r="ER13" s="91">
        <f>IF(EO13=0,"-",EP13/EO13)</f>
        <v>0</v>
      </c>
      <c r="ES13" s="87">
        <v>20164.945011014799</v>
      </c>
      <c r="ET13" s="92"/>
      <c r="EU13" s="90">
        <f>ET13-ES13</f>
        <v>-20164.945011014799</v>
      </c>
      <c r="EV13" s="91">
        <f>IF(ES13=0,"-",ET13/ES13)</f>
        <v>0</v>
      </c>
      <c r="EW13" s="87">
        <v>60494.835033044394</v>
      </c>
      <c r="EX13" s="92"/>
      <c r="EY13" s="90">
        <f>EX13-EW13</f>
        <v>-60494.835033044394</v>
      </c>
      <c r="EZ13" s="91">
        <f>IF(EW13=0,"-",EX13/EW13)</f>
        <v>0</v>
      </c>
      <c r="FA13" s="90">
        <f>ES13+EW13</f>
        <v>80659.780044059196</v>
      </c>
      <c r="FB13" s="90">
        <f>ET13+EX13</f>
        <v>0</v>
      </c>
      <c r="FC13" s="90">
        <f>FB13-FA13</f>
        <v>-80659.780044059196</v>
      </c>
      <c r="FD13" s="91">
        <f>IF(FA13=0,"-",FB13/FA13)</f>
        <v>0</v>
      </c>
      <c r="FE13" s="87">
        <v>60494.835033044394</v>
      </c>
      <c r="FF13" s="92"/>
      <c r="FG13" s="90">
        <f>FF13-FE13</f>
        <v>-60494.835033044394</v>
      </c>
      <c r="FH13" s="91">
        <f>IF(FE13=0,"-",FF13/FE13)</f>
        <v>0</v>
      </c>
      <c r="FI13" s="90">
        <f>FA13+FE13</f>
        <v>141154.6150771036</v>
      </c>
      <c r="FJ13" s="90">
        <f>FB13+FF13</f>
        <v>0</v>
      </c>
      <c r="FK13" s="90">
        <f>FJ13-FI13</f>
        <v>-141154.6150771036</v>
      </c>
      <c r="FL13" s="91">
        <f>IF(FI13=0,"-",FJ13/FI13)</f>
        <v>0</v>
      </c>
      <c r="FM13" s="87">
        <v>60494.835033044394</v>
      </c>
      <c r="FN13" s="92"/>
      <c r="FO13" s="90">
        <f>FN13-FM13</f>
        <v>-60494.835033044394</v>
      </c>
      <c r="FP13" s="91">
        <f>IF(FM13=0,"-",FN13/FM13)</f>
        <v>0</v>
      </c>
      <c r="FQ13" s="93">
        <f>H13-EL13-EO13</f>
        <v>0</v>
      </c>
      <c r="FR13" s="93">
        <f>I13-EM13-EP13</f>
        <v>0</v>
      </c>
      <c r="FS13" s="94">
        <v>0</v>
      </c>
      <c r="FT13" s="94">
        <v>0</v>
      </c>
      <c r="FU13" s="94">
        <v>0</v>
      </c>
      <c r="FV13" s="94">
        <v>0</v>
      </c>
      <c r="FW13" s="94">
        <v>0</v>
      </c>
      <c r="FX13" s="94">
        <v>0</v>
      </c>
      <c r="FY13" s="94">
        <v>0</v>
      </c>
      <c r="FZ13" s="94">
        <v>0</v>
      </c>
      <c r="GA13" s="94">
        <v>0</v>
      </c>
      <c r="GB13" s="94">
        <v>0</v>
      </c>
      <c r="GC13" s="94">
        <v>0</v>
      </c>
      <c r="GD13" s="94">
        <v>0</v>
      </c>
      <c r="GE13" s="94">
        <v>0</v>
      </c>
      <c r="GF13" s="94">
        <v>0</v>
      </c>
      <c r="GG13" s="90">
        <f>IF($B$2="Отчет за 1 квартал",'ОЭК 2021-2025'!EU13,IF($B$2="Отчет за 2 квартал",'ОЭК 2021-2025'!FC13,IF($B$2="Отчет за 3 квартал",'ОЭК 2021-2025'!FK13,EQ13)))-FS13-FW13-FX13-FY13-FZ13-GA13-GB13-GC13-GD13-GF13-FT13-FU13-FV13-GE13</f>
        <v>-201649.450110148</v>
      </c>
      <c r="GH13" s="94">
        <v>0</v>
      </c>
      <c r="GI13" s="94">
        <v>0</v>
      </c>
      <c r="GJ13" s="94">
        <v>0</v>
      </c>
      <c r="GK13" s="94">
        <v>0</v>
      </c>
      <c r="GL13" s="93">
        <f>H13-EL13-EN13</f>
        <v>0</v>
      </c>
      <c r="GM13" s="97" t="str">
        <f>EJ13</f>
        <v>Новый проект</v>
      </c>
      <c r="GN13" s="94"/>
      <c r="GO13" s="98"/>
      <c r="GP13" s="99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99"/>
      <c r="HK13" s="101">
        <f t="shared" ref="HK13:HR14" si="13">HS13+IA13+II13+IQ13</f>
        <v>0</v>
      </c>
      <c r="HL13" s="101">
        <f t="shared" si="13"/>
        <v>0</v>
      </c>
      <c r="HM13" s="101">
        <f t="shared" si="13"/>
        <v>0</v>
      </c>
      <c r="HN13" s="101">
        <f t="shared" si="13"/>
        <v>0</v>
      </c>
      <c r="HO13" s="101">
        <f t="shared" si="13"/>
        <v>0</v>
      </c>
      <c r="HP13" s="101">
        <f t="shared" si="13"/>
        <v>0</v>
      </c>
      <c r="HQ13" s="101">
        <f t="shared" si="13"/>
        <v>0</v>
      </c>
      <c r="HR13" s="101">
        <f t="shared" si="13"/>
        <v>0</v>
      </c>
      <c r="HS13" s="102">
        <v>0</v>
      </c>
      <c r="HT13" s="102">
        <v>0</v>
      </c>
      <c r="HU13" s="102">
        <v>0</v>
      </c>
      <c r="HV13" s="102">
        <v>0</v>
      </c>
      <c r="HW13" s="102">
        <v>0</v>
      </c>
      <c r="HX13" s="102">
        <v>0</v>
      </c>
      <c r="HY13" s="102">
        <v>0</v>
      </c>
      <c r="HZ13" s="102">
        <v>0</v>
      </c>
      <c r="IA13" s="102">
        <v>0</v>
      </c>
      <c r="IB13" s="102">
        <v>0</v>
      </c>
      <c r="IC13" s="102">
        <v>0</v>
      </c>
      <c r="ID13" s="102">
        <v>0</v>
      </c>
      <c r="IE13" s="102">
        <v>0</v>
      </c>
      <c r="IF13" s="102">
        <v>0</v>
      </c>
      <c r="IG13" s="102">
        <v>0</v>
      </c>
      <c r="IH13" s="102">
        <v>0</v>
      </c>
      <c r="II13" s="102">
        <v>0</v>
      </c>
      <c r="IJ13" s="102">
        <v>0</v>
      </c>
      <c r="IK13" s="102">
        <v>0</v>
      </c>
      <c r="IL13" s="102">
        <v>0</v>
      </c>
      <c r="IM13" s="102">
        <v>0</v>
      </c>
      <c r="IN13" s="102">
        <v>0</v>
      </c>
      <c r="IO13" s="102">
        <v>0</v>
      </c>
      <c r="IP13" s="102">
        <v>0</v>
      </c>
      <c r="IQ13" s="102">
        <v>0</v>
      </c>
      <c r="IR13" s="102">
        <v>0</v>
      </c>
      <c r="IS13" s="102">
        <v>0</v>
      </c>
      <c r="IT13" s="102">
        <v>0</v>
      </c>
      <c r="IU13" s="102">
        <v>0</v>
      </c>
      <c r="IV13" s="102">
        <v>0</v>
      </c>
      <c r="IW13" s="102">
        <v>0</v>
      </c>
      <c r="IX13" s="102">
        <v>0</v>
      </c>
      <c r="IY13" s="101">
        <f t="shared" ref="IY13:JF14" si="14">JG13+JO13+JW13+KE13</f>
        <v>0</v>
      </c>
      <c r="IZ13" s="101">
        <f t="shared" si="14"/>
        <v>0</v>
      </c>
      <c r="JA13" s="101">
        <f t="shared" si="14"/>
        <v>0</v>
      </c>
      <c r="JB13" s="101">
        <f t="shared" si="14"/>
        <v>0</v>
      </c>
      <c r="JC13" s="101">
        <f t="shared" si="14"/>
        <v>0</v>
      </c>
      <c r="JD13" s="101">
        <f t="shared" si="14"/>
        <v>0</v>
      </c>
      <c r="JE13" s="101">
        <f t="shared" si="14"/>
        <v>0</v>
      </c>
      <c r="JF13" s="101">
        <f t="shared" si="14"/>
        <v>0</v>
      </c>
      <c r="JG13" s="102">
        <v>0</v>
      </c>
      <c r="JH13" s="102">
        <v>0</v>
      </c>
      <c r="JI13" s="102">
        <v>0</v>
      </c>
      <c r="JJ13" s="102">
        <v>0</v>
      </c>
      <c r="JK13" s="102">
        <v>0</v>
      </c>
      <c r="JL13" s="102">
        <v>0</v>
      </c>
      <c r="JM13" s="102">
        <v>0</v>
      </c>
      <c r="JN13" s="102">
        <v>0</v>
      </c>
      <c r="JO13" s="102">
        <v>0</v>
      </c>
      <c r="JP13" s="102">
        <v>0</v>
      </c>
      <c r="JQ13" s="102">
        <v>0</v>
      </c>
      <c r="JR13" s="102">
        <v>0</v>
      </c>
      <c r="JS13" s="102">
        <v>0</v>
      </c>
      <c r="JT13" s="102">
        <v>0</v>
      </c>
      <c r="JU13" s="102">
        <v>0</v>
      </c>
      <c r="JV13" s="102">
        <v>0</v>
      </c>
      <c r="JW13" s="102">
        <v>0</v>
      </c>
      <c r="JX13" s="102">
        <v>0</v>
      </c>
      <c r="JY13" s="102">
        <v>0</v>
      </c>
      <c r="JZ13" s="102">
        <v>0</v>
      </c>
      <c r="KA13" s="102">
        <v>0</v>
      </c>
      <c r="KB13" s="102">
        <v>0</v>
      </c>
      <c r="KC13" s="102">
        <v>0</v>
      </c>
      <c r="KD13" s="102">
        <v>0</v>
      </c>
      <c r="KE13" s="102">
        <v>0</v>
      </c>
      <c r="KF13" s="102">
        <v>0</v>
      </c>
      <c r="KG13" s="102">
        <v>0</v>
      </c>
      <c r="KH13" s="102">
        <v>0</v>
      </c>
      <c r="KI13" s="102">
        <v>0</v>
      </c>
      <c r="KJ13" s="102">
        <v>0</v>
      </c>
      <c r="KK13" s="102">
        <v>0</v>
      </c>
      <c r="KL13" s="102">
        <v>0</v>
      </c>
      <c r="KM13" s="2"/>
      <c r="KN13" s="102" t="s">
        <v>97</v>
      </c>
      <c r="KO13" s="76"/>
      <c r="KP13" s="76"/>
      <c r="KQ13" s="76"/>
      <c r="KR13" s="102">
        <v>0</v>
      </c>
      <c r="KS13" s="102">
        <v>0</v>
      </c>
      <c r="KT13" s="102">
        <v>0</v>
      </c>
      <c r="KU13" s="102">
        <v>0</v>
      </c>
      <c r="KV13" s="102">
        <v>0</v>
      </c>
      <c r="KW13" s="102">
        <v>0</v>
      </c>
      <c r="KX13" s="102">
        <v>0</v>
      </c>
      <c r="KY13" s="102">
        <v>0</v>
      </c>
      <c r="KZ13" s="102">
        <v>0</v>
      </c>
      <c r="LA13" s="102">
        <v>0</v>
      </c>
      <c r="LB13" s="102">
        <v>0</v>
      </c>
      <c r="LC13" s="102">
        <v>0</v>
      </c>
      <c r="LD13" s="102">
        <v>0</v>
      </c>
      <c r="LE13" s="102">
        <v>0</v>
      </c>
      <c r="LF13" s="102">
        <v>0</v>
      </c>
      <c r="LG13" s="102">
        <v>0</v>
      </c>
      <c r="LH13" s="102">
        <v>0</v>
      </c>
      <c r="LI13" s="102">
        <v>0</v>
      </c>
      <c r="LJ13" s="102">
        <v>0</v>
      </c>
      <c r="LK13" s="102">
        <v>0</v>
      </c>
      <c r="LL13" s="102">
        <v>0</v>
      </c>
      <c r="LM13" s="102">
        <v>0</v>
      </c>
      <c r="LN13" s="102">
        <v>0</v>
      </c>
      <c r="LO13" s="102">
        <v>0</v>
      </c>
      <c r="LP13" s="103"/>
      <c r="LQ13" s="103"/>
      <c r="LR13" s="103"/>
      <c r="LS13" s="103"/>
      <c r="LT13" s="103"/>
      <c r="LU13" s="104"/>
      <c r="LV13" s="103"/>
      <c r="LW13" s="103"/>
      <c r="LX13" s="104"/>
    </row>
    <row r="14" spans="1:336" ht="26.45" hidden="1" customHeight="1" outlineLevel="1" x14ac:dyDescent="0.2">
      <c r="A14" s="79" t="s">
        <v>106</v>
      </c>
      <c r="B14" s="80" t="s">
        <v>107</v>
      </c>
      <c r="C14" s="81" t="s">
        <v>101</v>
      </c>
      <c r="D14" s="81" t="s">
        <v>102</v>
      </c>
      <c r="E14" s="81" t="s">
        <v>103</v>
      </c>
      <c r="F14" s="82">
        <v>1670848.8017751146</v>
      </c>
      <c r="G14" s="82"/>
      <c r="H14" s="82">
        <v>1392374.0014792623</v>
      </c>
      <c r="I14" s="82"/>
      <c r="J14" s="83">
        <v>12022</v>
      </c>
      <c r="K14" s="83"/>
      <c r="L14" s="83">
        <v>42025</v>
      </c>
      <c r="M14" s="84"/>
      <c r="N14" s="82">
        <v>0</v>
      </c>
      <c r="O14" s="82"/>
      <c r="P14" s="85" t="s">
        <v>102</v>
      </c>
      <c r="Q14" s="86"/>
      <c r="R14" s="85" t="s">
        <v>102</v>
      </c>
      <c r="S14" s="85" t="s">
        <v>102</v>
      </c>
      <c r="T14" s="85" t="s">
        <v>102</v>
      </c>
      <c r="U14" s="85" t="s">
        <v>102</v>
      </c>
      <c r="V14" s="82">
        <v>0</v>
      </c>
      <c r="W14" s="82">
        <v>0</v>
      </c>
      <c r="X14" s="85" t="s">
        <v>102</v>
      </c>
      <c r="Y14" s="82">
        <v>0</v>
      </c>
      <c r="Z14" s="85" t="s">
        <v>102</v>
      </c>
      <c r="AA14" s="85" t="s">
        <v>102</v>
      </c>
      <c r="AB14" s="87">
        <v>0</v>
      </c>
      <c r="AC14" s="87"/>
      <c r="AD14" s="88" t="s">
        <v>104</v>
      </c>
      <c r="AE14" s="88"/>
      <c r="AF14" s="89">
        <f>AG14+BZ14+CA14+CB14+CC14</f>
        <v>1670848.8017751146</v>
      </c>
      <c r="AG14" s="90">
        <f>AK14+AO14+AW14+BE14</f>
        <v>0</v>
      </c>
      <c r="AH14" s="90">
        <f>AL14+AP14+AX14+BF14</f>
        <v>0</v>
      </c>
      <c r="AI14" s="90">
        <f>AH14-AG14</f>
        <v>0</v>
      </c>
      <c r="AJ14" s="91" t="str">
        <f>IF(AG14=0,"-",AH14/AG14)</f>
        <v>-</v>
      </c>
      <c r="AK14" s="92">
        <v>0</v>
      </c>
      <c r="AL14" s="92"/>
      <c r="AM14" s="90">
        <f>AL14-AK14</f>
        <v>0</v>
      </c>
      <c r="AN14" s="91" t="str">
        <f>IF(AK14=0,"-",AL14/AK14)</f>
        <v>-</v>
      </c>
      <c r="AO14" s="92">
        <v>0</v>
      </c>
      <c r="AP14" s="92"/>
      <c r="AQ14" s="90">
        <f>AP14-AO14</f>
        <v>0</v>
      </c>
      <c r="AR14" s="91" t="str">
        <f>IF(AO14=0,"-",AP14/AO14)</f>
        <v>-</v>
      </c>
      <c r="AS14" s="90">
        <f>AK14+AO14</f>
        <v>0</v>
      </c>
      <c r="AT14" s="90">
        <f>AL14+AP14</f>
        <v>0</v>
      </c>
      <c r="AU14" s="90">
        <f>AT14-AS14</f>
        <v>0</v>
      </c>
      <c r="AV14" s="91" t="str">
        <f>IF(AS14=0,"-",AT14/AS14)</f>
        <v>-</v>
      </c>
      <c r="AW14" s="92">
        <v>0</v>
      </c>
      <c r="AX14" s="92"/>
      <c r="AY14" s="90">
        <f>AX14-AW14</f>
        <v>0</v>
      </c>
      <c r="AZ14" s="91" t="str">
        <f>IF(AW14=0,"-",AX14/AW14)</f>
        <v>-</v>
      </c>
      <c r="BA14" s="90">
        <f>AS14+AW14</f>
        <v>0</v>
      </c>
      <c r="BB14" s="90">
        <f>AT14+AX14</f>
        <v>0</v>
      </c>
      <c r="BC14" s="90">
        <f>BB14-BA14</f>
        <v>0</v>
      </c>
      <c r="BD14" s="91" t="str">
        <f>IF(BA14=0,"-",BB14/BA14)</f>
        <v>-</v>
      </c>
      <c r="BE14" s="92">
        <v>0</v>
      </c>
      <c r="BF14" s="92"/>
      <c r="BG14" s="90">
        <f>BF14-BE14</f>
        <v>0</v>
      </c>
      <c r="BH14" s="91" t="str">
        <f>IF(BE14=0,"-",BF14/BE14)</f>
        <v>-</v>
      </c>
      <c r="BI14" s="93">
        <f>F14-AB14-AG14</f>
        <v>1670848.8017751146</v>
      </c>
      <c r="BJ14" s="93">
        <f>G14-AC14-AH14</f>
        <v>0</v>
      </c>
      <c r="BK14" s="94">
        <v>0</v>
      </c>
      <c r="BL14" s="94">
        <v>0</v>
      </c>
      <c r="BM14" s="94">
        <v>0</v>
      </c>
      <c r="BN14" s="94">
        <v>0</v>
      </c>
      <c r="BO14" s="94">
        <v>0</v>
      </c>
      <c r="BP14" s="94">
        <v>0</v>
      </c>
      <c r="BQ14" s="94">
        <v>0</v>
      </c>
      <c r="BR14" s="94">
        <v>0</v>
      </c>
      <c r="BS14" s="94">
        <v>0</v>
      </c>
      <c r="BT14" s="94">
        <v>0</v>
      </c>
      <c r="BU14" s="94">
        <v>0</v>
      </c>
      <c r="BV14" s="94">
        <v>0</v>
      </c>
      <c r="BW14" s="94">
        <v>0</v>
      </c>
      <c r="BX14" s="94">
        <v>0</v>
      </c>
      <c r="BY14" s="90">
        <f>IF($B$2="Отчет за 1 квартал",'ОЭК 2021-2025'!AM14,IF($B$2="Отчет за 2 квартал",'ОЭК 2021-2025'!AU14,IF($B$2="Отчет за 3 квартал",'ОЭК 2021-2025'!BC14,AI14)))-BK14-BO14-BP14-BQ14-BR14-BS14-BT14-BU14-BV14-BX14-BL14-BM14-BN14-BW14</f>
        <v>0</v>
      </c>
      <c r="BZ14" s="94">
        <v>437428.11324836226</v>
      </c>
      <c r="CA14" s="94">
        <v>424204.39336518972</v>
      </c>
      <c r="CB14" s="94">
        <v>282421.08535800397</v>
      </c>
      <c r="CC14" s="94">
        <v>526795.20980355854</v>
      </c>
      <c r="CD14" s="93">
        <f>F14-AB14-AF14</f>
        <v>0</v>
      </c>
      <c r="CE14" s="95" t="s">
        <v>105</v>
      </c>
      <c r="CF14" s="94"/>
      <c r="CG14" s="92">
        <v>0</v>
      </c>
      <c r="CH14" s="92"/>
      <c r="CI14" s="88" t="s">
        <v>104</v>
      </c>
      <c r="CJ14" s="88"/>
      <c r="CK14" s="90">
        <f>CL14+EE14+EF14+EG14+EH14</f>
        <v>1392374.0014792623</v>
      </c>
      <c r="CL14" s="90">
        <f>CP14+CT14+DB14+DJ14</f>
        <v>0</v>
      </c>
      <c r="CM14" s="90">
        <f>CQ14+CU14+DC14+DK14</f>
        <v>0</v>
      </c>
      <c r="CN14" s="90">
        <f>CM14-CL14</f>
        <v>0</v>
      </c>
      <c r="CO14" s="91" t="str">
        <f>IF(CL14=0,"-",CM14/CL14)</f>
        <v>-</v>
      </c>
      <c r="CP14" s="92">
        <v>0</v>
      </c>
      <c r="CQ14" s="92"/>
      <c r="CR14" s="90">
        <f>CQ14-CP14</f>
        <v>0</v>
      </c>
      <c r="CS14" s="91" t="str">
        <f>IF(CP14=0,"-",CQ14/CP14)</f>
        <v>-</v>
      </c>
      <c r="CT14" s="92">
        <v>0</v>
      </c>
      <c r="CU14" s="92"/>
      <c r="CV14" s="90">
        <f>CU14-CT14</f>
        <v>0</v>
      </c>
      <c r="CW14" s="91" t="str">
        <f>IF(CT14=0,"-",CU14/CT14)</f>
        <v>-</v>
      </c>
      <c r="CX14" s="90">
        <f>CP14+CT14</f>
        <v>0</v>
      </c>
      <c r="CY14" s="90">
        <f>CQ14+CU14</f>
        <v>0</v>
      </c>
      <c r="CZ14" s="90">
        <f>CY14-CX14</f>
        <v>0</v>
      </c>
      <c r="DA14" s="91" t="str">
        <f>IF(CX14=0,"-",CY14/CX14)</f>
        <v>-</v>
      </c>
      <c r="DB14" s="92">
        <v>0</v>
      </c>
      <c r="DC14" s="92"/>
      <c r="DD14" s="90">
        <f>DC14-DB14</f>
        <v>0</v>
      </c>
      <c r="DE14" s="91" t="str">
        <f>IF(DB14=0,"-",DC14/DB14)</f>
        <v>-</v>
      </c>
      <c r="DF14" s="90">
        <f>CX14+DB14</f>
        <v>0</v>
      </c>
      <c r="DG14" s="90">
        <f>CY14+DC14</f>
        <v>0</v>
      </c>
      <c r="DH14" s="90">
        <f>DG14-DF14</f>
        <v>0</v>
      </c>
      <c r="DI14" s="91" t="str">
        <f>IF(DF14=0,"-",DG14/DF14)</f>
        <v>-</v>
      </c>
      <c r="DJ14" s="92">
        <v>0</v>
      </c>
      <c r="DK14" s="92"/>
      <c r="DL14" s="90">
        <f>DK14-DJ14</f>
        <v>0</v>
      </c>
      <c r="DM14" s="91" t="str">
        <f>IF(DJ14=0,"-",DK14/DJ14)</f>
        <v>-</v>
      </c>
      <c r="DN14" s="93">
        <f>H14-CG14-CL14</f>
        <v>1392374.0014792623</v>
      </c>
      <c r="DO14" s="93">
        <f>I14-CH14-CM14</f>
        <v>0</v>
      </c>
      <c r="DP14" s="94">
        <v>0</v>
      </c>
      <c r="DQ14" s="94">
        <v>0</v>
      </c>
      <c r="DR14" s="94">
        <v>0</v>
      </c>
      <c r="DS14" s="94">
        <v>0</v>
      </c>
      <c r="DT14" s="94">
        <v>0</v>
      </c>
      <c r="DU14" s="94">
        <v>0</v>
      </c>
      <c r="DV14" s="94">
        <v>0</v>
      </c>
      <c r="DW14" s="94">
        <v>0</v>
      </c>
      <c r="DX14" s="94">
        <v>0</v>
      </c>
      <c r="DY14" s="94">
        <v>0</v>
      </c>
      <c r="DZ14" s="94">
        <v>0</v>
      </c>
      <c r="EA14" s="94">
        <v>0</v>
      </c>
      <c r="EB14" s="94">
        <v>0</v>
      </c>
      <c r="EC14" s="94">
        <v>0</v>
      </c>
      <c r="ED14" s="90">
        <f>IF($B$2="Отчет за 1 квартал",'ОЭК 2021-2025'!CR46,IF($B$2="Отчет за 2 квартал",'ОЭК 2021-2025'!CZ46,IF($B$2="Отчет за 3 квартал",'ОЭК 2021-2025'!DH46,CN14)))-DP14-DT14-DU14-DV14-DW14-DX14-DY14-DZ14-EA14-EC14-DQ14-DR14-DS14-EB14</f>
        <v>0</v>
      </c>
      <c r="EE14" s="94">
        <v>364523.4277069685</v>
      </c>
      <c r="EF14" s="94">
        <v>353503.66113765811</v>
      </c>
      <c r="EG14" s="94">
        <v>235350.90446500335</v>
      </c>
      <c r="EH14" s="94">
        <v>438996.00816963217</v>
      </c>
      <c r="EI14" s="93">
        <f>H14-CG14-CK14</f>
        <v>0</v>
      </c>
      <c r="EJ14" s="96" t="s">
        <v>105</v>
      </c>
      <c r="EK14" s="94"/>
      <c r="EL14" s="92">
        <v>0</v>
      </c>
      <c r="EM14" s="92"/>
      <c r="EN14" s="90">
        <f>EO14+GH14+GI14+GJ14+GK14</f>
        <v>1392374.0014792623</v>
      </c>
      <c r="EO14" s="90">
        <f>ES14+EW14+FE14+FM14</f>
        <v>0</v>
      </c>
      <c r="EP14" s="90">
        <f>ET14+EX14+FF14+FN14</f>
        <v>0</v>
      </c>
      <c r="EQ14" s="90">
        <f>EP14-EO14</f>
        <v>0</v>
      </c>
      <c r="ER14" s="91" t="str">
        <f>IF(EO14=0,"-",EP14/EO14)</f>
        <v>-</v>
      </c>
      <c r="ES14" s="92">
        <v>0</v>
      </c>
      <c r="ET14" s="92"/>
      <c r="EU14" s="90">
        <f>ET14-ES14</f>
        <v>0</v>
      </c>
      <c r="EV14" s="91" t="str">
        <f>IF(ES14=0,"-",ET14/ES14)</f>
        <v>-</v>
      </c>
      <c r="EW14" s="92">
        <v>0</v>
      </c>
      <c r="EX14" s="92"/>
      <c r="EY14" s="90">
        <f>EX14-EW14</f>
        <v>0</v>
      </c>
      <c r="EZ14" s="91" t="str">
        <f>IF(EW14=0,"-",EX14/EW14)</f>
        <v>-</v>
      </c>
      <c r="FA14" s="90">
        <f>ES14+EW14</f>
        <v>0</v>
      </c>
      <c r="FB14" s="90">
        <f>ET14+EX14</f>
        <v>0</v>
      </c>
      <c r="FC14" s="90">
        <f>FB14-FA14</f>
        <v>0</v>
      </c>
      <c r="FD14" s="91" t="str">
        <f>IF(FA14=0,"-",FB14/FA14)</f>
        <v>-</v>
      </c>
      <c r="FE14" s="92">
        <v>0</v>
      </c>
      <c r="FF14" s="92"/>
      <c r="FG14" s="90">
        <f>FF14-FE14</f>
        <v>0</v>
      </c>
      <c r="FH14" s="91" t="str">
        <f>IF(FE14=0,"-",FF14/FE14)</f>
        <v>-</v>
      </c>
      <c r="FI14" s="90">
        <f>FA14+FE14</f>
        <v>0</v>
      </c>
      <c r="FJ14" s="90">
        <f>FB14+FF14</f>
        <v>0</v>
      </c>
      <c r="FK14" s="90">
        <f>FJ14-FI14</f>
        <v>0</v>
      </c>
      <c r="FL14" s="91" t="str">
        <f>IF(FI14=0,"-",FJ14/FI14)</f>
        <v>-</v>
      </c>
      <c r="FM14" s="92">
        <v>0</v>
      </c>
      <c r="FN14" s="92"/>
      <c r="FO14" s="90">
        <f>FN14-FM14</f>
        <v>0</v>
      </c>
      <c r="FP14" s="91" t="str">
        <f>IF(FM14=0,"-",FN14/FM14)</f>
        <v>-</v>
      </c>
      <c r="FQ14" s="93">
        <f>H14-EL14-EO14</f>
        <v>1392374.0014792623</v>
      </c>
      <c r="FR14" s="93">
        <f>I14-EM14-EP14</f>
        <v>0</v>
      </c>
      <c r="FS14" s="94">
        <v>0</v>
      </c>
      <c r="FT14" s="94">
        <v>0</v>
      </c>
      <c r="FU14" s="94">
        <v>0</v>
      </c>
      <c r="FV14" s="94">
        <v>0</v>
      </c>
      <c r="FW14" s="94">
        <v>0</v>
      </c>
      <c r="FX14" s="94">
        <v>0</v>
      </c>
      <c r="FY14" s="94">
        <v>0</v>
      </c>
      <c r="FZ14" s="94">
        <v>0</v>
      </c>
      <c r="GA14" s="94">
        <v>0</v>
      </c>
      <c r="GB14" s="94">
        <v>0</v>
      </c>
      <c r="GC14" s="94">
        <v>0</v>
      </c>
      <c r="GD14" s="94">
        <v>0</v>
      </c>
      <c r="GE14" s="94">
        <v>0</v>
      </c>
      <c r="GF14" s="94">
        <v>0</v>
      </c>
      <c r="GG14" s="90">
        <f>IF($B$2="Отчет за 1 квартал",'ОЭК 2021-2025'!EU14,IF($B$2="Отчет за 2 квартал",'ОЭК 2021-2025'!FC14,IF($B$2="Отчет за 3 квартал",'ОЭК 2021-2025'!FK14,EQ14)))-FS14-FW14-FX14-FY14-FZ14-GA14-GB14-GC14-GD14-GF14-FT14-FU14-FV14-GE14</f>
        <v>0</v>
      </c>
      <c r="GH14" s="94">
        <v>364523.4277069685</v>
      </c>
      <c r="GI14" s="94">
        <v>353503.66113765811</v>
      </c>
      <c r="GJ14" s="94">
        <v>235350.90446500335</v>
      </c>
      <c r="GK14" s="94">
        <v>438996.00816963217</v>
      </c>
      <c r="GL14" s="93">
        <f>H14-EL14-EN14</f>
        <v>0</v>
      </c>
      <c r="GM14" s="97" t="str">
        <f>EJ14</f>
        <v>Новый проект</v>
      </c>
      <c r="GN14" s="94"/>
      <c r="GO14" s="98"/>
      <c r="GP14" s="99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99"/>
      <c r="HK14" s="101">
        <f t="shared" si="13"/>
        <v>0</v>
      </c>
      <c r="HL14" s="101">
        <f t="shared" si="13"/>
        <v>0</v>
      </c>
      <c r="HM14" s="101">
        <f t="shared" si="13"/>
        <v>0</v>
      </c>
      <c r="HN14" s="101">
        <f t="shared" si="13"/>
        <v>0</v>
      </c>
      <c r="HO14" s="101">
        <f t="shared" si="13"/>
        <v>0</v>
      </c>
      <c r="HP14" s="101">
        <f t="shared" si="13"/>
        <v>0</v>
      </c>
      <c r="HQ14" s="101">
        <f t="shared" si="13"/>
        <v>0</v>
      </c>
      <c r="HR14" s="101">
        <f t="shared" si="13"/>
        <v>0</v>
      </c>
      <c r="HS14" s="102">
        <v>0</v>
      </c>
      <c r="HT14" s="102">
        <v>0</v>
      </c>
      <c r="HU14" s="102">
        <v>0</v>
      </c>
      <c r="HV14" s="102">
        <v>0</v>
      </c>
      <c r="HW14" s="102">
        <v>0</v>
      </c>
      <c r="HX14" s="102">
        <v>0</v>
      </c>
      <c r="HY14" s="102">
        <v>0</v>
      </c>
      <c r="HZ14" s="102">
        <v>0</v>
      </c>
      <c r="IA14" s="102">
        <v>0</v>
      </c>
      <c r="IB14" s="102">
        <v>0</v>
      </c>
      <c r="IC14" s="102">
        <v>0</v>
      </c>
      <c r="ID14" s="102">
        <v>0</v>
      </c>
      <c r="IE14" s="102">
        <v>0</v>
      </c>
      <c r="IF14" s="102">
        <v>0</v>
      </c>
      <c r="IG14" s="102">
        <v>0</v>
      </c>
      <c r="IH14" s="102">
        <v>0</v>
      </c>
      <c r="II14" s="102">
        <v>0</v>
      </c>
      <c r="IJ14" s="102">
        <v>0</v>
      </c>
      <c r="IK14" s="102">
        <v>0</v>
      </c>
      <c r="IL14" s="102">
        <v>0</v>
      </c>
      <c r="IM14" s="102">
        <v>0</v>
      </c>
      <c r="IN14" s="102">
        <v>0</v>
      </c>
      <c r="IO14" s="102">
        <v>0</v>
      </c>
      <c r="IP14" s="102">
        <v>0</v>
      </c>
      <c r="IQ14" s="102">
        <v>0</v>
      </c>
      <c r="IR14" s="102">
        <v>0</v>
      </c>
      <c r="IS14" s="102">
        <v>0</v>
      </c>
      <c r="IT14" s="102">
        <v>0</v>
      </c>
      <c r="IU14" s="102">
        <v>0</v>
      </c>
      <c r="IV14" s="102">
        <v>0</v>
      </c>
      <c r="IW14" s="102">
        <v>0</v>
      </c>
      <c r="IX14" s="102">
        <v>0</v>
      </c>
      <c r="IY14" s="101">
        <f t="shared" si="14"/>
        <v>0</v>
      </c>
      <c r="IZ14" s="101">
        <f t="shared" si="14"/>
        <v>0</v>
      </c>
      <c r="JA14" s="101">
        <f t="shared" si="14"/>
        <v>0</v>
      </c>
      <c r="JB14" s="101">
        <f t="shared" si="14"/>
        <v>0</v>
      </c>
      <c r="JC14" s="101">
        <f t="shared" si="14"/>
        <v>0</v>
      </c>
      <c r="JD14" s="101">
        <f t="shared" si="14"/>
        <v>0</v>
      </c>
      <c r="JE14" s="101">
        <f t="shared" si="14"/>
        <v>0</v>
      </c>
      <c r="JF14" s="101">
        <f t="shared" si="14"/>
        <v>0</v>
      </c>
      <c r="JG14" s="102">
        <v>0</v>
      </c>
      <c r="JH14" s="102">
        <v>0</v>
      </c>
      <c r="JI14" s="102">
        <v>0</v>
      </c>
      <c r="JJ14" s="102">
        <v>0</v>
      </c>
      <c r="JK14" s="102">
        <v>0</v>
      </c>
      <c r="JL14" s="102">
        <v>0</v>
      </c>
      <c r="JM14" s="102">
        <v>0</v>
      </c>
      <c r="JN14" s="102">
        <v>0</v>
      </c>
      <c r="JO14" s="102">
        <v>0</v>
      </c>
      <c r="JP14" s="102">
        <v>0</v>
      </c>
      <c r="JQ14" s="102">
        <v>0</v>
      </c>
      <c r="JR14" s="102">
        <v>0</v>
      </c>
      <c r="JS14" s="102">
        <v>0</v>
      </c>
      <c r="JT14" s="102">
        <v>0</v>
      </c>
      <c r="JU14" s="102">
        <v>0</v>
      </c>
      <c r="JV14" s="102">
        <v>0</v>
      </c>
      <c r="JW14" s="102">
        <v>0</v>
      </c>
      <c r="JX14" s="102">
        <v>0</v>
      </c>
      <c r="JY14" s="102">
        <v>0</v>
      </c>
      <c r="JZ14" s="102">
        <v>0</v>
      </c>
      <c r="KA14" s="102">
        <v>0</v>
      </c>
      <c r="KB14" s="102">
        <v>0</v>
      </c>
      <c r="KC14" s="102">
        <v>0</v>
      </c>
      <c r="KD14" s="102">
        <v>0</v>
      </c>
      <c r="KE14" s="102">
        <v>0</v>
      </c>
      <c r="KF14" s="102">
        <v>0</v>
      </c>
      <c r="KG14" s="102">
        <v>0</v>
      </c>
      <c r="KH14" s="102">
        <v>0</v>
      </c>
      <c r="KI14" s="102">
        <v>0</v>
      </c>
      <c r="KJ14" s="102">
        <v>0</v>
      </c>
      <c r="KK14" s="102">
        <v>0</v>
      </c>
      <c r="KL14" s="102">
        <v>0</v>
      </c>
      <c r="KM14" s="2"/>
      <c r="KN14" s="102" t="s">
        <v>97</v>
      </c>
      <c r="KO14" s="76"/>
      <c r="KP14" s="76"/>
      <c r="KQ14" s="76"/>
      <c r="KR14" s="102">
        <v>0</v>
      </c>
      <c r="KS14" s="102">
        <v>0</v>
      </c>
      <c r="KT14" s="102">
        <v>0</v>
      </c>
      <c r="KU14" s="102">
        <v>0</v>
      </c>
      <c r="KV14" s="102">
        <v>0</v>
      </c>
      <c r="KW14" s="102">
        <v>0</v>
      </c>
      <c r="KX14" s="102">
        <v>0</v>
      </c>
      <c r="KY14" s="102">
        <v>0</v>
      </c>
      <c r="KZ14" s="102">
        <v>0</v>
      </c>
      <c r="LA14" s="102">
        <v>0</v>
      </c>
      <c r="LB14" s="102">
        <v>0</v>
      </c>
      <c r="LC14" s="102">
        <v>0</v>
      </c>
      <c r="LD14" s="102">
        <v>0</v>
      </c>
      <c r="LE14" s="102">
        <v>0</v>
      </c>
      <c r="LF14" s="102">
        <v>0</v>
      </c>
      <c r="LG14" s="102">
        <v>0</v>
      </c>
      <c r="LH14" s="102">
        <v>0</v>
      </c>
      <c r="LI14" s="102">
        <v>0</v>
      </c>
      <c r="LJ14" s="102">
        <v>0</v>
      </c>
      <c r="LK14" s="102">
        <v>0</v>
      </c>
      <c r="LL14" s="102">
        <v>0</v>
      </c>
      <c r="LM14" s="102">
        <v>0</v>
      </c>
      <c r="LN14" s="102">
        <v>0</v>
      </c>
      <c r="LO14" s="102">
        <v>0</v>
      </c>
      <c r="LP14" s="103"/>
      <c r="LQ14" s="103"/>
      <c r="LR14" s="103"/>
      <c r="LS14" s="103"/>
      <c r="LT14" s="103"/>
      <c r="LU14" s="104"/>
      <c r="LV14" s="103"/>
      <c r="LW14" s="103"/>
      <c r="LX14" s="104"/>
    </row>
    <row r="15" spans="1:336" ht="24" customHeight="1" x14ac:dyDescent="0.2">
      <c r="A15" s="66"/>
      <c r="B15" s="67" t="s">
        <v>108</v>
      </c>
      <c r="C15" s="66"/>
      <c r="D15" s="66"/>
      <c r="E15" s="66"/>
      <c r="F15" s="68">
        <v>0</v>
      </c>
      <c r="G15" s="68">
        <v>0</v>
      </c>
      <c r="H15" s="68">
        <v>0</v>
      </c>
      <c r="I15" s="68">
        <v>0</v>
      </c>
      <c r="J15" s="66"/>
      <c r="K15" s="66"/>
      <c r="L15" s="66"/>
      <c r="M15" s="66"/>
      <c r="N15" s="68" t="s">
        <v>97</v>
      </c>
      <c r="O15" s="68" t="s">
        <v>97</v>
      </c>
      <c r="P15" s="68" t="s">
        <v>97</v>
      </c>
      <c r="Q15" s="68" t="s">
        <v>97</v>
      </c>
      <c r="R15" s="69" t="s">
        <v>97</v>
      </c>
      <c r="S15" s="69" t="s">
        <v>97</v>
      </c>
      <c r="T15" s="69" t="s">
        <v>97</v>
      </c>
      <c r="U15" s="69" t="s">
        <v>97</v>
      </c>
      <c r="V15" s="68">
        <v>0</v>
      </c>
      <c r="W15" s="68">
        <v>0</v>
      </c>
      <c r="X15" s="69">
        <v>0</v>
      </c>
      <c r="Y15" s="68">
        <v>0</v>
      </c>
      <c r="Z15" s="69">
        <v>0</v>
      </c>
      <c r="AA15" s="69">
        <v>0</v>
      </c>
      <c r="AB15" s="68">
        <v>0</v>
      </c>
      <c r="AC15" s="68">
        <v>0</v>
      </c>
      <c r="AD15" s="70"/>
      <c r="AE15" s="70"/>
      <c r="AF15" s="68">
        <v>0</v>
      </c>
      <c r="AG15" s="68">
        <v>0</v>
      </c>
      <c r="AH15" s="68">
        <v>0</v>
      </c>
      <c r="AI15" s="68">
        <v>0</v>
      </c>
      <c r="AJ15" s="71" t="s">
        <v>97</v>
      </c>
      <c r="AK15" s="68">
        <v>0</v>
      </c>
      <c r="AL15" s="68">
        <v>0</v>
      </c>
      <c r="AM15" s="68">
        <v>0</v>
      </c>
      <c r="AN15" s="71" t="s">
        <v>97</v>
      </c>
      <c r="AO15" s="68">
        <v>0</v>
      </c>
      <c r="AP15" s="68">
        <v>0</v>
      </c>
      <c r="AQ15" s="68">
        <v>0</v>
      </c>
      <c r="AR15" s="71" t="s">
        <v>97</v>
      </c>
      <c r="AS15" s="68">
        <v>0</v>
      </c>
      <c r="AT15" s="68">
        <v>0</v>
      </c>
      <c r="AU15" s="68">
        <v>0</v>
      </c>
      <c r="AV15" s="71" t="s">
        <v>97</v>
      </c>
      <c r="AW15" s="68">
        <v>0</v>
      </c>
      <c r="AX15" s="68">
        <v>0</v>
      </c>
      <c r="AY15" s="68">
        <v>0</v>
      </c>
      <c r="AZ15" s="71" t="s">
        <v>97</v>
      </c>
      <c r="BA15" s="68">
        <v>0</v>
      </c>
      <c r="BB15" s="68">
        <v>0</v>
      </c>
      <c r="BC15" s="68">
        <v>0</v>
      </c>
      <c r="BD15" s="71" t="s">
        <v>97</v>
      </c>
      <c r="BE15" s="68">
        <v>0</v>
      </c>
      <c r="BF15" s="68">
        <v>0</v>
      </c>
      <c r="BG15" s="68">
        <v>0</v>
      </c>
      <c r="BH15" s="71" t="s">
        <v>97</v>
      </c>
      <c r="BI15" s="68">
        <v>0</v>
      </c>
      <c r="BJ15" s="68">
        <v>0</v>
      </c>
      <c r="BK15" s="105">
        <v>0</v>
      </c>
      <c r="BL15" s="105">
        <v>0</v>
      </c>
      <c r="BM15" s="105">
        <v>0</v>
      </c>
      <c r="BN15" s="105">
        <v>0</v>
      </c>
      <c r="BO15" s="105">
        <v>0</v>
      </c>
      <c r="BP15" s="105">
        <v>0</v>
      </c>
      <c r="BQ15" s="105">
        <v>0</v>
      </c>
      <c r="BR15" s="105">
        <v>0</v>
      </c>
      <c r="BS15" s="105">
        <v>0</v>
      </c>
      <c r="BT15" s="105">
        <v>0</v>
      </c>
      <c r="BU15" s="105">
        <v>0</v>
      </c>
      <c r="BV15" s="105">
        <v>0</v>
      </c>
      <c r="BW15" s="105">
        <v>0</v>
      </c>
      <c r="BX15" s="105">
        <v>0</v>
      </c>
      <c r="BY15" s="68">
        <v>0</v>
      </c>
      <c r="BZ15" s="68">
        <v>0</v>
      </c>
      <c r="CA15" s="68">
        <v>0</v>
      </c>
      <c r="CB15" s="68">
        <v>0</v>
      </c>
      <c r="CC15" s="68">
        <v>0</v>
      </c>
      <c r="CD15" s="68">
        <v>0</v>
      </c>
      <c r="CE15" s="106"/>
      <c r="CF15" s="106"/>
      <c r="CG15" s="68">
        <v>0</v>
      </c>
      <c r="CH15" s="68">
        <v>0</v>
      </c>
      <c r="CI15" s="70"/>
      <c r="CJ15" s="70"/>
      <c r="CK15" s="68">
        <v>0</v>
      </c>
      <c r="CL15" s="68">
        <v>0</v>
      </c>
      <c r="CM15" s="68">
        <v>0</v>
      </c>
      <c r="CN15" s="68">
        <v>0</v>
      </c>
      <c r="CO15" s="71" t="s">
        <v>97</v>
      </c>
      <c r="CP15" s="68">
        <v>0</v>
      </c>
      <c r="CQ15" s="68">
        <v>0</v>
      </c>
      <c r="CR15" s="68">
        <v>0</v>
      </c>
      <c r="CS15" s="71" t="s">
        <v>97</v>
      </c>
      <c r="CT15" s="68">
        <v>0</v>
      </c>
      <c r="CU15" s="68">
        <v>0</v>
      </c>
      <c r="CV15" s="68">
        <v>0</v>
      </c>
      <c r="CW15" s="71" t="s">
        <v>97</v>
      </c>
      <c r="CX15" s="68">
        <v>0</v>
      </c>
      <c r="CY15" s="68">
        <v>0</v>
      </c>
      <c r="CZ15" s="68">
        <v>0</v>
      </c>
      <c r="DA15" s="71" t="s">
        <v>97</v>
      </c>
      <c r="DB15" s="68">
        <v>0</v>
      </c>
      <c r="DC15" s="68">
        <v>0</v>
      </c>
      <c r="DD15" s="68">
        <v>0</v>
      </c>
      <c r="DE15" s="71" t="s">
        <v>97</v>
      </c>
      <c r="DF15" s="68">
        <v>0</v>
      </c>
      <c r="DG15" s="68">
        <v>0</v>
      </c>
      <c r="DH15" s="68">
        <v>0</v>
      </c>
      <c r="DI15" s="71" t="s">
        <v>97</v>
      </c>
      <c r="DJ15" s="68">
        <v>0</v>
      </c>
      <c r="DK15" s="68">
        <v>0</v>
      </c>
      <c r="DL15" s="68">
        <v>0</v>
      </c>
      <c r="DM15" s="71" t="s">
        <v>97</v>
      </c>
      <c r="DN15" s="68">
        <v>0</v>
      </c>
      <c r="DO15" s="68">
        <v>0</v>
      </c>
      <c r="DP15" s="105">
        <v>0</v>
      </c>
      <c r="DQ15" s="105">
        <v>0</v>
      </c>
      <c r="DR15" s="105">
        <v>0</v>
      </c>
      <c r="DS15" s="105">
        <v>0</v>
      </c>
      <c r="DT15" s="105">
        <v>0</v>
      </c>
      <c r="DU15" s="105">
        <v>0</v>
      </c>
      <c r="DV15" s="105">
        <v>0</v>
      </c>
      <c r="DW15" s="105">
        <v>0</v>
      </c>
      <c r="DX15" s="105">
        <v>0</v>
      </c>
      <c r="DY15" s="105">
        <v>0</v>
      </c>
      <c r="DZ15" s="105">
        <v>0</v>
      </c>
      <c r="EA15" s="105">
        <v>0</v>
      </c>
      <c r="EB15" s="105">
        <v>0</v>
      </c>
      <c r="EC15" s="105">
        <v>0</v>
      </c>
      <c r="ED15" s="68">
        <v>0</v>
      </c>
      <c r="EE15" s="68">
        <v>0</v>
      </c>
      <c r="EF15" s="68">
        <v>0</v>
      </c>
      <c r="EG15" s="68">
        <v>0</v>
      </c>
      <c r="EH15" s="68">
        <v>0</v>
      </c>
      <c r="EI15" s="68">
        <v>0</v>
      </c>
      <c r="EJ15" s="106"/>
      <c r="EK15" s="106"/>
      <c r="EL15" s="68">
        <v>0</v>
      </c>
      <c r="EM15" s="68">
        <v>0</v>
      </c>
      <c r="EN15" s="68">
        <v>0</v>
      </c>
      <c r="EO15" s="68">
        <v>0</v>
      </c>
      <c r="EP15" s="68">
        <v>0</v>
      </c>
      <c r="EQ15" s="68">
        <v>0</v>
      </c>
      <c r="ER15" s="71" t="s">
        <v>97</v>
      </c>
      <c r="ES15" s="68">
        <v>0</v>
      </c>
      <c r="ET15" s="68">
        <v>0</v>
      </c>
      <c r="EU15" s="68">
        <v>0</v>
      </c>
      <c r="EV15" s="71" t="s">
        <v>97</v>
      </c>
      <c r="EW15" s="68">
        <v>0</v>
      </c>
      <c r="EX15" s="68">
        <v>0</v>
      </c>
      <c r="EY15" s="68">
        <v>0</v>
      </c>
      <c r="EZ15" s="71" t="s">
        <v>97</v>
      </c>
      <c r="FA15" s="68">
        <v>0</v>
      </c>
      <c r="FB15" s="68">
        <v>0</v>
      </c>
      <c r="FC15" s="68">
        <v>0</v>
      </c>
      <c r="FD15" s="71" t="s">
        <v>97</v>
      </c>
      <c r="FE15" s="68">
        <v>0</v>
      </c>
      <c r="FF15" s="68">
        <v>0</v>
      </c>
      <c r="FG15" s="68">
        <v>0</v>
      </c>
      <c r="FH15" s="71" t="s">
        <v>97</v>
      </c>
      <c r="FI15" s="68">
        <v>0</v>
      </c>
      <c r="FJ15" s="68">
        <v>0</v>
      </c>
      <c r="FK15" s="68">
        <v>0</v>
      </c>
      <c r="FL15" s="71" t="s">
        <v>97</v>
      </c>
      <c r="FM15" s="68">
        <v>0</v>
      </c>
      <c r="FN15" s="68">
        <v>0</v>
      </c>
      <c r="FO15" s="68">
        <v>0</v>
      </c>
      <c r="FP15" s="71" t="s">
        <v>97</v>
      </c>
      <c r="FQ15" s="68">
        <v>0</v>
      </c>
      <c r="FR15" s="68">
        <v>0</v>
      </c>
      <c r="FS15" s="105">
        <v>0</v>
      </c>
      <c r="FT15" s="105">
        <v>0</v>
      </c>
      <c r="FU15" s="105">
        <v>0</v>
      </c>
      <c r="FV15" s="105">
        <v>0</v>
      </c>
      <c r="FW15" s="105">
        <v>0</v>
      </c>
      <c r="FX15" s="105">
        <v>0</v>
      </c>
      <c r="FY15" s="105">
        <v>0</v>
      </c>
      <c r="FZ15" s="105">
        <v>0</v>
      </c>
      <c r="GA15" s="105">
        <v>0</v>
      </c>
      <c r="GB15" s="105">
        <v>0</v>
      </c>
      <c r="GC15" s="105">
        <v>0</v>
      </c>
      <c r="GD15" s="105">
        <v>0</v>
      </c>
      <c r="GE15" s="105">
        <v>0</v>
      </c>
      <c r="GF15" s="105">
        <v>0</v>
      </c>
      <c r="GG15" s="68">
        <v>0</v>
      </c>
      <c r="GH15" s="68">
        <v>0</v>
      </c>
      <c r="GI15" s="68">
        <v>0</v>
      </c>
      <c r="GJ15" s="68">
        <v>0</v>
      </c>
      <c r="GK15" s="68">
        <v>0</v>
      </c>
      <c r="GL15" s="68">
        <v>0</v>
      </c>
      <c r="GM15" s="106"/>
      <c r="GN15" s="106"/>
      <c r="GO15" s="72"/>
      <c r="GP15" s="72"/>
      <c r="GQ15" s="73"/>
      <c r="GR15" s="73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2"/>
      <c r="HK15" s="107">
        <v>0</v>
      </c>
      <c r="HL15" s="107">
        <v>0</v>
      </c>
      <c r="HM15" s="107">
        <v>0</v>
      </c>
      <c r="HN15" s="107">
        <v>0</v>
      </c>
      <c r="HO15" s="107">
        <v>0</v>
      </c>
      <c r="HP15" s="107">
        <v>0</v>
      </c>
      <c r="HQ15" s="107">
        <v>0</v>
      </c>
      <c r="HR15" s="107">
        <v>0</v>
      </c>
      <c r="HS15" s="107">
        <v>0</v>
      </c>
      <c r="HT15" s="107">
        <v>0</v>
      </c>
      <c r="HU15" s="107">
        <v>0</v>
      </c>
      <c r="HV15" s="107">
        <v>0</v>
      </c>
      <c r="HW15" s="107">
        <v>0</v>
      </c>
      <c r="HX15" s="107">
        <v>0</v>
      </c>
      <c r="HY15" s="107">
        <v>0</v>
      </c>
      <c r="HZ15" s="107">
        <v>0</v>
      </c>
      <c r="IA15" s="107">
        <v>0</v>
      </c>
      <c r="IB15" s="107">
        <v>0</v>
      </c>
      <c r="IC15" s="107">
        <v>0</v>
      </c>
      <c r="ID15" s="107">
        <v>0</v>
      </c>
      <c r="IE15" s="107">
        <v>0</v>
      </c>
      <c r="IF15" s="107">
        <v>0</v>
      </c>
      <c r="IG15" s="107">
        <v>0</v>
      </c>
      <c r="IH15" s="107">
        <v>0</v>
      </c>
      <c r="II15" s="107">
        <v>0</v>
      </c>
      <c r="IJ15" s="107">
        <v>0</v>
      </c>
      <c r="IK15" s="107">
        <v>0</v>
      </c>
      <c r="IL15" s="107">
        <v>0</v>
      </c>
      <c r="IM15" s="107">
        <v>0</v>
      </c>
      <c r="IN15" s="107">
        <v>0</v>
      </c>
      <c r="IO15" s="107">
        <v>0</v>
      </c>
      <c r="IP15" s="107">
        <v>0</v>
      </c>
      <c r="IQ15" s="107">
        <v>0</v>
      </c>
      <c r="IR15" s="107">
        <v>0</v>
      </c>
      <c r="IS15" s="107">
        <v>0</v>
      </c>
      <c r="IT15" s="107">
        <v>0</v>
      </c>
      <c r="IU15" s="107">
        <v>0</v>
      </c>
      <c r="IV15" s="107">
        <v>0</v>
      </c>
      <c r="IW15" s="107">
        <v>0</v>
      </c>
      <c r="IX15" s="107">
        <v>0</v>
      </c>
      <c r="IY15" s="107">
        <v>0</v>
      </c>
      <c r="IZ15" s="107">
        <v>0</v>
      </c>
      <c r="JA15" s="107">
        <v>0</v>
      </c>
      <c r="JB15" s="107">
        <v>0</v>
      </c>
      <c r="JC15" s="107">
        <v>0</v>
      </c>
      <c r="JD15" s="107">
        <v>0</v>
      </c>
      <c r="JE15" s="107">
        <v>0</v>
      </c>
      <c r="JF15" s="107">
        <v>0</v>
      </c>
      <c r="JG15" s="107">
        <v>0</v>
      </c>
      <c r="JH15" s="107">
        <v>0</v>
      </c>
      <c r="JI15" s="107">
        <v>0</v>
      </c>
      <c r="JJ15" s="107">
        <v>0</v>
      </c>
      <c r="JK15" s="107">
        <v>0</v>
      </c>
      <c r="JL15" s="107">
        <v>0</v>
      </c>
      <c r="JM15" s="107">
        <v>0</v>
      </c>
      <c r="JN15" s="107">
        <v>0</v>
      </c>
      <c r="JO15" s="107">
        <v>0</v>
      </c>
      <c r="JP15" s="107">
        <v>0</v>
      </c>
      <c r="JQ15" s="107">
        <v>0</v>
      </c>
      <c r="JR15" s="107">
        <v>0</v>
      </c>
      <c r="JS15" s="107">
        <v>0</v>
      </c>
      <c r="JT15" s="107">
        <v>0</v>
      </c>
      <c r="JU15" s="107">
        <v>0</v>
      </c>
      <c r="JV15" s="107">
        <v>0</v>
      </c>
      <c r="JW15" s="107">
        <v>0</v>
      </c>
      <c r="JX15" s="107">
        <v>0</v>
      </c>
      <c r="JY15" s="107">
        <v>0</v>
      </c>
      <c r="JZ15" s="107">
        <v>0</v>
      </c>
      <c r="KA15" s="107">
        <v>0</v>
      </c>
      <c r="KB15" s="107">
        <v>0</v>
      </c>
      <c r="KC15" s="107">
        <v>0</v>
      </c>
      <c r="KD15" s="107">
        <v>0</v>
      </c>
      <c r="KE15" s="107">
        <v>0</v>
      </c>
      <c r="KF15" s="107">
        <v>0</v>
      </c>
      <c r="KG15" s="107">
        <v>0</v>
      </c>
      <c r="KH15" s="107">
        <v>0</v>
      </c>
      <c r="KI15" s="107">
        <v>0</v>
      </c>
      <c r="KJ15" s="107">
        <v>0</v>
      </c>
      <c r="KK15" s="107">
        <v>0</v>
      </c>
      <c r="KL15" s="107">
        <v>0</v>
      </c>
      <c r="KM15" s="2"/>
      <c r="KN15" s="107"/>
      <c r="KO15" s="76"/>
      <c r="KP15" s="76"/>
      <c r="KQ15" s="76"/>
      <c r="KR15" s="75">
        <v>0</v>
      </c>
      <c r="KS15" s="75">
        <v>0</v>
      </c>
      <c r="KT15" s="75">
        <v>0</v>
      </c>
      <c r="KU15" s="75">
        <v>0</v>
      </c>
      <c r="KV15" s="75">
        <v>0</v>
      </c>
      <c r="KW15" s="75">
        <v>0</v>
      </c>
      <c r="KX15" s="75">
        <v>0</v>
      </c>
      <c r="KY15" s="75">
        <v>0</v>
      </c>
      <c r="KZ15" s="75">
        <v>0</v>
      </c>
      <c r="LA15" s="75">
        <v>0</v>
      </c>
      <c r="LB15" s="75">
        <v>0</v>
      </c>
      <c r="LC15" s="75">
        <v>0</v>
      </c>
      <c r="LD15" s="75">
        <v>0</v>
      </c>
      <c r="LE15" s="75">
        <v>0</v>
      </c>
      <c r="LF15" s="75">
        <v>0</v>
      </c>
      <c r="LG15" s="75">
        <v>0</v>
      </c>
      <c r="LH15" s="75">
        <v>0</v>
      </c>
      <c r="LI15" s="75">
        <v>0</v>
      </c>
      <c r="LJ15" s="107"/>
      <c r="LK15" s="107"/>
      <c r="LL15" s="107"/>
      <c r="LM15" s="107"/>
      <c r="LN15" s="107"/>
      <c r="LO15" s="107"/>
      <c r="LP15" s="108"/>
      <c r="LQ15" s="108"/>
      <c r="LR15" s="108"/>
      <c r="LS15" s="108"/>
      <c r="LT15" s="108"/>
      <c r="LU15" s="109"/>
      <c r="LV15" s="108"/>
      <c r="LW15" s="108"/>
      <c r="LX15" s="109"/>
    </row>
    <row r="16" spans="1:336" ht="24" customHeight="1" x14ac:dyDescent="0.2">
      <c r="A16" s="66"/>
      <c r="B16" s="67" t="s">
        <v>109</v>
      </c>
      <c r="C16" s="66"/>
      <c r="D16" s="66"/>
      <c r="E16" s="66"/>
      <c r="F16" s="105">
        <v>0</v>
      </c>
      <c r="G16" s="105">
        <v>0</v>
      </c>
      <c r="H16" s="105">
        <v>0</v>
      </c>
      <c r="I16" s="105">
        <v>0</v>
      </c>
      <c r="J16" s="66"/>
      <c r="K16" s="66"/>
      <c r="L16" s="66"/>
      <c r="M16" s="66"/>
      <c r="N16" s="68" t="s">
        <v>97</v>
      </c>
      <c r="O16" s="68" t="s">
        <v>97</v>
      </c>
      <c r="P16" s="105" t="s">
        <v>97</v>
      </c>
      <c r="Q16" s="105" t="s">
        <v>97</v>
      </c>
      <c r="R16" s="69" t="s">
        <v>97</v>
      </c>
      <c r="S16" s="69" t="s">
        <v>97</v>
      </c>
      <c r="T16" s="69" t="s">
        <v>97</v>
      </c>
      <c r="U16" s="69" t="s">
        <v>97</v>
      </c>
      <c r="V16" s="105">
        <v>0</v>
      </c>
      <c r="W16" s="105">
        <v>0</v>
      </c>
      <c r="X16" s="69">
        <v>0</v>
      </c>
      <c r="Y16" s="105">
        <v>0</v>
      </c>
      <c r="Z16" s="69">
        <v>0</v>
      </c>
      <c r="AA16" s="69">
        <v>0</v>
      </c>
      <c r="AB16" s="105">
        <v>0</v>
      </c>
      <c r="AC16" s="105">
        <v>0</v>
      </c>
      <c r="AD16" s="70"/>
      <c r="AE16" s="70"/>
      <c r="AF16" s="105">
        <v>0</v>
      </c>
      <c r="AG16" s="105">
        <v>0</v>
      </c>
      <c r="AH16" s="105">
        <v>0</v>
      </c>
      <c r="AI16" s="68">
        <v>0</v>
      </c>
      <c r="AJ16" s="71" t="s">
        <v>97</v>
      </c>
      <c r="AK16" s="105">
        <v>0</v>
      </c>
      <c r="AL16" s="105">
        <v>0</v>
      </c>
      <c r="AM16" s="68">
        <v>0</v>
      </c>
      <c r="AN16" s="71" t="s">
        <v>97</v>
      </c>
      <c r="AO16" s="105">
        <v>0</v>
      </c>
      <c r="AP16" s="105">
        <v>0</v>
      </c>
      <c r="AQ16" s="68">
        <v>0</v>
      </c>
      <c r="AR16" s="71" t="s">
        <v>97</v>
      </c>
      <c r="AS16" s="68">
        <v>0</v>
      </c>
      <c r="AT16" s="68">
        <v>0</v>
      </c>
      <c r="AU16" s="68">
        <v>0</v>
      </c>
      <c r="AV16" s="71" t="s">
        <v>97</v>
      </c>
      <c r="AW16" s="105">
        <v>0</v>
      </c>
      <c r="AX16" s="105">
        <v>0</v>
      </c>
      <c r="AY16" s="68">
        <v>0</v>
      </c>
      <c r="AZ16" s="71" t="s">
        <v>97</v>
      </c>
      <c r="BA16" s="68">
        <v>0</v>
      </c>
      <c r="BB16" s="68">
        <v>0</v>
      </c>
      <c r="BC16" s="68">
        <v>0</v>
      </c>
      <c r="BD16" s="71" t="s">
        <v>97</v>
      </c>
      <c r="BE16" s="105">
        <v>0</v>
      </c>
      <c r="BF16" s="105">
        <v>0</v>
      </c>
      <c r="BG16" s="68">
        <v>0</v>
      </c>
      <c r="BH16" s="71" t="s">
        <v>97</v>
      </c>
      <c r="BI16" s="68">
        <v>0</v>
      </c>
      <c r="BJ16" s="68">
        <v>0</v>
      </c>
      <c r="BK16" s="105">
        <v>0</v>
      </c>
      <c r="BL16" s="105">
        <v>0</v>
      </c>
      <c r="BM16" s="105">
        <v>0</v>
      </c>
      <c r="BN16" s="105">
        <v>0</v>
      </c>
      <c r="BO16" s="105">
        <v>0</v>
      </c>
      <c r="BP16" s="105">
        <v>0</v>
      </c>
      <c r="BQ16" s="105">
        <v>0</v>
      </c>
      <c r="BR16" s="105">
        <v>0</v>
      </c>
      <c r="BS16" s="105">
        <v>0</v>
      </c>
      <c r="BT16" s="105">
        <v>0</v>
      </c>
      <c r="BU16" s="105">
        <v>0</v>
      </c>
      <c r="BV16" s="105">
        <v>0</v>
      </c>
      <c r="BW16" s="105">
        <v>0</v>
      </c>
      <c r="BX16" s="105">
        <v>0</v>
      </c>
      <c r="BY16" s="68">
        <v>0</v>
      </c>
      <c r="BZ16" s="105">
        <v>0</v>
      </c>
      <c r="CA16" s="105">
        <v>0</v>
      </c>
      <c r="CB16" s="105">
        <v>0</v>
      </c>
      <c r="CC16" s="105">
        <v>0</v>
      </c>
      <c r="CD16" s="68">
        <v>0</v>
      </c>
      <c r="CE16" s="106"/>
      <c r="CF16" s="106"/>
      <c r="CG16" s="105">
        <v>0</v>
      </c>
      <c r="CH16" s="105">
        <v>0</v>
      </c>
      <c r="CI16" s="70"/>
      <c r="CJ16" s="70"/>
      <c r="CK16" s="68">
        <v>0</v>
      </c>
      <c r="CL16" s="68">
        <v>0</v>
      </c>
      <c r="CM16" s="68">
        <v>0</v>
      </c>
      <c r="CN16" s="68">
        <v>0</v>
      </c>
      <c r="CO16" s="71" t="s">
        <v>97</v>
      </c>
      <c r="CP16" s="105">
        <v>0</v>
      </c>
      <c r="CQ16" s="105">
        <v>0</v>
      </c>
      <c r="CR16" s="68">
        <v>0</v>
      </c>
      <c r="CS16" s="71" t="s">
        <v>97</v>
      </c>
      <c r="CT16" s="105">
        <v>0</v>
      </c>
      <c r="CU16" s="105">
        <v>0</v>
      </c>
      <c r="CV16" s="68">
        <v>0</v>
      </c>
      <c r="CW16" s="71" t="s">
        <v>97</v>
      </c>
      <c r="CX16" s="68">
        <v>0</v>
      </c>
      <c r="CY16" s="68">
        <v>0</v>
      </c>
      <c r="CZ16" s="68">
        <v>0</v>
      </c>
      <c r="DA16" s="71" t="s">
        <v>97</v>
      </c>
      <c r="DB16" s="105">
        <v>0</v>
      </c>
      <c r="DC16" s="105">
        <v>0</v>
      </c>
      <c r="DD16" s="68">
        <v>0</v>
      </c>
      <c r="DE16" s="71" t="s">
        <v>97</v>
      </c>
      <c r="DF16" s="68">
        <v>0</v>
      </c>
      <c r="DG16" s="68">
        <v>0</v>
      </c>
      <c r="DH16" s="68">
        <v>0</v>
      </c>
      <c r="DI16" s="71" t="s">
        <v>97</v>
      </c>
      <c r="DJ16" s="105">
        <v>0</v>
      </c>
      <c r="DK16" s="105">
        <v>0</v>
      </c>
      <c r="DL16" s="68">
        <v>0</v>
      </c>
      <c r="DM16" s="71" t="s">
        <v>97</v>
      </c>
      <c r="DN16" s="68">
        <v>0</v>
      </c>
      <c r="DO16" s="68">
        <v>0</v>
      </c>
      <c r="DP16" s="105">
        <v>0</v>
      </c>
      <c r="DQ16" s="105">
        <v>0</v>
      </c>
      <c r="DR16" s="105">
        <v>0</v>
      </c>
      <c r="DS16" s="105">
        <v>0</v>
      </c>
      <c r="DT16" s="105">
        <v>0</v>
      </c>
      <c r="DU16" s="105">
        <v>0</v>
      </c>
      <c r="DV16" s="105">
        <v>0</v>
      </c>
      <c r="DW16" s="105">
        <v>0</v>
      </c>
      <c r="DX16" s="105">
        <v>0</v>
      </c>
      <c r="DY16" s="105">
        <v>0</v>
      </c>
      <c r="DZ16" s="105">
        <v>0</v>
      </c>
      <c r="EA16" s="105">
        <v>0</v>
      </c>
      <c r="EB16" s="105">
        <v>0</v>
      </c>
      <c r="EC16" s="105">
        <v>0</v>
      </c>
      <c r="ED16" s="68">
        <v>0</v>
      </c>
      <c r="EE16" s="105">
        <v>0</v>
      </c>
      <c r="EF16" s="105">
        <v>0</v>
      </c>
      <c r="EG16" s="105">
        <v>0</v>
      </c>
      <c r="EH16" s="105">
        <v>0</v>
      </c>
      <c r="EI16" s="68">
        <v>0</v>
      </c>
      <c r="EJ16" s="106"/>
      <c r="EK16" s="106"/>
      <c r="EL16" s="105">
        <v>0</v>
      </c>
      <c r="EM16" s="105">
        <v>0</v>
      </c>
      <c r="EN16" s="68">
        <v>0</v>
      </c>
      <c r="EO16" s="68">
        <v>0</v>
      </c>
      <c r="EP16" s="68">
        <v>0</v>
      </c>
      <c r="EQ16" s="68">
        <v>0</v>
      </c>
      <c r="ER16" s="71" t="s">
        <v>97</v>
      </c>
      <c r="ES16" s="105">
        <v>0</v>
      </c>
      <c r="ET16" s="105">
        <v>0</v>
      </c>
      <c r="EU16" s="68">
        <v>0</v>
      </c>
      <c r="EV16" s="71" t="s">
        <v>97</v>
      </c>
      <c r="EW16" s="105">
        <v>0</v>
      </c>
      <c r="EX16" s="105">
        <v>0</v>
      </c>
      <c r="EY16" s="68">
        <v>0</v>
      </c>
      <c r="EZ16" s="71" t="s">
        <v>97</v>
      </c>
      <c r="FA16" s="68">
        <v>0</v>
      </c>
      <c r="FB16" s="68">
        <v>0</v>
      </c>
      <c r="FC16" s="68">
        <v>0</v>
      </c>
      <c r="FD16" s="71" t="s">
        <v>97</v>
      </c>
      <c r="FE16" s="105">
        <v>0</v>
      </c>
      <c r="FF16" s="105">
        <v>0</v>
      </c>
      <c r="FG16" s="68">
        <v>0</v>
      </c>
      <c r="FH16" s="71" t="s">
        <v>97</v>
      </c>
      <c r="FI16" s="68">
        <v>0</v>
      </c>
      <c r="FJ16" s="68">
        <v>0</v>
      </c>
      <c r="FK16" s="68">
        <v>0</v>
      </c>
      <c r="FL16" s="71" t="s">
        <v>97</v>
      </c>
      <c r="FM16" s="105">
        <v>0</v>
      </c>
      <c r="FN16" s="105">
        <v>0</v>
      </c>
      <c r="FO16" s="68">
        <v>0</v>
      </c>
      <c r="FP16" s="71" t="s">
        <v>97</v>
      </c>
      <c r="FQ16" s="68">
        <v>0</v>
      </c>
      <c r="FR16" s="68">
        <v>0</v>
      </c>
      <c r="FS16" s="105">
        <v>0</v>
      </c>
      <c r="FT16" s="105">
        <v>0</v>
      </c>
      <c r="FU16" s="105">
        <v>0</v>
      </c>
      <c r="FV16" s="105">
        <v>0</v>
      </c>
      <c r="FW16" s="105">
        <v>0</v>
      </c>
      <c r="FX16" s="105">
        <v>0</v>
      </c>
      <c r="FY16" s="105">
        <v>0</v>
      </c>
      <c r="FZ16" s="105">
        <v>0</v>
      </c>
      <c r="GA16" s="105">
        <v>0</v>
      </c>
      <c r="GB16" s="105">
        <v>0</v>
      </c>
      <c r="GC16" s="105">
        <v>0</v>
      </c>
      <c r="GD16" s="105">
        <v>0</v>
      </c>
      <c r="GE16" s="105">
        <v>0</v>
      </c>
      <c r="GF16" s="105">
        <v>0</v>
      </c>
      <c r="GG16" s="68">
        <v>0</v>
      </c>
      <c r="GH16" s="105">
        <v>0</v>
      </c>
      <c r="GI16" s="105">
        <v>0</v>
      </c>
      <c r="GJ16" s="105">
        <v>0</v>
      </c>
      <c r="GK16" s="105">
        <v>0</v>
      </c>
      <c r="GL16" s="68">
        <v>0</v>
      </c>
      <c r="GM16" s="106"/>
      <c r="GN16" s="106"/>
      <c r="GO16" s="72"/>
      <c r="GP16" s="72"/>
      <c r="GQ16" s="73"/>
      <c r="GR16" s="73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2"/>
      <c r="HK16" s="107">
        <v>0</v>
      </c>
      <c r="HL16" s="107">
        <v>0</v>
      </c>
      <c r="HM16" s="107">
        <v>0</v>
      </c>
      <c r="HN16" s="107">
        <v>0</v>
      </c>
      <c r="HO16" s="107">
        <v>0</v>
      </c>
      <c r="HP16" s="107">
        <v>0</v>
      </c>
      <c r="HQ16" s="107">
        <v>0</v>
      </c>
      <c r="HR16" s="107">
        <v>0</v>
      </c>
      <c r="HS16" s="107">
        <v>0</v>
      </c>
      <c r="HT16" s="107">
        <v>0</v>
      </c>
      <c r="HU16" s="107">
        <v>0</v>
      </c>
      <c r="HV16" s="107">
        <v>0</v>
      </c>
      <c r="HW16" s="107">
        <v>0</v>
      </c>
      <c r="HX16" s="107">
        <v>0</v>
      </c>
      <c r="HY16" s="107">
        <v>0</v>
      </c>
      <c r="HZ16" s="107">
        <v>0</v>
      </c>
      <c r="IA16" s="107">
        <v>0</v>
      </c>
      <c r="IB16" s="107">
        <v>0</v>
      </c>
      <c r="IC16" s="107">
        <v>0</v>
      </c>
      <c r="ID16" s="107">
        <v>0</v>
      </c>
      <c r="IE16" s="107">
        <v>0</v>
      </c>
      <c r="IF16" s="107">
        <v>0</v>
      </c>
      <c r="IG16" s="107">
        <v>0</v>
      </c>
      <c r="IH16" s="107">
        <v>0</v>
      </c>
      <c r="II16" s="107">
        <v>0</v>
      </c>
      <c r="IJ16" s="107">
        <v>0</v>
      </c>
      <c r="IK16" s="107">
        <v>0</v>
      </c>
      <c r="IL16" s="107">
        <v>0</v>
      </c>
      <c r="IM16" s="107">
        <v>0</v>
      </c>
      <c r="IN16" s="107">
        <v>0</v>
      </c>
      <c r="IO16" s="107">
        <v>0</v>
      </c>
      <c r="IP16" s="107">
        <v>0</v>
      </c>
      <c r="IQ16" s="107">
        <v>0</v>
      </c>
      <c r="IR16" s="107">
        <v>0</v>
      </c>
      <c r="IS16" s="107">
        <v>0</v>
      </c>
      <c r="IT16" s="107">
        <v>0</v>
      </c>
      <c r="IU16" s="107">
        <v>0</v>
      </c>
      <c r="IV16" s="107">
        <v>0</v>
      </c>
      <c r="IW16" s="107">
        <v>0</v>
      </c>
      <c r="IX16" s="107">
        <v>0</v>
      </c>
      <c r="IY16" s="107">
        <v>0</v>
      </c>
      <c r="IZ16" s="107">
        <v>0</v>
      </c>
      <c r="JA16" s="107">
        <v>0</v>
      </c>
      <c r="JB16" s="107">
        <v>0</v>
      </c>
      <c r="JC16" s="107">
        <v>0</v>
      </c>
      <c r="JD16" s="107">
        <v>0</v>
      </c>
      <c r="JE16" s="107">
        <v>0</v>
      </c>
      <c r="JF16" s="107">
        <v>0</v>
      </c>
      <c r="JG16" s="107">
        <v>0</v>
      </c>
      <c r="JH16" s="107">
        <v>0</v>
      </c>
      <c r="JI16" s="107">
        <v>0</v>
      </c>
      <c r="JJ16" s="107">
        <v>0</v>
      </c>
      <c r="JK16" s="107">
        <v>0</v>
      </c>
      <c r="JL16" s="107">
        <v>0</v>
      </c>
      <c r="JM16" s="107">
        <v>0</v>
      </c>
      <c r="JN16" s="107">
        <v>0</v>
      </c>
      <c r="JO16" s="107">
        <v>0</v>
      </c>
      <c r="JP16" s="107">
        <v>0</v>
      </c>
      <c r="JQ16" s="107">
        <v>0</v>
      </c>
      <c r="JR16" s="107">
        <v>0</v>
      </c>
      <c r="JS16" s="107">
        <v>0</v>
      </c>
      <c r="JT16" s="107">
        <v>0</v>
      </c>
      <c r="JU16" s="107">
        <v>0</v>
      </c>
      <c r="JV16" s="107">
        <v>0</v>
      </c>
      <c r="JW16" s="107">
        <v>0</v>
      </c>
      <c r="JX16" s="107">
        <v>0</v>
      </c>
      <c r="JY16" s="107">
        <v>0</v>
      </c>
      <c r="JZ16" s="107">
        <v>0</v>
      </c>
      <c r="KA16" s="107">
        <v>0</v>
      </c>
      <c r="KB16" s="107">
        <v>0</v>
      </c>
      <c r="KC16" s="107">
        <v>0</v>
      </c>
      <c r="KD16" s="107">
        <v>0</v>
      </c>
      <c r="KE16" s="107">
        <v>0</v>
      </c>
      <c r="KF16" s="107">
        <v>0</v>
      </c>
      <c r="KG16" s="107">
        <v>0</v>
      </c>
      <c r="KH16" s="107">
        <v>0</v>
      </c>
      <c r="KI16" s="107">
        <v>0</v>
      </c>
      <c r="KJ16" s="107">
        <v>0</v>
      </c>
      <c r="KK16" s="107">
        <v>0</v>
      </c>
      <c r="KL16" s="107">
        <v>0</v>
      </c>
      <c r="KM16" s="2"/>
      <c r="KN16" s="107"/>
      <c r="KO16" s="76"/>
      <c r="KP16" s="76"/>
      <c r="KQ16" s="76"/>
      <c r="KR16" s="75">
        <v>0</v>
      </c>
      <c r="KS16" s="75">
        <v>0</v>
      </c>
      <c r="KT16" s="75">
        <v>0</v>
      </c>
      <c r="KU16" s="75">
        <v>0</v>
      </c>
      <c r="KV16" s="75">
        <v>0</v>
      </c>
      <c r="KW16" s="75">
        <v>0</v>
      </c>
      <c r="KX16" s="75">
        <v>0</v>
      </c>
      <c r="KY16" s="75">
        <v>0</v>
      </c>
      <c r="KZ16" s="75">
        <v>0</v>
      </c>
      <c r="LA16" s="75">
        <v>0</v>
      </c>
      <c r="LB16" s="75">
        <v>0</v>
      </c>
      <c r="LC16" s="75">
        <v>0</v>
      </c>
      <c r="LD16" s="75">
        <v>0</v>
      </c>
      <c r="LE16" s="75">
        <v>0</v>
      </c>
      <c r="LF16" s="75">
        <v>0</v>
      </c>
      <c r="LG16" s="75">
        <v>0</v>
      </c>
      <c r="LH16" s="75">
        <v>0</v>
      </c>
      <c r="LI16" s="75">
        <v>0</v>
      </c>
      <c r="LJ16" s="107"/>
      <c r="LK16" s="107"/>
      <c r="LL16" s="107"/>
      <c r="LM16" s="107"/>
      <c r="LN16" s="107"/>
      <c r="LO16" s="107"/>
      <c r="LP16" s="108"/>
      <c r="LQ16" s="108"/>
      <c r="LR16" s="108"/>
      <c r="LS16" s="108"/>
      <c r="LT16" s="108"/>
      <c r="LU16" s="109"/>
      <c r="LV16" s="108"/>
      <c r="LW16" s="108"/>
      <c r="LX16" s="109"/>
    </row>
    <row r="17" spans="1:336" ht="15.75" customHeight="1" x14ac:dyDescent="0.2">
      <c r="A17" s="66"/>
      <c r="B17" s="67" t="s">
        <v>110</v>
      </c>
      <c r="C17" s="66"/>
      <c r="D17" s="66"/>
      <c r="E17" s="66"/>
      <c r="F17" s="105">
        <f>SUM(F18:F41)</f>
        <v>204621.79694007582</v>
      </c>
      <c r="G17" s="105">
        <f>SUM(G18:G41)</f>
        <v>0</v>
      </c>
      <c r="H17" s="105">
        <f>SUM(H18:H41)</f>
        <v>175424.93718297224</v>
      </c>
      <c r="I17" s="105">
        <f>SUM(I18:I41)</f>
        <v>0</v>
      </c>
      <c r="J17" s="66"/>
      <c r="K17" s="66"/>
      <c r="L17" s="66"/>
      <c r="M17" s="66"/>
      <c r="N17" s="68" t="s">
        <v>97</v>
      </c>
      <c r="O17" s="68" t="s">
        <v>97</v>
      </c>
      <c r="P17" s="105" t="s">
        <v>97</v>
      </c>
      <c r="Q17" s="105" t="s">
        <v>97</v>
      </c>
      <c r="R17" s="69" t="s">
        <v>97</v>
      </c>
      <c r="S17" s="69" t="s">
        <v>97</v>
      </c>
      <c r="T17" s="69" t="s">
        <v>97</v>
      </c>
      <c r="U17" s="69" t="s">
        <v>97</v>
      </c>
      <c r="V17" s="105">
        <f>SUM(V18:V41)</f>
        <v>0</v>
      </c>
      <c r="W17" s="105">
        <f>SUM(W18:W41)</f>
        <v>0</v>
      </c>
      <c r="X17" s="69">
        <v>0</v>
      </c>
      <c r="Y17" s="105">
        <f>SUM(Y18:Y41)</f>
        <v>0</v>
      </c>
      <c r="Z17" s="69">
        <v>0</v>
      </c>
      <c r="AA17" s="69">
        <v>0</v>
      </c>
      <c r="AB17" s="105">
        <f>SUM(AB18:AB41)</f>
        <v>7019.4313653366189</v>
      </c>
      <c r="AC17" s="105">
        <f>SUM(AC18:AC41)</f>
        <v>0</v>
      </c>
      <c r="AD17" s="70"/>
      <c r="AE17" s="70"/>
      <c r="AF17" s="105">
        <f>SUM(AF18:AF41)</f>
        <v>197602.36557473917</v>
      </c>
      <c r="AG17" s="105">
        <f>SUM(AG18:AG41)</f>
        <v>112269.65031451677</v>
      </c>
      <c r="AH17" s="105">
        <f>SUM(AH18:AH41)</f>
        <v>0</v>
      </c>
      <c r="AI17" s="68">
        <f>SUM(AI18:AI41)</f>
        <v>-112269.65031451677</v>
      </c>
      <c r="AJ17" s="71">
        <f>IF(AG17=0,"-",AH17/AG17)</f>
        <v>0</v>
      </c>
      <c r="AK17" s="105">
        <f>SUM(AK18:AK41)</f>
        <v>55938.096946134647</v>
      </c>
      <c r="AL17" s="105">
        <f>SUM(AL18:AL41)</f>
        <v>0</v>
      </c>
      <c r="AM17" s="68">
        <f>SUM(AM18:AM41)</f>
        <v>-55938.096946134647</v>
      </c>
      <c r="AN17" s="71">
        <f>IF(AK17=0,"-",AL17/AK17)</f>
        <v>0</v>
      </c>
      <c r="AO17" s="105">
        <f>SUM(AO18:AO41)</f>
        <v>0</v>
      </c>
      <c r="AP17" s="105">
        <f>SUM(AP18:AP41)</f>
        <v>0</v>
      </c>
      <c r="AQ17" s="68">
        <f>SUM(AQ18:AQ41)</f>
        <v>0</v>
      </c>
      <c r="AR17" s="71" t="str">
        <f>IF(AO17=0,"-",AP17/AO17)</f>
        <v>-</v>
      </c>
      <c r="AS17" s="68">
        <f>SUM(AS18:AS41)</f>
        <v>55938.096946134647</v>
      </c>
      <c r="AT17" s="68">
        <f>SUM(AT18:AT41)</f>
        <v>0</v>
      </c>
      <c r="AU17" s="68">
        <f>SUM(AU18:AU41)</f>
        <v>-55938.096946134647</v>
      </c>
      <c r="AV17" s="71">
        <f>IF(AS17=0,"-",AT17/AS17)</f>
        <v>0</v>
      </c>
      <c r="AW17" s="105">
        <f>SUM(AW18:AW41)</f>
        <v>41120.582768382126</v>
      </c>
      <c r="AX17" s="105">
        <f>SUM(AX18:AX41)</f>
        <v>0</v>
      </c>
      <c r="AY17" s="68">
        <f>SUM(AY18:AY41)</f>
        <v>-41120.582768382126</v>
      </c>
      <c r="AZ17" s="71">
        <f>IF(AW17=0,"-",AX17/AW17)</f>
        <v>0</v>
      </c>
      <c r="BA17" s="68">
        <f>SUM(BA18:BA41)</f>
        <v>97058.679714516766</v>
      </c>
      <c r="BB17" s="68">
        <f>SUM(BB18:BB41)</f>
        <v>0</v>
      </c>
      <c r="BC17" s="68">
        <f>SUM(BC18:BC41)</f>
        <v>-97058.679714516766</v>
      </c>
      <c r="BD17" s="71">
        <f>IF(BA17=0,"-",BB17/BA17)</f>
        <v>0</v>
      </c>
      <c r="BE17" s="105">
        <f>SUM(BE18:BE41)</f>
        <v>15210.970600000001</v>
      </c>
      <c r="BF17" s="105">
        <f>SUM(BF18:BF41)</f>
        <v>0</v>
      </c>
      <c r="BG17" s="68">
        <f>SUM(BG18:BG41)</f>
        <v>-15210.970600000001</v>
      </c>
      <c r="BH17" s="71">
        <f>IF(BE17=0,"-",BF17/BE17)</f>
        <v>0</v>
      </c>
      <c r="BI17" s="68">
        <f t="shared" ref="BI17:CC17" si="15">SUM(BI18:BI41)</f>
        <v>85332.715260222394</v>
      </c>
      <c r="BJ17" s="68">
        <f t="shared" si="15"/>
        <v>0</v>
      </c>
      <c r="BK17" s="105">
        <f t="shared" si="15"/>
        <v>0</v>
      </c>
      <c r="BL17" s="105">
        <f t="shared" si="15"/>
        <v>0</v>
      </c>
      <c r="BM17" s="105">
        <f t="shared" si="15"/>
        <v>0</v>
      </c>
      <c r="BN17" s="105">
        <f t="shared" si="15"/>
        <v>0</v>
      </c>
      <c r="BO17" s="105">
        <f t="shared" si="15"/>
        <v>0</v>
      </c>
      <c r="BP17" s="105">
        <f t="shared" si="15"/>
        <v>0</v>
      </c>
      <c r="BQ17" s="105">
        <f t="shared" si="15"/>
        <v>0</v>
      </c>
      <c r="BR17" s="105">
        <f t="shared" si="15"/>
        <v>0</v>
      </c>
      <c r="BS17" s="105">
        <f t="shared" si="15"/>
        <v>0</v>
      </c>
      <c r="BT17" s="105">
        <f t="shared" si="15"/>
        <v>0</v>
      </c>
      <c r="BU17" s="105">
        <f t="shared" si="15"/>
        <v>0</v>
      </c>
      <c r="BV17" s="105">
        <f t="shared" si="15"/>
        <v>0</v>
      </c>
      <c r="BW17" s="105">
        <f t="shared" si="15"/>
        <v>0</v>
      </c>
      <c r="BX17" s="105">
        <f t="shared" si="15"/>
        <v>0</v>
      </c>
      <c r="BY17" s="68">
        <f t="shared" si="15"/>
        <v>-112269.65031451677</v>
      </c>
      <c r="BZ17" s="105">
        <f t="shared" si="15"/>
        <v>35105.21161572649</v>
      </c>
      <c r="CA17" s="105">
        <f t="shared" si="15"/>
        <v>26019.9466444959</v>
      </c>
      <c r="CB17" s="105">
        <f t="shared" si="15"/>
        <v>11920.72</v>
      </c>
      <c r="CC17" s="105">
        <f t="shared" si="15"/>
        <v>12286.837000000001</v>
      </c>
      <c r="CD17" s="68">
        <f>F17-AB17-AF17</f>
        <v>0</v>
      </c>
      <c r="CE17" s="106"/>
      <c r="CF17" s="106"/>
      <c r="CG17" s="105">
        <f>SUM(CG18:CG41)</f>
        <v>18768.315730673243</v>
      </c>
      <c r="CH17" s="105">
        <f>SUM(CH18:CH41)</f>
        <v>0</v>
      </c>
      <c r="CI17" s="70"/>
      <c r="CJ17" s="70"/>
      <c r="CK17" s="68">
        <f>SUM(CK18:CK41)</f>
        <v>156656.621452299</v>
      </c>
      <c r="CL17" s="68">
        <f>SUM(CL18:CL41)</f>
        <v>93114.65020978199</v>
      </c>
      <c r="CM17" s="68">
        <f>SUM(CM18:CM41)</f>
        <v>0</v>
      </c>
      <c r="CN17" s="68">
        <f>SUM(CN18:CN41)</f>
        <v>-93114.65020978199</v>
      </c>
      <c r="CO17" s="71">
        <f>IF(CL17=0,"-",CM17/CL17)</f>
        <v>0</v>
      </c>
      <c r="CP17" s="105">
        <f>SUM(CP18:CP41)</f>
        <v>44807.034</v>
      </c>
      <c r="CQ17" s="105">
        <f>SUM(CQ18:CQ41)</f>
        <v>0</v>
      </c>
      <c r="CR17" s="68">
        <f>SUM(CR18:CR41)</f>
        <v>-44807.034</v>
      </c>
      <c r="CS17" s="71">
        <f>IF(CP17=0,"-",CQ17/CP17)</f>
        <v>0</v>
      </c>
      <c r="CT17" s="105">
        <f>SUM(CT18:CT41)</f>
        <v>10035.874790996666</v>
      </c>
      <c r="CU17" s="105">
        <f>SUM(CU18:CU41)</f>
        <v>0</v>
      </c>
      <c r="CV17" s="68">
        <f>SUM(CV18:CV41)</f>
        <v>-10035.874790996666</v>
      </c>
      <c r="CW17" s="71">
        <f>IF(CT17=0,"-",CU17/CT17)</f>
        <v>0</v>
      </c>
      <c r="CX17" s="68">
        <f>SUM(CX18:CX41)</f>
        <v>54842.908790996669</v>
      </c>
      <c r="CY17" s="68">
        <f>SUM(CY18:CY41)</f>
        <v>0</v>
      </c>
      <c r="CZ17" s="68">
        <f>SUM(CZ18:CZ41)</f>
        <v>-54842.908790996669</v>
      </c>
      <c r="DA17" s="71">
        <f>IF(CX17=0,"-",CY17/CX17)</f>
        <v>0</v>
      </c>
      <c r="DB17" s="105">
        <f>SUM(DB18:DB41)</f>
        <v>25381.855682655114</v>
      </c>
      <c r="DC17" s="105">
        <f>SUM(DC18:DC41)</f>
        <v>0</v>
      </c>
      <c r="DD17" s="68">
        <f>SUM(DD18:DD41)</f>
        <v>-25381.855682655114</v>
      </c>
      <c r="DE17" s="71">
        <f>IF(DB17=0,"-",DC17/DB17)</f>
        <v>0</v>
      </c>
      <c r="DF17" s="68">
        <f>SUM(DF18:DF41)</f>
        <v>80224.764473651783</v>
      </c>
      <c r="DG17" s="68">
        <f>SUM(DG18:DG41)</f>
        <v>0</v>
      </c>
      <c r="DH17" s="68">
        <f>SUM(DH18:DH41)</f>
        <v>-80224.764473651783</v>
      </c>
      <c r="DI17" s="71">
        <f>IF(DF17=0,"-",DG17/DF17)</f>
        <v>0</v>
      </c>
      <c r="DJ17" s="105">
        <f>SUM(DJ18:DJ41)</f>
        <v>12889.885736130216</v>
      </c>
      <c r="DK17" s="105">
        <f>SUM(DK18:DK41)</f>
        <v>0</v>
      </c>
      <c r="DL17" s="68">
        <f>SUM(DL18:DL41)</f>
        <v>-12889.885736130216</v>
      </c>
      <c r="DM17" s="71">
        <f>IF(DJ17=0,"-",DK17/DJ17)</f>
        <v>0</v>
      </c>
      <c r="DN17" s="68">
        <f t="shared" ref="DN17:EH17" si="16">SUM(DN18:DN41)</f>
        <v>63541.971242517015</v>
      </c>
      <c r="DO17" s="68">
        <f t="shared" si="16"/>
        <v>0</v>
      </c>
      <c r="DP17" s="105">
        <f t="shared" si="16"/>
        <v>0</v>
      </c>
      <c r="DQ17" s="105">
        <f t="shared" si="16"/>
        <v>0</v>
      </c>
      <c r="DR17" s="105">
        <f t="shared" si="16"/>
        <v>0</v>
      </c>
      <c r="DS17" s="105">
        <f t="shared" si="16"/>
        <v>0</v>
      </c>
      <c r="DT17" s="105">
        <f t="shared" si="16"/>
        <v>0</v>
      </c>
      <c r="DU17" s="105">
        <f t="shared" si="16"/>
        <v>0</v>
      </c>
      <c r="DV17" s="105">
        <f t="shared" si="16"/>
        <v>0</v>
      </c>
      <c r="DW17" s="105">
        <f t="shared" si="16"/>
        <v>0</v>
      </c>
      <c r="DX17" s="105">
        <f t="shared" si="16"/>
        <v>0</v>
      </c>
      <c r="DY17" s="105">
        <f t="shared" si="16"/>
        <v>0</v>
      </c>
      <c r="DZ17" s="105">
        <f t="shared" si="16"/>
        <v>0</v>
      </c>
      <c r="EA17" s="105">
        <f t="shared" si="16"/>
        <v>0</v>
      </c>
      <c r="EB17" s="105">
        <f t="shared" si="16"/>
        <v>0</v>
      </c>
      <c r="EC17" s="105">
        <f t="shared" si="16"/>
        <v>0</v>
      </c>
      <c r="ED17" s="68">
        <f t="shared" si="16"/>
        <v>-93114.65020978199</v>
      </c>
      <c r="EE17" s="105">
        <f t="shared" si="16"/>
        <v>27279.2149329932</v>
      </c>
      <c r="EF17" s="105">
        <f t="shared" si="16"/>
        <v>19587.883809523813</v>
      </c>
      <c r="EG17" s="105">
        <f t="shared" si="16"/>
        <v>8184.8874999999998</v>
      </c>
      <c r="EH17" s="105">
        <f t="shared" si="16"/>
        <v>8489.9850000000006</v>
      </c>
      <c r="EI17" s="68">
        <f>H17-CG17-CK17</f>
        <v>0</v>
      </c>
      <c r="EJ17" s="106"/>
      <c r="EK17" s="106"/>
      <c r="EL17" s="105">
        <f t="shared" ref="EL17:EQ17" si="17">SUM(EL18:EL41)</f>
        <v>18768.315730673243</v>
      </c>
      <c r="EM17" s="105">
        <f t="shared" si="17"/>
        <v>0</v>
      </c>
      <c r="EN17" s="68">
        <f t="shared" si="17"/>
        <v>156656.621452299</v>
      </c>
      <c r="EO17" s="68">
        <f t="shared" si="17"/>
        <v>93114.65020978199</v>
      </c>
      <c r="EP17" s="68">
        <f t="shared" si="17"/>
        <v>0</v>
      </c>
      <c r="EQ17" s="68">
        <f t="shared" si="17"/>
        <v>-93114.65020978199</v>
      </c>
      <c r="ER17" s="71">
        <f>IF(EO17=0,"-",EP17/EO17)</f>
        <v>0</v>
      </c>
      <c r="ES17" s="105">
        <f>SUM(ES18:ES41)</f>
        <v>44807.034</v>
      </c>
      <c r="ET17" s="105">
        <f>SUM(ET18:ET41)</f>
        <v>0</v>
      </c>
      <c r="EU17" s="68">
        <f>SUM(EU18:EU41)</f>
        <v>-44807.034</v>
      </c>
      <c r="EV17" s="71">
        <f>IF(ES17=0,"-",ET17/ES17)</f>
        <v>0</v>
      </c>
      <c r="EW17" s="105">
        <f>SUM(EW18:EW41)</f>
        <v>10035.874790996666</v>
      </c>
      <c r="EX17" s="105">
        <f>SUM(EX18:EX41)</f>
        <v>0</v>
      </c>
      <c r="EY17" s="68">
        <f>SUM(EY18:EY41)</f>
        <v>-10035.874790996666</v>
      </c>
      <c r="EZ17" s="71">
        <f>IF(EW17=0,"-",EX17/EW17)</f>
        <v>0</v>
      </c>
      <c r="FA17" s="68">
        <f>SUM(FA18:FA41)</f>
        <v>54842.908790996669</v>
      </c>
      <c r="FB17" s="68">
        <f>SUM(FB18:FB41)</f>
        <v>0</v>
      </c>
      <c r="FC17" s="68">
        <f>SUM(FC18:FC41)</f>
        <v>-54842.908790996669</v>
      </c>
      <c r="FD17" s="71">
        <f>IF(FA17=0,"-",FB17/FA17)</f>
        <v>0</v>
      </c>
      <c r="FE17" s="105">
        <f>SUM(FE18:FE41)</f>
        <v>25381.855682655114</v>
      </c>
      <c r="FF17" s="105">
        <f>SUM(FF18:FF41)</f>
        <v>0</v>
      </c>
      <c r="FG17" s="68">
        <f>SUM(FG18:FG41)</f>
        <v>-25381.855682655114</v>
      </c>
      <c r="FH17" s="71">
        <f>IF(FE17=0,"-",FF17/FE17)</f>
        <v>0</v>
      </c>
      <c r="FI17" s="68">
        <f>SUM(FI18:FI41)</f>
        <v>80224.764473651783</v>
      </c>
      <c r="FJ17" s="68">
        <f>SUM(FJ18:FJ41)</f>
        <v>0</v>
      </c>
      <c r="FK17" s="68">
        <f>SUM(FK18:FK41)</f>
        <v>-80224.764473651783</v>
      </c>
      <c r="FL17" s="71">
        <f>IF(FI17=0,"-",FJ17/FI17)</f>
        <v>0</v>
      </c>
      <c r="FM17" s="105">
        <f>SUM(FM18:FM41)</f>
        <v>12889.885736130216</v>
      </c>
      <c r="FN17" s="105">
        <f>SUM(FN18:FN41)</f>
        <v>0</v>
      </c>
      <c r="FO17" s="68">
        <f>SUM(FO18:FO41)</f>
        <v>-12889.885736130216</v>
      </c>
      <c r="FP17" s="71">
        <f>IF(FM17=0,"-",FN17/FM17)</f>
        <v>0</v>
      </c>
      <c r="FQ17" s="68">
        <f t="shared" ref="FQ17:GK17" si="18">SUM(FQ18:FQ41)</f>
        <v>63541.971242517015</v>
      </c>
      <c r="FR17" s="68">
        <f t="shared" si="18"/>
        <v>0</v>
      </c>
      <c r="FS17" s="105">
        <f t="shared" si="18"/>
        <v>0</v>
      </c>
      <c r="FT17" s="105">
        <f t="shared" si="18"/>
        <v>0</v>
      </c>
      <c r="FU17" s="105">
        <f t="shared" si="18"/>
        <v>0</v>
      </c>
      <c r="FV17" s="105">
        <f t="shared" si="18"/>
        <v>0</v>
      </c>
      <c r="FW17" s="105">
        <f t="shared" si="18"/>
        <v>0</v>
      </c>
      <c r="FX17" s="105">
        <f t="shared" si="18"/>
        <v>0</v>
      </c>
      <c r="FY17" s="105">
        <f t="shared" si="18"/>
        <v>0</v>
      </c>
      <c r="FZ17" s="105">
        <f t="shared" si="18"/>
        <v>0</v>
      </c>
      <c r="GA17" s="105">
        <f t="shared" si="18"/>
        <v>0</v>
      </c>
      <c r="GB17" s="105">
        <f t="shared" si="18"/>
        <v>0</v>
      </c>
      <c r="GC17" s="105">
        <f t="shared" si="18"/>
        <v>0</v>
      </c>
      <c r="GD17" s="105">
        <f t="shared" si="18"/>
        <v>0</v>
      </c>
      <c r="GE17" s="105">
        <f t="shared" si="18"/>
        <v>0</v>
      </c>
      <c r="GF17" s="105">
        <f t="shared" si="18"/>
        <v>0</v>
      </c>
      <c r="GG17" s="68">
        <f t="shared" si="18"/>
        <v>-93114.65020978199</v>
      </c>
      <c r="GH17" s="105">
        <f t="shared" si="18"/>
        <v>27279.2149329932</v>
      </c>
      <c r="GI17" s="105">
        <f t="shared" si="18"/>
        <v>19587.883809523813</v>
      </c>
      <c r="GJ17" s="105">
        <f t="shared" si="18"/>
        <v>8184.8874999999998</v>
      </c>
      <c r="GK17" s="105">
        <f t="shared" si="18"/>
        <v>8489.9850000000006</v>
      </c>
      <c r="GL17" s="68">
        <f>H17-EL17-EN17</f>
        <v>0</v>
      </c>
      <c r="GM17" s="106"/>
      <c r="GN17" s="106"/>
      <c r="GO17" s="72"/>
      <c r="GP17" s="72"/>
      <c r="GQ17" s="73"/>
      <c r="GR17" s="73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2"/>
      <c r="HK17" s="107">
        <f t="shared" ref="HK17:JV17" si="19">SUM(HK18:HK41)</f>
        <v>0</v>
      </c>
      <c r="HL17" s="107">
        <f t="shared" si="19"/>
        <v>0</v>
      </c>
      <c r="HM17" s="107">
        <f t="shared" si="19"/>
        <v>0</v>
      </c>
      <c r="HN17" s="107">
        <f t="shared" si="19"/>
        <v>0</v>
      </c>
      <c r="HO17" s="107">
        <f t="shared" si="19"/>
        <v>0</v>
      </c>
      <c r="HP17" s="107">
        <f t="shared" si="19"/>
        <v>0</v>
      </c>
      <c r="HQ17" s="107">
        <f t="shared" si="19"/>
        <v>0</v>
      </c>
      <c r="HR17" s="107">
        <f t="shared" si="19"/>
        <v>0</v>
      </c>
      <c r="HS17" s="107">
        <f t="shared" si="19"/>
        <v>0</v>
      </c>
      <c r="HT17" s="107">
        <f t="shared" si="19"/>
        <v>0</v>
      </c>
      <c r="HU17" s="107">
        <f t="shared" si="19"/>
        <v>0</v>
      </c>
      <c r="HV17" s="107">
        <f t="shared" si="19"/>
        <v>0</v>
      </c>
      <c r="HW17" s="107">
        <f t="shared" si="19"/>
        <v>0</v>
      </c>
      <c r="HX17" s="107">
        <f t="shared" si="19"/>
        <v>0</v>
      </c>
      <c r="HY17" s="107">
        <f t="shared" si="19"/>
        <v>0</v>
      </c>
      <c r="HZ17" s="107">
        <f t="shared" si="19"/>
        <v>0</v>
      </c>
      <c r="IA17" s="107">
        <f t="shared" si="19"/>
        <v>0</v>
      </c>
      <c r="IB17" s="107">
        <f t="shared" si="19"/>
        <v>0</v>
      </c>
      <c r="IC17" s="107">
        <f t="shared" si="19"/>
        <v>0</v>
      </c>
      <c r="ID17" s="107">
        <f t="shared" si="19"/>
        <v>0</v>
      </c>
      <c r="IE17" s="107">
        <f t="shared" si="19"/>
        <v>0</v>
      </c>
      <c r="IF17" s="107">
        <f t="shared" si="19"/>
        <v>0</v>
      </c>
      <c r="IG17" s="107">
        <f t="shared" si="19"/>
        <v>0</v>
      </c>
      <c r="IH17" s="107">
        <f t="shared" si="19"/>
        <v>0</v>
      </c>
      <c r="II17" s="107">
        <f t="shared" si="19"/>
        <v>0</v>
      </c>
      <c r="IJ17" s="107">
        <f t="shared" si="19"/>
        <v>0</v>
      </c>
      <c r="IK17" s="107">
        <f t="shared" si="19"/>
        <v>0</v>
      </c>
      <c r="IL17" s="107">
        <f t="shared" si="19"/>
        <v>0</v>
      </c>
      <c r="IM17" s="107">
        <f t="shared" si="19"/>
        <v>0</v>
      </c>
      <c r="IN17" s="107">
        <f t="shared" si="19"/>
        <v>0</v>
      </c>
      <c r="IO17" s="107">
        <f t="shared" si="19"/>
        <v>0</v>
      </c>
      <c r="IP17" s="107">
        <f t="shared" si="19"/>
        <v>0</v>
      </c>
      <c r="IQ17" s="107">
        <f t="shared" si="19"/>
        <v>0</v>
      </c>
      <c r="IR17" s="107">
        <f t="shared" si="19"/>
        <v>0</v>
      </c>
      <c r="IS17" s="107">
        <f t="shared" si="19"/>
        <v>0</v>
      </c>
      <c r="IT17" s="107">
        <f t="shared" si="19"/>
        <v>0</v>
      </c>
      <c r="IU17" s="107">
        <f t="shared" si="19"/>
        <v>0</v>
      </c>
      <c r="IV17" s="107">
        <f t="shared" si="19"/>
        <v>0</v>
      </c>
      <c r="IW17" s="107">
        <f t="shared" si="19"/>
        <v>0</v>
      </c>
      <c r="IX17" s="107">
        <f t="shared" si="19"/>
        <v>0</v>
      </c>
      <c r="IY17" s="107">
        <f t="shared" si="19"/>
        <v>0</v>
      </c>
      <c r="IZ17" s="107">
        <f t="shared" si="19"/>
        <v>0</v>
      </c>
      <c r="JA17" s="107">
        <f t="shared" si="19"/>
        <v>0</v>
      </c>
      <c r="JB17" s="107">
        <f t="shared" si="19"/>
        <v>0</v>
      </c>
      <c r="JC17" s="107">
        <f t="shared" si="19"/>
        <v>0</v>
      </c>
      <c r="JD17" s="107">
        <f t="shared" si="19"/>
        <v>0</v>
      </c>
      <c r="JE17" s="107">
        <f t="shared" si="19"/>
        <v>0</v>
      </c>
      <c r="JF17" s="107">
        <f t="shared" si="19"/>
        <v>0</v>
      </c>
      <c r="JG17" s="107">
        <f t="shared" si="19"/>
        <v>0</v>
      </c>
      <c r="JH17" s="107">
        <f t="shared" si="19"/>
        <v>0</v>
      </c>
      <c r="JI17" s="107">
        <f t="shared" si="19"/>
        <v>0</v>
      </c>
      <c r="JJ17" s="107">
        <f t="shared" si="19"/>
        <v>0</v>
      </c>
      <c r="JK17" s="107">
        <f t="shared" si="19"/>
        <v>0</v>
      </c>
      <c r="JL17" s="107">
        <f t="shared" si="19"/>
        <v>0</v>
      </c>
      <c r="JM17" s="107">
        <f t="shared" si="19"/>
        <v>0</v>
      </c>
      <c r="JN17" s="107">
        <f t="shared" si="19"/>
        <v>0</v>
      </c>
      <c r="JO17" s="107">
        <f t="shared" si="19"/>
        <v>0</v>
      </c>
      <c r="JP17" s="107">
        <f t="shared" si="19"/>
        <v>0</v>
      </c>
      <c r="JQ17" s="107">
        <f t="shared" si="19"/>
        <v>0</v>
      </c>
      <c r="JR17" s="107">
        <f t="shared" si="19"/>
        <v>0</v>
      </c>
      <c r="JS17" s="107">
        <f t="shared" si="19"/>
        <v>0</v>
      </c>
      <c r="JT17" s="107">
        <f t="shared" si="19"/>
        <v>0</v>
      </c>
      <c r="JU17" s="107">
        <f t="shared" si="19"/>
        <v>0</v>
      </c>
      <c r="JV17" s="107">
        <f t="shared" si="19"/>
        <v>0</v>
      </c>
      <c r="JW17" s="107">
        <f t="shared" ref="JW17:KL17" si="20">SUM(JW18:JW41)</f>
        <v>0</v>
      </c>
      <c r="JX17" s="107">
        <f t="shared" si="20"/>
        <v>0</v>
      </c>
      <c r="JY17" s="107">
        <f t="shared" si="20"/>
        <v>0</v>
      </c>
      <c r="JZ17" s="107">
        <f t="shared" si="20"/>
        <v>0</v>
      </c>
      <c r="KA17" s="107">
        <f t="shared" si="20"/>
        <v>0</v>
      </c>
      <c r="KB17" s="107">
        <f t="shared" si="20"/>
        <v>0</v>
      </c>
      <c r="KC17" s="107">
        <f t="shared" si="20"/>
        <v>0</v>
      </c>
      <c r="KD17" s="107">
        <f t="shared" si="20"/>
        <v>0</v>
      </c>
      <c r="KE17" s="107">
        <f t="shared" si="20"/>
        <v>0</v>
      </c>
      <c r="KF17" s="107">
        <f t="shared" si="20"/>
        <v>0</v>
      </c>
      <c r="KG17" s="107">
        <f t="shared" si="20"/>
        <v>0</v>
      </c>
      <c r="KH17" s="107">
        <f t="shared" si="20"/>
        <v>0</v>
      </c>
      <c r="KI17" s="107">
        <f t="shared" si="20"/>
        <v>0</v>
      </c>
      <c r="KJ17" s="107">
        <f t="shared" si="20"/>
        <v>0</v>
      </c>
      <c r="KK17" s="107">
        <f t="shared" si="20"/>
        <v>0</v>
      </c>
      <c r="KL17" s="107">
        <f t="shared" si="20"/>
        <v>0</v>
      </c>
      <c r="KM17" s="2"/>
      <c r="KN17" s="107"/>
      <c r="KO17" s="76"/>
      <c r="KP17" s="76"/>
      <c r="KQ17" s="76"/>
      <c r="KR17" s="75">
        <f t="shared" ref="KR17:LI17" si="21">SUM(KR18:KR41)</f>
        <v>0</v>
      </c>
      <c r="KS17" s="75">
        <f t="shared" si="21"/>
        <v>0</v>
      </c>
      <c r="KT17" s="75">
        <f t="shared" si="21"/>
        <v>0</v>
      </c>
      <c r="KU17" s="75">
        <f t="shared" si="21"/>
        <v>0</v>
      </c>
      <c r="KV17" s="75">
        <f t="shared" si="21"/>
        <v>0</v>
      </c>
      <c r="KW17" s="75">
        <f t="shared" si="21"/>
        <v>0</v>
      </c>
      <c r="KX17" s="75">
        <f t="shared" si="21"/>
        <v>0</v>
      </c>
      <c r="KY17" s="75">
        <f t="shared" si="21"/>
        <v>0</v>
      </c>
      <c r="KZ17" s="75">
        <f t="shared" si="21"/>
        <v>0</v>
      </c>
      <c r="LA17" s="75">
        <f t="shared" si="21"/>
        <v>0</v>
      </c>
      <c r="LB17" s="75">
        <f t="shared" si="21"/>
        <v>0</v>
      </c>
      <c r="LC17" s="75">
        <f t="shared" si="21"/>
        <v>0</v>
      </c>
      <c r="LD17" s="75">
        <f t="shared" si="21"/>
        <v>0</v>
      </c>
      <c r="LE17" s="75">
        <f t="shared" si="21"/>
        <v>0</v>
      </c>
      <c r="LF17" s="75">
        <f t="shared" si="21"/>
        <v>0</v>
      </c>
      <c r="LG17" s="75">
        <f t="shared" si="21"/>
        <v>0</v>
      </c>
      <c r="LH17" s="75">
        <f t="shared" si="21"/>
        <v>0</v>
      </c>
      <c r="LI17" s="75">
        <f t="shared" si="21"/>
        <v>0</v>
      </c>
      <c r="LJ17" s="107"/>
      <c r="LK17" s="107"/>
      <c r="LL17" s="107"/>
      <c r="LM17" s="107"/>
      <c r="LN17" s="107"/>
      <c r="LO17" s="107"/>
      <c r="LP17" s="108"/>
      <c r="LQ17" s="108"/>
      <c r="LR17" s="108"/>
      <c r="LS17" s="108"/>
      <c r="LT17" s="108"/>
      <c r="LU17" s="109"/>
      <c r="LV17" s="108"/>
      <c r="LW17" s="108"/>
      <c r="LX17" s="109"/>
    </row>
    <row r="18" spans="1:336" ht="15.75" customHeight="1" outlineLevel="1" x14ac:dyDescent="0.2">
      <c r="A18" s="110"/>
      <c r="B18" s="111" t="s">
        <v>111</v>
      </c>
      <c r="C18" s="112"/>
      <c r="D18" s="112"/>
      <c r="E18" s="112"/>
      <c r="F18" s="113"/>
      <c r="G18" s="113"/>
      <c r="H18" s="113"/>
      <c r="I18" s="113"/>
      <c r="J18" s="114"/>
      <c r="K18" s="114"/>
      <c r="L18" s="114"/>
      <c r="M18" s="115"/>
      <c r="N18" s="113"/>
      <c r="O18" s="113"/>
      <c r="P18" s="115"/>
      <c r="Q18" s="115"/>
      <c r="R18" s="116"/>
      <c r="S18" s="116"/>
      <c r="T18" s="116"/>
      <c r="U18" s="116"/>
      <c r="V18" s="113"/>
      <c r="W18" s="113"/>
      <c r="X18" s="116"/>
      <c r="Y18" s="113"/>
      <c r="Z18" s="116"/>
      <c r="AA18" s="116"/>
      <c r="AB18" s="117"/>
      <c r="AC18" s="117"/>
      <c r="AD18" s="118"/>
      <c r="AE18" s="118"/>
      <c r="AF18" s="119"/>
      <c r="AG18" s="117"/>
      <c r="AH18" s="117"/>
      <c r="AI18" s="117"/>
      <c r="AJ18" s="120"/>
      <c r="AK18" s="117"/>
      <c r="AL18" s="117"/>
      <c r="AM18" s="117"/>
      <c r="AN18" s="120"/>
      <c r="AO18" s="117"/>
      <c r="AP18" s="117"/>
      <c r="AQ18" s="117"/>
      <c r="AR18" s="120"/>
      <c r="AS18" s="117"/>
      <c r="AT18" s="117"/>
      <c r="AU18" s="117"/>
      <c r="AV18" s="120"/>
      <c r="AW18" s="117"/>
      <c r="AX18" s="117"/>
      <c r="AY18" s="117"/>
      <c r="AZ18" s="120"/>
      <c r="BA18" s="117"/>
      <c r="BB18" s="117"/>
      <c r="BC18" s="117"/>
      <c r="BD18" s="120"/>
      <c r="BE18" s="117"/>
      <c r="BF18" s="117"/>
      <c r="BG18" s="117"/>
      <c r="BH18" s="120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7"/>
      <c r="BZ18" s="119"/>
      <c r="CA18" s="119"/>
      <c r="CB18" s="119"/>
      <c r="CC18" s="119"/>
      <c r="CD18" s="119"/>
      <c r="CE18" s="119"/>
      <c r="CF18" s="119"/>
      <c r="CG18" s="117"/>
      <c r="CH18" s="117"/>
      <c r="CI18" s="118"/>
      <c r="CJ18" s="118"/>
      <c r="CK18" s="117"/>
      <c r="CL18" s="117"/>
      <c r="CM18" s="117"/>
      <c r="CN18" s="117"/>
      <c r="CO18" s="120"/>
      <c r="CP18" s="117"/>
      <c r="CQ18" s="117"/>
      <c r="CR18" s="117"/>
      <c r="CS18" s="120"/>
      <c r="CT18" s="117"/>
      <c r="CU18" s="117"/>
      <c r="CV18" s="117"/>
      <c r="CW18" s="120"/>
      <c r="CX18" s="117"/>
      <c r="CY18" s="117"/>
      <c r="CZ18" s="117"/>
      <c r="DA18" s="120"/>
      <c r="DB18" s="117"/>
      <c r="DC18" s="117"/>
      <c r="DD18" s="117"/>
      <c r="DE18" s="120"/>
      <c r="DF18" s="117"/>
      <c r="DG18" s="117"/>
      <c r="DH18" s="117"/>
      <c r="DI18" s="120"/>
      <c r="DJ18" s="117"/>
      <c r="DK18" s="117"/>
      <c r="DL18" s="117"/>
      <c r="DM18" s="120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7"/>
      <c r="EE18" s="119"/>
      <c r="EF18" s="119"/>
      <c r="EG18" s="119"/>
      <c r="EH18" s="119"/>
      <c r="EI18" s="119"/>
      <c r="EJ18" s="119"/>
      <c r="EK18" s="119"/>
      <c r="EL18" s="117"/>
      <c r="EM18" s="117"/>
      <c r="EN18" s="117"/>
      <c r="EO18" s="117"/>
      <c r="EP18" s="117"/>
      <c r="EQ18" s="117"/>
      <c r="ER18" s="120"/>
      <c r="ES18" s="117"/>
      <c r="ET18" s="117"/>
      <c r="EU18" s="117"/>
      <c r="EV18" s="120"/>
      <c r="EW18" s="117"/>
      <c r="EX18" s="117"/>
      <c r="EY18" s="117"/>
      <c r="EZ18" s="120"/>
      <c r="FA18" s="117"/>
      <c r="FB18" s="117"/>
      <c r="FC18" s="117"/>
      <c r="FD18" s="120"/>
      <c r="FE18" s="117"/>
      <c r="FF18" s="117"/>
      <c r="FG18" s="117"/>
      <c r="FH18" s="120"/>
      <c r="FI18" s="117"/>
      <c r="FJ18" s="117"/>
      <c r="FK18" s="117"/>
      <c r="FL18" s="120"/>
      <c r="FM18" s="117"/>
      <c r="FN18" s="117"/>
      <c r="FO18" s="117"/>
      <c r="FP18" s="120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7"/>
      <c r="GH18" s="119"/>
      <c r="GI18" s="119"/>
      <c r="GJ18" s="119"/>
      <c r="GK18" s="119"/>
      <c r="GL18" s="119"/>
      <c r="GM18" s="119"/>
      <c r="GN18" s="93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  <c r="IW18" s="101"/>
      <c r="IX18" s="101"/>
      <c r="IY18" s="101"/>
      <c r="IZ18" s="101"/>
      <c r="JA18" s="101"/>
      <c r="JB18" s="101"/>
      <c r="JC18" s="101"/>
      <c r="JD18" s="101"/>
      <c r="JE18" s="101"/>
      <c r="JF18" s="101"/>
      <c r="JG18" s="101"/>
      <c r="JH18" s="101"/>
      <c r="JI18" s="101"/>
      <c r="JJ18" s="101"/>
      <c r="JK18" s="101"/>
      <c r="JL18" s="101"/>
      <c r="JM18" s="101"/>
      <c r="JN18" s="101"/>
      <c r="JO18" s="101"/>
      <c r="JP18" s="101"/>
      <c r="JQ18" s="101"/>
      <c r="JR18" s="101"/>
      <c r="JS18" s="101"/>
      <c r="JT18" s="101"/>
      <c r="JU18" s="101"/>
      <c r="JV18" s="101"/>
      <c r="JW18" s="101"/>
      <c r="JX18" s="101"/>
      <c r="JY18" s="101"/>
      <c r="JZ18" s="101"/>
      <c r="KA18" s="101"/>
      <c r="KB18" s="101"/>
      <c r="KC18" s="101"/>
      <c r="KD18" s="101"/>
      <c r="KE18" s="101"/>
      <c r="KF18" s="101"/>
      <c r="KG18" s="101"/>
      <c r="KH18" s="101"/>
      <c r="KI18" s="101"/>
      <c r="KJ18" s="101"/>
      <c r="KK18" s="101"/>
      <c r="KL18" s="101"/>
      <c r="KM18" s="121"/>
      <c r="KN18" s="101"/>
      <c r="KO18" s="122"/>
      <c r="KP18" s="122"/>
      <c r="KQ18" s="122"/>
      <c r="KR18" s="101"/>
      <c r="KS18" s="101"/>
      <c r="KT18" s="101"/>
      <c r="KU18" s="101"/>
      <c r="KV18" s="101"/>
      <c r="KW18" s="101"/>
      <c r="KX18" s="101"/>
      <c r="KY18" s="101"/>
      <c r="KZ18" s="101"/>
      <c r="LA18" s="101"/>
      <c r="LB18" s="101"/>
      <c r="LC18" s="101"/>
      <c r="LD18" s="101"/>
      <c r="LE18" s="101"/>
      <c r="LF18" s="101"/>
      <c r="LG18" s="101"/>
      <c r="LH18" s="101"/>
      <c r="LI18" s="101"/>
      <c r="LJ18" s="123"/>
      <c r="LK18" s="123"/>
      <c r="LL18" s="123"/>
      <c r="LM18" s="123"/>
      <c r="LN18" s="123"/>
      <c r="LO18" s="123"/>
      <c r="LP18" s="103"/>
      <c r="LQ18" s="103"/>
      <c r="LR18" s="103"/>
      <c r="LS18" s="103"/>
      <c r="LT18" s="103"/>
      <c r="LU18" s="104"/>
      <c r="LV18" s="103"/>
      <c r="LW18" s="103"/>
      <c r="LX18" s="104"/>
    </row>
    <row r="19" spans="1:336" ht="42" customHeight="1" outlineLevel="1" x14ac:dyDescent="0.2">
      <c r="A19" s="124" t="s">
        <v>112</v>
      </c>
      <c r="B19" s="125" t="s">
        <v>113</v>
      </c>
      <c r="C19" s="81" t="s">
        <v>101</v>
      </c>
      <c r="D19" s="81" t="s">
        <v>102</v>
      </c>
      <c r="E19" s="81" t="s">
        <v>114</v>
      </c>
      <c r="F19" s="82">
        <v>4156.3107306732436</v>
      </c>
      <c r="G19" s="82"/>
      <c r="H19" s="82">
        <v>4156.3107306732436</v>
      </c>
      <c r="I19" s="82"/>
      <c r="J19" s="83">
        <v>32018</v>
      </c>
      <c r="K19" s="83"/>
      <c r="L19" s="83">
        <v>22023</v>
      </c>
      <c r="M19" s="84"/>
      <c r="N19" s="82">
        <v>0</v>
      </c>
      <c r="O19" s="82"/>
      <c r="P19" s="85" t="s">
        <v>102</v>
      </c>
      <c r="Q19" s="86"/>
      <c r="R19" s="85" t="s">
        <v>102</v>
      </c>
      <c r="S19" s="85" t="s">
        <v>102</v>
      </c>
      <c r="T19" s="85" t="s">
        <v>102</v>
      </c>
      <c r="U19" s="85" t="s">
        <v>102</v>
      </c>
      <c r="V19" s="82">
        <v>0</v>
      </c>
      <c r="W19" s="82">
        <v>0</v>
      </c>
      <c r="X19" s="85" t="s">
        <v>102</v>
      </c>
      <c r="Y19" s="82">
        <v>0</v>
      </c>
      <c r="Z19" s="85" t="s">
        <v>102</v>
      </c>
      <c r="AA19" s="85" t="s">
        <v>102</v>
      </c>
      <c r="AB19" s="87">
        <v>2078.1553653366186</v>
      </c>
      <c r="AC19" s="87"/>
      <c r="AD19" s="88" t="s">
        <v>115</v>
      </c>
      <c r="AE19" s="88"/>
      <c r="AF19" s="93">
        <f t="shared" ref="AF19:AF34" si="22">AG19+BZ19+CA19+CB19+CC19</f>
        <v>2078.1553653366218</v>
      </c>
      <c r="AG19" s="90">
        <f t="shared" ref="AG19:AH32" si="23">AK19+AO19+AW19+BE19</f>
        <v>831.26214613464879</v>
      </c>
      <c r="AH19" s="90">
        <f t="shared" si="23"/>
        <v>0</v>
      </c>
      <c r="AI19" s="90">
        <f t="shared" ref="AI19:AI34" si="24">AH19-AG19</f>
        <v>-831.26214613464879</v>
      </c>
      <c r="AJ19" s="91">
        <f t="shared" ref="AJ19:AJ24" si="25">IF(AG19=0,"-",AH19/AG19)</f>
        <v>0</v>
      </c>
      <c r="AK19" s="92">
        <v>831.26214613464879</v>
      </c>
      <c r="AL19" s="92"/>
      <c r="AM19" s="90">
        <f t="shared" ref="AM19:AM34" si="26">AL19-AK19</f>
        <v>-831.26214613464879</v>
      </c>
      <c r="AN19" s="91">
        <f t="shared" ref="AN19:AN34" si="27">IF(AK19=0,"-",AL19/AK19)</f>
        <v>0</v>
      </c>
      <c r="AO19" s="92">
        <v>0</v>
      </c>
      <c r="AP19" s="92"/>
      <c r="AQ19" s="90">
        <f t="shared" ref="AQ19:AQ34" si="28">AP19-AO19</f>
        <v>0</v>
      </c>
      <c r="AR19" s="91" t="str">
        <f t="shared" ref="AR19:AR34" si="29">IF(AO19=0,"-",AP19/AO19)</f>
        <v>-</v>
      </c>
      <c r="AS19" s="90">
        <f t="shared" ref="AS19:AT32" si="30">AK19+AO19</f>
        <v>831.26214613464879</v>
      </c>
      <c r="AT19" s="90">
        <f t="shared" si="30"/>
        <v>0</v>
      </c>
      <c r="AU19" s="90">
        <f t="shared" ref="AU19:AU34" si="31">AT19-AS19</f>
        <v>-831.26214613464879</v>
      </c>
      <c r="AV19" s="91">
        <f t="shared" ref="AV19:AV34" si="32">IF(AS19=0,"-",AT19/AS19)</f>
        <v>0</v>
      </c>
      <c r="AW19" s="92">
        <v>0</v>
      </c>
      <c r="AX19" s="92"/>
      <c r="AY19" s="90">
        <f t="shared" ref="AY19:AY34" si="33">AX19-AW19</f>
        <v>0</v>
      </c>
      <c r="AZ19" s="91" t="str">
        <f t="shared" ref="AZ19:AZ34" si="34">IF(AW19=0,"-",AX19/AW19)</f>
        <v>-</v>
      </c>
      <c r="BA19" s="90">
        <f t="shared" ref="BA19:BB32" si="35">AS19+AW19</f>
        <v>831.26214613464879</v>
      </c>
      <c r="BB19" s="90">
        <f t="shared" si="35"/>
        <v>0</v>
      </c>
      <c r="BC19" s="90">
        <f t="shared" ref="BC19:BC34" si="36">BB19-BA19</f>
        <v>-831.26214613464879</v>
      </c>
      <c r="BD19" s="91">
        <f t="shared" ref="BD19:BD34" si="37">IF(BA19=0,"-",BB19/BA19)</f>
        <v>0</v>
      </c>
      <c r="BE19" s="92">
        <v>0</v>
      </c>
      <c r="BF19" s="92"/>
      <c r="BG19" s="90">
        <f t="shared" ref="BG19:BG34" si="38">BF19-BE19</f>
        <v>0</v>
      </c>
      <c r="BH19" s="91" t="str">
        <f t="shared" ref="BH19:BH34" si="39">IF(BE19=0,"-",BF19/BE19)</f>
        <v>-</v>
      </c>
      <c r="BI19" s="93">
        <f t="shared" ref="BI19:BJ32" si="40">F19-AB19-AG19</f>
        <v>1246.8932192019761</v>
      </c>
      <c r="BJ19" s="93">
        <f t="shared" si="40"/>
        <v>0</v>
      </c>
      <c r="BK19" s="94">
        <v>0</v>
      </c>
      <c r="BL19" s="94">
        <v>0</v>
      </c>
      <c r="BM19" s="94">
        <v>0</v>
      </c>
      <c r="BN19" s="94">
        <v>0</v>
      </c>
      <c r="BO19" s="94">
        <v>0</v>
      </c>
      <c r="BP19" s="94">
        <v>0</v>
      </c>
      <c r="BQ19" s="94">
        <v>0</v>
      </c>
      <c r="BR19" s="94">
        <v>0</v>
      </c>
      <c r="BS19" s="94">
        <v>0</v>
      </c>
      <c r="BT19" s="94">
        <v>0</v>
      </c>
      <c r="BU19" s="94">
        <v>0</v>
      </c>
      <c r="BV19" s="94">
        <v>0</v>
      </c>
      <c r="BW19" s="94">
        <v>0</v>
      </c>
      <c r="BX19" s="94">
        <v>0</v>
      </c>
      <c r="BY19" s="90">
        <f>IF($B$2="Отчет за 1 квартал",'ОЭК 2021-2025'!AM19,IF($B$2="Отчет за 2 квартал",'ОЭК 2021-2025'!AU19,IF($B$2="Отчет за 3 квартал",'ОЭК 2021-2025'!BC19,AI19)))-BK19-BO19-BP19-BQ19-BR19-BS19-BT19-BU19-BV19-BX19-BL19-BM19-BN19-BW19</f>
        <v>-831.26214613464879</v>
      </c>
      <c r="BZ19" s="94">
        <v>831.26214613464879</v>
      </c>
      <c r="CA19" s="94">
        <v>415.63107306732439</v>
      </c>
      <c r="CB19" s="94">
        <v>0</v>
      </c>
      <c r="CC19" s="94">
        <v>0</v>
      </c>
      <c r="CD19" s="93">
        <f t="shared" ref="CD19:CD34" si="41">F19-AB19-AF19</f>
        <v>0</v>
      </c>
      <c r="CE19" s="126" t="s">
        <v>116</v>
      </c>
      <c r="CF19" s="94"/>
      <c r="CG19" s="92">
        <v>4156.3107306732436</v>
      </c>
      <c r="CH19" s="92"/>
      <c r="CI19" s="88" t="s">
        <v>115</v>
      </c>
      <c r="CJ19" s="88"/>
      <c r="CK19" s="90">
        <f t="shared" ref="CK19:CK34" si="42">CL19+EE19+EF19+EG19+EH19</f>
        <v>0</v>
      </c>
      <c r="CL19" s="90">
        <f t="shared" ref="CL19:CN32" si="43">CP19+CT19+DB19+DJ19</f>
        <v>0</v>
      </c>
      <c r="CM19" s="90">
        <f t="shared" si="43"/>
        <v>0</v>
      </c>
      <c r="CN19" s="90">
        <f t="shared" ref="CN19:CN34" si="44">CM19-CL19</f>
        <v>0</v>
      </c>
      <c r="CO19" s="91" t="str">
        <f t="shared" ref="CO19:CO34" si="45">IF(CL19=0,"-",CM19/CL19)</f>
        <v>-</v>
      </c>
      <c r="CP19" s="92">
        <v>0</v>
      </c>
      <c r="CQ19" s="92"/>
      <c r="CR19" s="90">
        <f t="shared" ref="CR19:CR34" si="46">CQ19-CP19</f>
        <v>0</v>
      </c>
      <c r="CS19" s="91" t="str">
        <f t="shared" ref="CS19:CS34" si="47">IF(CP19=0,"-",CQ19/CP19)</f>
        <v>-</v>
      </c>
      <c r="CT19" s="92">
        <v>0</v>
      </c>
      <c r="CU19" s="92"/>
      <c r="CV19" s="90">
        <f t="shared" ref="CV19:CV34" si="48">CU19-CT19</f>
        <v>0</v>
      </c>
      <c r="CW19" s="91" t="str">
        <f t="shared" ref="CW19:CW34" si="49">IF(CT19=0,"-",CU19/CT19)</f>
        <v>-</v>
      </c>
      <c r="CX19" s="90">
        <f t="shared" ref="CX19:CY32" si="50">CP19+CT19</f>
        <v>0</v>
      </c>
      <c r="CY19" s="90">
        <f t="shared" si="50"/>
        <v>0</v>
      </c>
      <c r="CZ19" s="90">
        <f t="shared" ref="CZ19:CZ34" si="51">CY19-CX19</f>
        <v>0</v>
      </c>
      <c r="DA19" s="91" t="str">
        <f t="shared" ref="DA19:DA34" si="52">IF(CX19=0,"-",CY19/CX19)</f>
        <v>-</v>
      </c>
      <c r="DB19" s="92">
        <v>0</v>
      </c>
      <c r="DC19" s="92"/>
      <c r="DD19" s="90">
        <f t="shared" ref="DD19:DD34" si="53">DC19-DB19</f>
        <v>0</v>
      </c>
      <c r="DE19" s="91" t="str">
        <f t="shared" ref="DE19:DE34" si="54">IF(DB19=0,"-",DC19/DB19)</f>
        <v>-</v>
      </c>
      <c r="DF19" s="90">
        <f t="shared" ref="DF19:DG32" si="55">CX19+DB19</f>
        <v>0</v>
      </c>
      <c r="DG19" s="90">
        <f t="shared" si="55"/>
        <v>0</v>
      </c>
      <c r="DH19" s="90">
        <f t="shared" ref="DH19:DH34" si="56">DG19-DF19</f>
        <v>0</v>
      </c>
      <c r="DI19" s="91" t="str">
        <f t="shared" ref="DI19:DI34" si="57">IF(DF19=0,"-",DG19/DF19)</f>
        <v>-</v>
      </c>
      <c r="DJ19" s="92">
        <v>0</v>
      </c>
      <c r="DK19" s="92"/>
      <c r="DL19" s="90">
        <f t="shared" ref="DL19:DL34" si="58">DK19-DJ19</f>
        <v>0</v>
      </c>
      <c r="DM19" s="91" t="str">
        <f t="shared" ref="DM19:DM34" si="59">IF(DJ19=0,"-",DK19/DJ19)</f>
        <v>-</v>
      </c>
      <c r="DN19" s="93">
        <f t="shared" ref="DN19:DO32" si="60">H19-CG19-CL19</f>
        <v>0</v>
      </c>
      <c r="DO19" s="93">
        <f t="shared" si="60"/>
        <v>0</v>
      </c>
      <c r="DP19" s="94">
        <v>0</v>
      </c>
      <c r="DQ19" s="94">
        <v>0</v>
      </c>
      <c r="DR19" s="94">
        <v>0</v>
      </c>
      <c r="DS19" s="94">
        <v>0</v>
      </c>
      <c r="DT19" s="94">
        <v>0</v>
      </c>
      <c r="DU19" s="94">
        <v>0</v>
      </c>
      <c r="DV19" s="94">
        <v>0</v>
      </c>
      <c r="DW19" s="94">
        <v>0</v>
      </c>
      <c r="DX19" s="94">
        <v>0</v>
      </c>
      <c r="DY19" s="94">
        <v>0</v>
      </c>
      <c r="DZ19" s="94">
        <v>0</v>
      </c>
      <c r="EA19" s="94">
        <v>0</v>
      </c>
      <c r="EB19" s="94">
        <v>0</v>
      </c>
      <c r="EC19" s="94">
        <v>0</v>
      </c>
      <c r="ED19" s="90">
        <f>IF($B$2="Отчет за 1 квартал",'ОЭК 2021-2025'!CR51,IF($B$2="Отчет за 2 квартал",'ОЭК 2021-2025'!CZ51,IF($B$2="Отчет за 3 квартал",'ОЭК 2021-2025'!DH51,CN19)))-DP19-DT19-DU19-DV19-DW19-DX19-DY19-DZ19-EA19-EC19-DQ19-DR19-DS19-EB19</f>
        <v>0</v>
      </c>
      <c r="EE19" s="94">
        <v>0</v>
      </c>
      <c r="EF19" s="94">
        <v>0</v>
      </c>
      <c r="EG19" s="94">
        <v>0</v>
      </c>
      <c r="EH19" s="94">
        <v>0</v>
      </c>
      <c r="EI19" s="93">
        <f t="shared" ref="EI19:EI24" si="61">H19-CG19-CK19</f>
        <v>0</v>
      </c>
      <c r="EJ19" s="126" t="str">
        <f>CE19</f>
        <v>Переходящий проект 17.01.0058.
Проект из ИПР 2019-2023. 
Проект без изменений (НДС не обл.).</v>
      </c>
      <c r="EK19" s="94"/>
      <c r="EL19" s="92">
        <v>4156.3107306732436</v>
      </c>
      <c r="EM19" s="92"/>
      <c r="EN19" s="90">
        <f t="shared" ref="EN19:EN34" si="62">EO19+GH19+GI19+GJ19+GK19</f>
        <v>0</v>
      </c>
      <c r="EO19" s="90">
        <f t="shared" ref="EO19:EP32" si="63">ES19+EW19+FE19+FM19</f>
        <v>0</v>
      </c>
      <c r="EP19" s="90">
        <f t="shared" si="63"/>
        <v>0</v>
      </c>
      <c r="EQ19" s="90">
        <f t="shared" ref="EQ19:EQ34" si="64">EP19-EO19</f>
        <v>0</v>
      </c>
      <c r="ER19" s="91" t="str">
        <f t="shared" ref="ER19:ER34" si="65">IF(EO19=0,"-",EP19/EO19)</f>
        <v>-</v>
      </c>
      <c r="ES19" s="92">
        <v>0</v>
      </c>
      <c r="ET19" s="92"/>
      <c r="EU19" s="90">
        <f t="shared" ref="EU19:EU34" si="66">ET19-ES19</f>
        <v>0</v>
      </c>
      <c r="EV19" s="91" t="str">
        <f t="shared" ref="EV19:EV34" si="67">IF(ES19=0,"-",ET19/ES19)</f>
        <v>-</v>
      </c>
      <c r="EW19" s="92">
        <v>0</v>
      </c>
      <c r="EX19" s="92"/>
      <c r="EY19" s="90">
        <f t="shared" ref="EY19:EY34" si="68">EX19-EW19</f>
        <v>0</v>
      </c>
      <c r="EZ19" s="91" t="str">
        <f t="shared" ref="EZ19:EZ34" si="69">IF(EW19=0,"-",EX19/EW19)</f>
        <v>-</v>
      </c>
      <c r="FA19" s="90">
        <f t="shared" ref="FA19:FB32" si="70">ES19+EW19</f>
        <v>0</v>
      </c>
      <c r="FB19" s="90">
        <f t="shared" si="70"/>
        <v>0</v>
      </c>
      <c r="FC19" s="90">
        <f t="shared" ref="FC19:FC34" si="71">FB19-FA19</f>
        <v>0</v>
      </c>
      <c r="FD19" s="91" t="str">
        <f t="shared" ref="FD19:FD34" si="72">IF(FA19=0,"-",FB19/FA19)</f>
        <v>-</v>
      </c>
      <c r="FE19" s="92">
        <v>0</v>
      </c>
      <c r="FF19" s="92"/>
      <c r="FG19" s="90">
        <f t="shared" ref="FG19:FG34" si="73">FF19-FE19</f>
        <v>0</v>
      </c>
      <c r="FH19" s="91" t="str">
        <f t="shared" ref="FH19:FH34" si="74">IF(FE19=0,"-",FF19/FE19)</f>
        <v>-</v>
      </c>
      <c r="FI19" s="90">
        <f t="shared" ref="FI19:FJ32" si="75">FA19+FE19</f>
        <v>0</v>
      </c>
      <c r="FJ19" s="90">
        <f t="shared" si="75"/>
        <v>0</v>
      </c>
      <c r="FK19" s="90">
        <f t="shared" ref="FK19:FK34" si="76">FJ19-FI19</f>
        <v>0</v>
      </c>
      <c r="FL19" s="91" t="str">
        <f t="shared" ref="FL19:FL34" si="77">IF(FI19=0,"-",FJ19/FI19)</f>
        <v>-</v>
      </c>
      <c r="FM19" s="92">
        <v>0</v>
      </c>
      <c r="FN19" s="92"/>
      <c r="FO19" s="90">
        <f t="shared" ref="FO19:FO34" si="78">FN19-FM19</f>
        <v>0</v>
      </c>
      <c r="FP19" s="91" t="str">
        <f t="shared" ref="FP19:FP34" si="79">IF(FM19=0,"-",FN19/FM19)</f>
        <v>-</v>
      </c>
      <c r="FQ19" s="93">
        <f t="shared" ref="FQ19:FR32" si="80">H19-EL19-EO19</f>
        <v>0</v>
      </c>
      <c r="FR19" s="93">
        <f t="shared" si="80"/>
        <v>0</v>
      </c>
      <c r="FS19" s="94">
        <v>0</v>
      </c>
      <c r="FT19" s="94">
        <v>0</v>
      </c>
      <c r="FU19" s="94">
        <v>0</v>
      </c>
      <c r="FV19" s="94">
        <v>0</v>
      </c>
      <c r="FW19" s="94">
        <v>0</v>
      </c>
      <c r="FX19" s="94">
        <v>0</v>
      </c>
      <c r="FY19" s="94">
        <v>0</v>
      </c>
      <c r="FZ19" s="94">
        <v>0</v>
      </c>
      <c r="GA19" s="94">
        <v>0</v>
      </c>
      <c r="GB19" s="94">
        <v>0</v>
      </c>
      <c r="GC19" s="94">
        <v>0</v>
      </c>
      <c r="GD19" s="94">
        <v>0</v>
      </c>
      <c r="GE19" s="94">
        <v>0</v>
      </c>
      <c r="GF19" s="94">
        <v>0</v>
      </c>
      <c r="GG19" s="90">
        <f>IF($B$2="Отчет за 1 квартал",'ОЭК 2021-2025'!EU19,IF($B$2="Отчет за 2 квартал",'ОЭК 2021-2025'!FC19,IF($B$2="Отчет за 3 квартал",'ОЭК 2021-2025'!FK19,EQ19)))-FS19-FW19-FX19-FY19-FZ19-GA19-GB19-GC19-GD19-GF19-FT19-FU19-FV19-GE19</f>
        <v>0</v>
      </c>
      <c r="GH19" s="94">
        <v>0</v>
      </c>
      <c r="GI19" s="94">
        <v>0</v>
      </c>
      <c r="GJ19" s="94">
        <v>0</v>
      </c>
      <c r="GK19" s="94">
        <v>0</v>
      </c>
      <c r="GL19" s="93">
        <f t="shared" ref="GL19:GL24" si="81">H19-EL19-EN19</f>
        <v>0</v>
      </c>
      <c r="GM19" s="126" t="str">
        <f>CE19</f>
        <v>Переходящий проект 17.01.0058.
Проект из ИПР 2019-2023. 
Проект без изменений (НДС не обл.).</v>
      </c>
      <c r="GN19" s="94"/>
      <c r="GO19" s="98"/>
      <c r="GP19" s="99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99"/>
      <c r="HK19" s="101">
        <f t="shared" ref="HK19:HR21" si="82">HS19+IA19+II19+IQ19</f>
        <v>0</v>
      </c>
      <c r="HL19" s="101">
        <f t="shared" si="82"/>
        <v>0</v>
      </c>
      <c r="HM19" s="101">
        <f t="shared" si="82"/>
        <v>0</v>
      </c>
      <c r="HN19" s="101">
        <f t="shared" si="82"/>
        <v>0</v>
      </c>
      <c r="HO19" s="101">
        <f t="shared" si="82"/>
        <v>0</v>
      </c>
      <c r="HP19" s="101">
        <f t="shared" si="82"/>
        <v>0</v>
      </c>
      <c r="HQ19" s="101">
        <f t="shared" si="82"/>
        <v>0</v>
      </c>
      <c r="HR19" s="101">
        <f t="shared" si="82"/>
        <v>0</v>
      </c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  <c r="IR19" s="102"/>
      <c r="IS19" s="102"/>
      <c r="IT19" s="102"/>
      <c r="IU19" s="102"/>
      <c r="IV19" s="102"/>
      <c r="IW19" s="102"/>
      <c r="IX19" s="102"/>
      <c r="IY19" s="101">
        <f t="shared" ref="IY19:JF21" si="83">JG19+JO19+JW19+KE19</f>
        <v>0</v>
      </c>
      <c r="IZ19" s="101">
        <f t="shared" si="83"/>
        <v>0</v>
      </c>
      <c r="JA19" s="101">
        <f t="shared" si="83"/>
        <v>0</v>
      </c>
      <c r="JB19" s="101">
        <f t="shared" si="83"/>
        <v>0</v>
      </c>
      <c r="JC19" s="101">
        <f t="shared" si="83"/>
        <v>0</v>
      </c>
      <c r="JD19" s="101">
        <f t="shared" si="83"/>
        <v>0</v>
      </c>
      <c r="JE19" s="101">
        <f t="shared" si="83"/>
        <v>0</v>
      </c>
      <c r="JF19" s="101">
        <f t="shared" si="83"/>
        <v>0</v>
      </c>
      <c r="JG19" s="102"/>
      <c r="JH19" s="102"/>
      <c r="JI19" s="102"/>
      <c r="JJ19" s="102"/>
      <c r="JK19" s="102"/>
      <c r="JL19" s="102"/>
      <c r="JM19" s="102"/>
      <c r="JN19" s="102"/>
      <c r="JO19" s="102"/>
      <c r="JP19" s="102"/>
      <c r="JQ19" s="102"/>
      <c r="JR19" s="102"/>
      <c r="JS19" s="102"/>
      <c r="JT19" s="102"/>
      <c r="JU19" s="102"/>
      <c r="JV19" s="102"/>
      <c r="JW19" s="102"/>
      <c r="JX19" s="102"/>
      <c r="JY19" s="102"/>
      <c r="JZ19" s="102"/>
      <c r="KA19" s="102"/>
      <c r="KB19" s="102"/>
      <c r="KC19" s="102"/>
      <c r="KD19" s="102"/>
      <c r="KE19" s="102"/>
      <c r="KF19" s="102"/>
      <c r="KG19" s="102"/>
      <c r="KH19" s="102"/>
      <c r="KI19" s="102"/>
      <c r="KJ19" s="102"/>
      <c r="KK19" s="102"/>
      <c r="KL19" s="102"/>
      <c r="KM19" s="2"/>
      <c r="KN19" s="102"/>
      <c r="KO19" s="76"/>
      <c r="KP19" s="76"/>
      <c r="KQ19" s="76"/>
      <c r="KR19" s="102"/>
      <c r="KS19" s="102"/>
      <c r="KT19" s="102"/>
      <c r="KU19" s="102"/>
      <c r="KV19" s="102"/>
      <c r="KW19" s="102"/>
      <c r="KX19" s="102"/>
      <c r="KY19" s="102"/>
      <c r="KZ19" s="102"/>
      <c r="LA19" s="102"/>
      <c r="LB19" s="102"/>
      <c r="LC19" s="102"/>
      <c r="LD19" s="102"/>
      <c r="LE19" s="102"/>
      <c r="LF19" s="102"/>
      <c r="LG19" s="102"/>
      <c r="LH19" s="102"/>
      <c r="LI19" s="102"/>
      <c r="LJ19" s="127"/>
      <c r="LK19" s="127"/>
      <c r="LL19" s="127"/>
      <c r="LM19" s="127"/>
      <c r="LN19" s="127"/>
      <c r="LO19" s="127"/>
      <c r="LP19" s="103"/>
      <c r="LQ19" s="103"/>
      <c r="LR19" s="103"/>
      <c r="LS19" s="103"/>
      <c r="LT19" s="103"/>
      <c r="LU19" s="104"/>
      <c r="LV19" s="103"/>
      <c r="LW19" s="103"/>
      <c r="LX19" s="104"/>
    </row>
    <row r="20" spans="1:336" ht="30.95" customHeight="1" outlineLevel="1" x14ac:dyDescent="0.2">
      <c r="A20" s="79" t="s">
        <v>117</v>
      </c>
      <c r="B20" s="125" t="s">
        <v>118</v>
      </c>
      <c r="C20" s="81" t="s">
        <v>101</v>
      </c>
      <c r="D20" s="81" t="s">
        <v>102</v>
      </c>
      <c r="E20" s="81" t="s">
        <v>103</v>
      </c>
      <c r="F20" s="82">
        <v>15435.550999999999</v>
      </c>
      <c r="G20" s="82"/>
      <c r="H20" s="82">
        <v>14612.004999999999</v>
      </c>
      <c r="I20" s="82"/>
      <c r="J20" s="83">
        <v>42020</v>
      </c>
      <c r="K20" s="83"/>
      <c r="L20" s="83">
        <v>42025</v>
      </c>
      <c r="M20" s="84"/>
      <c r="N20" s="82">
        <v>0</v>
      </c>
      <c r="O20" s="82"/>
      <c r="P20" s="85" t="s">
        <v>102</v>
      </c>
      <c r="Q20" s="84"/>
      <c r="R20" s="85" t="s">
        <v>102</v>
      </c>
      <c r="S20" s="85" t="s">
        <v>102</v>
      </c>
      <c r="T20" s="85" t="s">
        <v>102</v>
      </c>
      <c r="U20" s="85" t="s">
        <v>102</v>
      </c>
      <c r="V20" s="82">
        <v>0</v>
      </c>
      <c r="W20" s="82">
        <v>0</v>
      </c>
      <c r="X20" s="85" t="s">
        <v>102</v>
      </c>
      <c r="Y20" s="82">
        <v>0</v>
      </c>
      <c r="Z20" s="85" t="s">
        <v>102</v>
      </c>
      <c r="AA20" s="85" t="s">
        <v>102</v>
      </c>
      <c r="AB20" s="87">
        <v>4941.2759999999998</v>
      </c>
      <c r="AC20" s="87"/>
      <c r="AD20" s="88" t="s">
        <v>115</v>
      </c>
      <c r="AE20" s="88"/>
      <c r="AF20" s="93">
        <f>AG20+BZ20+CA20+CB20+CC20</f>
        <v>10494.275</v>
      </c>
      <c r="AG20" s="90">
        <f>AK20+AO20+AW20+BE20</f>
        <v>2098.855</v>
      </c>
      <c r="AH20" s="90">
        <f>AL20+AP20+AX20+BF20</f>
        <v>0</v>
      </c>
      <c r="AI20" s="90">
        <f>AH20-AG20</f>
        <v>-2098.855</v>
      </c>
      <c r="AJ20" s="91">
        <f>IF(AG20=0,"-",AH20/AG20)</f>
        <v>0</v>
      </c>
      <c r="AK20" s="92">
        <v>2098.855</v>
      </c>
      <c r="AL20" s="92"/>
      <c r="AM20" s="90">
        <f>AL20-AK20</f>
        <v>-2098.855</v>
      </c>
      <c r="AN20" s="91">
        <f>IF(AK20=0,"-",AL20/AK20)</f>
        <v>0</v>
      </c>
      <c r="AO20" s="92">
        <v>0</v>
      </c>
      <c r="AP20" s="92"/>
      <c r="AQ20" s="90">
        <f>AP20-AO20</f>
        <v>0</v>
      </c>
      <c r="AR20" s="91" t="str">
        <f>IF(AO20=0,"-",AP20/AO20)</f>
        <v>-</v>
      </c>
      <c r="AS20" s="90">
        <f>AK20+AO20</f>
        <v>2098.855</v>
      </c>
      <c r="AT20" s="90">
        <f>AL20+AP20</f>
        <v>0</v>
      </c>
      <c r="AU20" s="90">
        <f>AT20-AS20</f>
        <v>-2098.855</v>
      </c>
      <c r="AV20" s="91">
        <f>IF(AS20=0,"-",AT20/AS20)</f>
        <v>0</v>
      </c>
      <c r="AW20" s="92">
        <v>0</v>
      </c>
      <c r="AX20" s="92"/>
      <c r="AY20" s="90">
        <f>AX20-AW20</f>
        <v>0</v>
      </c>
      <c r="AZ20" s="91" t="str">
        <f>IF(AW20=0,"-",AX20/AW20)</f>
        <v>-</v>
      </c>
      <c r="BA20" s="90">
        <f>AS20+AW20</f>
        <v>2098.855</v>
      </c>
      <c r="BB20" s="90">
        <f>AT20+AX20</f>
        <v>0</v>
      </c>
      <c r="BC20" s="90">
        <f>BB20-BA20</f>
        <v>-2098.855</v>
      </c>
      <c r="BD20" s="91">
        <f>IF(BA20=0,"-",BB20/BA20)</f>
        <v>0</v>
      </c>
      <c r="BE20" s="87">
        <v>0</v>
      </c>
      <c r="BF20" s="92"/>
      <c r="BG20" s="90">
        <f>BF20-BE20</f>
        <v>0</v>
      </c>
      <c r="BH20" s="91" t="str">
        <f>IF(BE20=0,"-",BF20/BE20)</f>
        <v>-</v>
      </c>
      <c r="BI20" s="93">
        <f>F20-AB20-AG20</f>
        <v>8395.42</v>
      </c>
      <c r="BJ20" s="93">
        <f>G20-AC20-AH20</f>
        <v>0</v>
      </c>
      <c r="BK20" s="94">
        <v>0</v>
      </c>
      <c r="BL20" s="94">
        <v>0</v>
      </c>
      <c r="BM20" s="94">
        <v>0</v>
      </c>
      <c r="BN20" s="94">
        <v>0</v>
      </c>
      <c r="BO20" s="94">
        <v>0</v>
      </c>
      <c r="BP20" s="94">
        <v>0</v>
      </c>
      <c r="BQ20" s="94">
        <v>0</v>
      </c>
      <c r="BR20" s="94">
        <v>0</v>
      </c>
      <c r="BS20" s="94">
        <v>0</v>
      </c>
      <c r="BT20" s="94">
        <v>0</v>
      </c>
      <c r="BU20" s="94">
        <v>0</v>
      </c>
      <c r="BV20" s="94">
        <v>0</v>
      </c>
      <c r="BW20" s="94">
        <v>0</v>
      </c>
      <c r="BX20" s="94">
        <v>0</v>
      </c>
      <c r="BY20" s="90">
        <f>IF($B$2="Отчет за 1 квартал",'ОЭК 2021-2025'!AM20,IF($B$2="Отчет за 2 квартал",'ОЭК 2021-2025'!AU20,IF($B$2="Отчет за 3 квартал",'ОЭК 2021-2025'!BC20,AI20)))-BK20-BO20-BP20-BQ20-BR20-BS20-BT20-BU20-BV20-BX20-BL20-BM20-BN20-BW20</f>
        <v>-2098.855</v>
      </c>
      <c r="BZ20" s="94">
        <v>2098.855</v>
      </c>
      <c r="CA20" s="94">
        <v>2098.855</v>
      </c>
      <c r="CB20" s="94">
        <v>2098.855</v>
      </c>
      <c r="CC20" s="94">
        <v>2098.855</v>
      </c>
      <c r="CD20" s="93">
        <f>F20-AB20-AF20</f>
        <v>0</v>
      </c>
      <c r="CE20" s="95" t="s">
        <v>119</v>
      </c>
      <c r="CF20" s="94"/>
      <c r="CG20" s="87">
        <v>14612.004999999999</v>
      </c>
      <c r="CH20" s="92"/>
      <c r="CI20" s="88" t="s">
        <v>115</v>
      </c>
      <c r="CJ20" s="88"/>
      <c r="CK20" s="90">
        <f>CL20+EE20+EF20+EG20+EH20</f>
        <v>0</v>
      </c>
      <c r="CL20" s="90">
        <f>CP20+CT20+DB20+DJ20</f>
        <v>0</v>
      </c>
      <c r="CM20" s="90">
        <f>CQ20+CU20+DC20+DK20</f>
        <v>0</v>
      </c>
      <c r="CN20" s="90">
        <f>CR20+CV20+DD20+DL20</f>
        <v>0</v>
      </c>
      <c r="CO20" s="91" t="str">
        <f>IF(CL20=0,"-",CM20/CL20)</f>
        <v>-</v>
      </c>
      <c r="CP20" s="92">
        <v>0</v>
      </c>
      <c r="CQ20" s="92"/>
      <c r="CR20" s="90">
        <f>CQ20-CP20</f>
        <v>0</v>
      </c>
      <c r="CS20" s="91" t="str">
        <f>IF(CP20=0,"-",CQ20/CP20)</f>
        <v>-</v>
      </c>
      <c r="CT20" s="92">
        <v>0</v>
      </c>
      <c r="CU20" s="92"/>
      <c r="CV20" s="90">
        <f>CU20-CT20</f>
        <v>0</v>
      </c>
      <c r="CW20" s="91" t="str">
        <f>IF(CT20=0,"-",CU20/CT20)</f>
        <v>-</v>
      </c>
      <c r="CX20" s="90">
        <f>CP20+CT20</f>
        <v>0</v>
      </c>
      <c r="CY20" s="90">
        <f>CQ20+CU20</f>
        <v>0</v>
      </c>
      <c r="CZ20" s="90">
        <f>CY20-CX20</f>
        <v>0</v>
      </c>
      <c r="DA20" s="91" t="str">
        <f>IF(CX20=0,"-",CY20/CX20)</f>
        <v>-</v>
      </c>
      <c r="DB20" s="92">
        <v>0</v>
      </c>
      <c r="DC20" s="92"/>
      <c r="DD20" s="90">
        <f>DC20-DB20</f>
        <v>0</v>
      </c>
      <c r="DE20" s="91" t="str">
        <f>IF(DB20=0,"-",DC20/DB20)</f>
        <v>-</v>
      </c>
      <c r="DF20" s="90">
        <f>CX20+DB20</f>
        <v>0</v>
      </c>
      <c r="DG20" s="90">
        <f>CY20+DC20</f>
        <v>0</v>
      </c>
      <c r="DH20" s="90">
        <f>DG20-DF20</f>
        <v>0</v>
      </c>
      <c r="DI20" s="91" t="str">
        <f>IF(DF20=0,"-",DG20/DF20)</f>
        <v>-</v>
      </c>
      <c r="DJ20" s="92">
        <v>0</v>
      </c>
      <c r="DK20" s="92"/>
      <c r="DL20" s="90">
        <f>DK20-DJ20</f>
        <v>0</v>
      </c>
      <c r="DM20" s="91" t="str">
        <f>IF(DJ20=0,"-",DK20/DJ20)</f>
        <v>-</v>
      </c>
      <c r="DN20" s="93">
        <f>H20-CG20-CL20</f>
        <v>0</v>
      </c>
      <c r="DO20" s="93">
        <f>I20-CH20-CM20</f>
        <v>0</v>
      </c>
      <c r="DP20" s="94">
        <v>0</v>
      </c>
      <c r="DQ20" s="94">
        <v>0</v>
      </c>
      <c r="DR20" s="94">
        <v>0</v>
      </c>
      <c r="DS20" s="94">
        <v>0</v>
      </c>
      <c r="DT20" s="94">
        <v>0</v>
      </c>
      <c r="DU20" s="94">
        <v>0</v>
      </c>
      <c r="DV20" s="94">
        <v>0</v>
      </c>
      <c r="DW20" s="94">
        <v>0</v>
      </c>
      <c r="DX20" s="94">
        <v>0</v>
      </c>
      <c r="DY20" s="94">
        <v>0</v>
      </c>
      <c r="DZ20" s="94">
        <v>0</v>
      </c>
      <c r="EA20" s="94">
        <v>0</v>
      </c>
      <c r="EB20" s="94">
        <v>0</v>
      </c>
      <c r="EC20" s="94">
        <v>0</v>
      </c>
      <c r="ED20" s="90">
        <f>IF($B$2="Отчет за 1 квартал",'ОЭК 2021-2025'!CR51,IF($B$2="Отчет за 2 квартал",'ОЭК 2021-2025'!CZ51,IF($B$2="Отчет за 3 квартал",'ОЭК 2021-2025'!DH51,CN20)))-DP20-DT20-DU20-DV20-DW20-DX20-DY20-DZ20-EA20-EC20-DQ20-DR20-DS20-EB20</f>
        <v>0</v>
      </c>
      <c r="EE20" s="94">
        <v>0</v>
      </c>
      <c r="EF20" s="94">
        <v>0</v>
      </c>
      <c r="EG20" s="94">
        <v>0</v>
      </c>
      <c r="EH20" s="94">
        <v>0</v>
      </c>
      <c r="EI20" s="93">
        <f>H20-CG20-CK20</f>
        <v>0</v>
      </c>
      <c r="EJ20" s="126" t="s">
        <v>119</v>
      </c>
      <c r="EK20" s="94"/>
      <c r="EL20" s="92">
        <v>14612.004999999999</v>
      </c>
      <c r="EM20" s="92"/>
      <c r="EN20" s="90">
        <f>EO20+GH20+GI20+GJ20+GK20</f>
        <v>0</v>
      </c>
      <c r="EO20" s="90">
        <f>ES20+EW20+FE20+FM20</f>
        <v>0</v>
      </c>
      <c r="EP20" s="90">
        <f>ET20+EX20+FF20+FN20</f>
        <v>0</v>
      </c>
      <c r="EQ20" s="90">
        <f>EP20-EO20</f>
        <v>0</v>
      </c>
      <c r="ER20" s="91" t="str">
        <f>IF(EO20=0,"-",EP20/EO20)</f>
        <v>-</v>
      </c>
      <c r="ES20" s="92">
        <v>0</v>
      </c>
      <c r="ET20" s="92"/>
      <c r="EU20" s="90">
        <f>ET20-ES20</f>
        <v>0</v>
      </c>
      <c r="EV20" s="91" t="str">
        <f>IF(ES20=0,"-",ET20/ES20)</f>
        <v>-</v>
      </c>
      <c r="EW20" s="92">
        <v>0</v>
      </c>
      <c r="EX20" s="92"/>
      <c r="EY20" s="90">
        <f>EX20-EW20</f>
        <v>0</v>
      </c>
      <c r="EZ20" s="91" t="str">
        <f>IF(EW20=0,"-",EX20/EW20)</f>
        <v>-</v>
      </c>
      <c r="FA20" s="90">
        <f>ES20+EW20</f>
        <v>0</v>
      </c>
      <c r="FB20" s="90">
        <f>ET20+EX20</f>
        <v>0</v>
      </c>
      <c r="FC20" s="90">
        <f>FB20-FA20</f>
        <v>0</v>
      </c>
      <c r="FD20" s="91" t="str">
        <f>IF(FA20=0,"-",FB20/FA20)</f>
        <v>-</v>
      </c>
      <c r="FE20" s="92">
        <v>0</v>
      </c>
      <c r="FF20" s="92"/>
      <c r="FG20" s="90">
        <f>FF20-FE20</f>
        <v>0</v>
      </c>
      <c r="FH20" s="91" t="str">
        <f>IF(FE20=0,"-",FF20/FE20)</f>
        <v>-</v>
      </c>
      <c r="FI20" s="90">
        <f>FA20+FE20</f>
        <v>0</v>
      </c>
      <c r="FJ20" s="90">
        <f>FB20+FF20</f>
        <v>0</v>
      </c>
      <c r="FK20" s="90">
        <f>FJ20-FI20</f>
        <v>0</v>
      </c>
      <c r="FL20" s="91" t="str">
        <f>IF(FI20=0,"-",FJ20/FI20)</f>
        <v>-</v>
      </c>
      <c r="FM20" s="92">
        <v>0</v>
      </c>
      <c r="FN20" s="92"/>
      <c r="FO20" s="90">
        <f>FN20-FM20</f>
        <v>0</v>
      </c>
      <c r="FP20" s="91" t="str">
        <f>IF(FM20=0,"-",FN20/FM20)</f>
        <v>-</v>
      </c>
      <c r="FQ20" s="93">
        <f>H20-EL20-EO20</f>
        <v>0</v>
      </c>
      <c r="FR20" s="93">
        <f>I20-EM20-EP20</f>
        <v>0</v>
      </c>
      <c r="FS20" s="94">
        <v>0</v>
      </c>
      <c r="FT20" s="94">
        <v>0</v>
      </c>
      <c r="FU20" s="94">
        <v>0</v>
      </c>
      <c r="FV20" s="94">
        <v>0</v>
      </c>
      <c r="FW20" s="94">
        <v>0</v>
      </c>
      <c r="FX20" s="94">
        <v>0</v>
      </c>
      <c r="FY20" s="94">
        <v>0</v>
      </c>
      <c r="FZ20" s="94">
        <v>0</v>
      </c>
      <c r="GA20" s="94">
        <v>0</v>
      </c>
      <c r="GB20" s="94">
        <v>0</v>
      </c>
      <c r="GC20" s="94">
        <v>0</v>
      </c>
      <c r="GD20" s="94">
        <v>0</v>
      </c>
      <c r="GE20" s="94">
        <v>0</v>
      </c>
      <c r="GF20" s="94">
        <v>0</v>
      </c>
      <c r="GG20" s="90">
        <f>IF($B$2="Отчет за 1 квартал",'ОЭК 2021-2025'!EU20,IF($B$2="Отчет за 2 квартал",'ОЭК 2021-2025'!FC20,IF($B$2="Отчет за 3 квартал",'ОЭК 2021-2025'!FK20,EQ20)))-FS20-FW20-FX20-FY20-FZ20-GA20-GB20-GC20-GD20-GF20-FT20-FU20-FV20-GE20</f>
        <v>0</v>
      </c>
      <c r="GH20" s="94">
        <v>0</v>
      </c>
      <c r="GI20" s="94">
        <v>0</v>
      </c>
      <c r="GJ20" s="94">
        <v>0</v>
      </c>
      <c r="GK20" s="94">
        <v>0</v>
      </c>
      <c r="GL20" s="93">
        <f>H20-EL20-EN20</f>
        <v>0</v>
      </c>
      <c r="GM20" s="126" t="s">
        <v>119</v>
      </c>
      <c r="GN20" s="94"/>
      <c r="GO20" s="98"/>
      <c r="GP20" s="99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99"/>
      <c r="HK20" s="101"/>
      <c r="HL20" s="101"/>
      <c r="HM20" s="101"/>
      <c r="HN20" s="101"/>
      <c r="HO20" s="101"/>
      <c r="HP20" s="101"/>
      <c r="HQ20" s="101"/>
      <c r="HR20" s="101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  <c r="IR20" s="102"/>
      <c r="IS20" s="102"/>
      <c r="IT20" s="102"/>
      <c r="IU20" s="102"/>
      <c r="IV20" s="102"/>
      <c r="IW20" s="102"/>
      <c r="IX20" s="102"/>
      <c r="IY20" s="101"/>
      <c r="IZ20" s="101"/>
      <c r="JA20" s="101"/>
      <c r="JB20" s="101"/>
      <c r="JC20" s="101"/>
      <c r="JD20" s="101"/>
      <c r="JE20" s="101"/>
      <c r="JF20" s="101"/>
      <c r="JG20" s="102"/>
      <c r="JH20" s="102"/>
      <c r="JI20" s="102"/>
      <c r="JJ20" s="102"/>
      <c r="JK20" s="102"/>
      <c r="JL20" s="102"/>
      <c r="JM20" s="102"/>
      <c r="JN20" s="102"/>
      <c r="JO20" s="102"/>
      <c r="JP20" s="102"/>
      <c r="JQ20" s="102"/>
      <c r="JR20" s="102"/>
      <c r="JS20" s="102"/>
      <c r="JT20" s="102"/>
      <c r="JU20" s="102"/>
      <c r="JV20" s="102"/>
      <c r="JW20" s="102"/>
      <c r="JX20" s="102"/>
      <c r="JY20" s="102"/>
      <c r="JZ20" s="102"/>
      <c r="KA20" s="102"/>
      <c r="KB20" s="102"/>
      <c r="KC20" s="102"/>
      <c r="KD20" s="102"/>
      <c r="KE20" s="102"/>
      <c r="KF20" s="102"/>
      <c r="KG20" s="102"/>
      <c r="KH20" s="102"/>
      <c r="KI20" s="102"/>
      <c r="KJ20" s="102"/>
      <c r="KK20" s="102"/>
      <c r="KL20" s="102"/>
      <c r="KM20" s="2"/>
      <c r="KN20" s="102"/>
      <c r="KO20" s="76"/>
      <c r="KP20" s="76"/>
      <c r="KQ20" s="76"/>
      <c r="KR20" s="102"/>
      <c r="KS20" s="102"/>
      <c r="KT20" s="102"/>
      <c r="KU20" s="102"/>
      <c r="KV20" s="102"/>
      <c r="KW20" s="102"/>
      <c r="KX20" s="102"/>
      <c r="KY20" s="102"/>
      <c r="KZ20" s="102"/>
      <c r="LA20" s="102"/>
      <c r="LB20" s="102"/>
      <c r="LC20" s="102"/>
      <c r="LD20" s="102"/>
      <c r="LE20" s="102"/>
      <c r="LF20" s="102"/>
      <c r="LG20" s="102"/>
      <c r="LH20" s="102"/>
      <c r="LI20" s="102"/>
      <c r="LJ20" s="127"/>
      <c r="LK20" s="127"/>
      <c r="LL20" s="127"/>
      <c r="LM20" s="127"/>
      <c r="LN20" s="127"/>
      <c r="LO20" s="127"/>
      <c r="LP20" s="103"/>
      <c r="LQ20" s="103"/>
      <c r="LR20" s="103"/>
      <c r="LS20" s="103"/>
      <c r="LT20" s="103"/>
      <c r="LU20" s="104"/>
      <c r="LV20" s="103"/>
      <c r="LW20" s="103"/>
      <c r="LX20" s="104"/>
    </row>
    <row r="21" spans="1:336" ht="24" customHeight="1" outlineLevel="1" x14ac:dyDescent="0.2">
      <c r="A21" s="79" t="s">
        <v>120</v>
      </c>
      <c r="B21" s="125" t="s">
        <v>121</v>
      </c>
      <c r="C21" s="81" t="s">
        <v>101</v>
      </c>
      <c r="D21" s="81" t="s">
        <v>102</v>
      </c>
      <c r="E21" s="81" t="s">
        <v>103</v>
      </c>
      <c r="F21" s="82">
        <v>4927.3848000000007</v>
      </c>
      <c r="G21" s="82"/>
      <c r="H21" s="82">
        <v>4106.1540000000005</v>
      </c>
      <c r="I21" s="82"/>
      <c r="J21" s="83">
        <v>42021</v>
      </c>
      <c r="K21" s="83"/>
      <c r="L21" s="83">
        <v>42021</v>
      </c>
      <c r="M21" s="84"/>
      <c r="N21" s="82">
        <v>0</v>
      </c>
      <c r="O21" s="82"/>
      <c r="P21" s="85" t="s">
        <v>102</v>
      </c>
      <c r="Q21" s="86"/>
      <c r="R21" s="85" t="s">
        <v>102</v>
      </c>
      <c r="S21" s="85" t="s">
        <v>102</v>
      </c>
      <c r="T21" s="85" t="s">
        <v>102</v>
      </c>
      <c r="U21" s="85" t="s">
        <v>102</v>
      </c>
      <c r="V21" s="82">
        <v>0</v>
      </c>
      <c r="W21" s="82">
        <v>0</v>
      </c>
      <c r="X21" s="85" t="s">
        <v>102</v>
      </c>
      <c r="Y21" s="82">
        <v>0</v>
      </c>
      <c r="Z21" s="85" t="s">
        <v>102</v>
      </c>
      <c r="AA21" s="85" t="s">
        <v>102</v>
      </c>
      <c r="AB21" s="87">
        <v>0</v>
      </c>
      <c r="AC21" s="87"/>
      <c r="AD21" s="88" t="s">
        <v>115</v>
      </c>
      <c r="AE21" s="88"/>
      <c r="AF21" s="93">
        <f t="shared" si="22"/>
        <v>4927.3848000000007</v>
      </c>
      <c r="AG21" s="90">
        <f t="shared" si="23"/>
        <v>4927.3848000000007</v>
      </c>
      <c r="AH21" s="90">
        <f t="shared" si="23"/>
        <v>0</v>
      </c>
      <c r="AI21" s="90">
        <f t="shared" si="24"/>
        <v>-4927.3848000000007</v>
      </c>
      <c r="AJ21" s="91">
        <f t="shared" si="25"/>
        <v>0</v>
      </c>
      <c r="AK21" s="92">
        <v>0</v>
      </c>
      <c r="AL21" s="92"/>
      <c r="AM21" s="90">
        <f t="shared" si="26"/>
        <v>0</v>
      </c>
      <c r="AN21" s="91" t="str">
        <f t="shared" si="27"/>
        <v>-</v>
      </c>
      <c r="AO21" s="92">
        <v>0</v>
      </c>
      <c r="AP21" s="92"/>
      <c r="AQ21" s="90">
        <f t="shared" si="28"/>
        <v>0</v>
      </c>
      <c r="AR21" s="91" t="str">
        <f t="shared" si="29"/>
        <v>-</v>
      </c>
      <c r="AS21" s="90">
        <f t="shared" si="30"/>
        <v>0</v>
      </c>
      <c r="AT21" s="90">
        <f t="shared" si="30"/>
        <v>0</v>
      </c>
      <c r="AU21" s="90">
        <f t="shared" si="31"/>
        <v>0</v>
      </c>
      <c r="AV21" s="91" t="str">
        <f t="shared" si="32"/>
        <v>-</v>
      </c>
      <c r="AW21" s="92">
        <v>0</v>
      </c>
      <c r="AX21" s="92"/>
      <c r="AY21" s="90">
        <f t="shared" si="33"/>
        <v>0</v>
      </c>
      <c r="AZ21" s="91" t="str">
        <f t="shared" si="34"/>
        <v>-</v>
      </c>
      <c r="BA21" s="90">
        <f t="shared" si="35"/>
        <v>0</v>
      </c>
      <c r="BB21" s="90">
        <f t="shared" si="35"/>
        <v>0</v>
      </c>
      <c r="BC21" s="90">
        <f t="shared" si="36"/>
        <v>0</v>
      </c>
      <c r="BD21" s="91" t="str">
        <f t="shared" si="37"/>
        <v>-</v>
      </c>
      <c r="BE21" s="87">
        <v>4927.3848000000007</v>
      </c>
      <c r="BF21" s="92"/>
      <c r="BG21" s="90">
        <f t="shared" si="38"/>
        <v>-4927.3848000000007</v>
      </c>
      <c r="BH21" s="91">
        <f t="shared" si="39"/>
        <v>0</v>
      </c>
      <c r="BI21" s="93">
        <f t="shared" si="40"/>
        <v>0</v>
      </c>
      <c r="BJ21" s="93">
        <f t="shared" si="40"/>
        <v>0</v>
      </c>
      <c r="BK21" s="94">
        <v>0</v>
      </c>
      <c r="BL21" s="94">
        <v>0</v>
      </c>
      <c r="BM21" s="94">
        <v>0</v>
      </c>
      <c r="BN21" s="94">
        <v>0</v>
      </c>
      <c r="BO21" s="94">
        <v>0</v>
      </c>
      <c r="BP21" s="94">
        <v>0</v>
      </c>
      <c r="BQ21" s="94">
        <v>0</v>
      </c>
      <c r="BR21" s="94">
        <v>0</v>
      </c>
      <c r="BS21" s="94">
        <v>0</v>
      </c>
      <c r="BT21" s="94">
        <v>0</v>
      </c>
      <c r="BU21" s="94">
        <v>0</v>
      </c>
      <c r="BV21" s="94">
        <v>0</v>
      </c>
      <c r="BW21" s="94">
        <v>0</v>
      </c>
      <c r="BX21" s="94">
        <v>0</v>
      </c>
      <c r="BY21" s="90">
        <f>IF($B$2="Отчет за 1 квартал",'ОЭК 2021-2025'!AM21,IF($B$2="Отчет за 2 квартал",'ОЭК 2021-2025'!AU21,IF($B$2="Отчет за 3 квартал",'ОЭК 2021-2025'!BC21,AI21)))-BK21-BO21-BP21-BQ21-BR21-BS21-BT21-BU21-BV21-BX21-BL21-BM21-BN21-BW21</f>
        <v>-4927.3848000000007</v>
      </c>
      <c r="BZ21" s="94">
        <v>0</v>
      </c>
      <c r="CA21" s="94">
        <v>0</v>
      </c>
      <c r="CB21" s="94">
        <v>0</v>
      </c>
      <c r="CC21" s="94">
        <v>0</v>
      </c>
      <c r="CD21" s="93">
        <f t="shared" si="41"/>
        <v>0</v>
      </c>
      <c r="CE21" s="126" t="s">
        <v>122</v>
      </c>
      <c r="CF21" s="94"/>
      <c r="CG21" s="92">
        <v>0</v>
      </c>
      <c r="CH21" s="92"/>
      <c r="CI21" s="88" t="s">
        <v>115</v>
      </c>
      <c r="CJ21" s="88"/>
      <c r="CK21" s="90">
        <f t="shared" si="42"/>
        <v>4106.1540000000005</v>
      </c>
      <c r="CL21" s="90">
        <f t="shared" si="43"/>
        <v>4106.1540000000005</v>
      </c>
      <c r="CM21" s="90">
        <f t="shared" si="43"/>
        <v>0</v>
      </c>
      <c r="CN21" s="90">
        <f t="shared" si="44"/>
        <v>-4106.1540000000005</v>
      </c>
      <c r="CO21" s="91">
        <f t="shared" si="45"/>
        <v>0</v>
      </c>
      <c r="CP21" s="92">
        <v>0</v>
      </c>
      <c r="CQ21" s="92"/>
      <c r="CR21" s="90">
        <f t="shared" si="46"/>
        <v>0</v>
      </c>
      <c r="CS21" s="91" t="str">
        <f t="shared" si="47"/>
        <v>-</v>
      </c>
      <c r="CT21" s="92">
        <v>0</v>
      </c>
      <c r="CU21" s="92"/>
      <c r="CV21" s="90">
        <f t="shared" si="48"/>
        <v>0</v>
      </c>
      <c r="CW21" s="91" t="str">
        <f t="shared" si="49"/>
        <v>-</v>
      </c>
      <c r="CX21" s="90">
        <f t="shared" si="50"/>
        <v>0</v>
      </c>
      <c r="CY21" s="90">
        <f t="shared" si="50"/>
        <v>0</v>
      </c>
      <c r="CZ21" s="90">
        <f t="shared" si="51"/>
        <v>0</v>
      </c>
      <c r="DA21" s="91" t="str">
        <f t="shared" si="52"/>
        <v>-</v>
      </c>
      <c r="DB21" s="92">
        <v>0</v>
      </c>
      <c r="DC21" s="92"/>
      <c r="DD21" s="90">
        <f t="shared" si="53"/>
        <v>0</v>
      </c>
      <c r="DE21" s="91" t="str">
        <f t="shared" si="54"/>
        <v>-</v>
      </c>
      <c r="DF21" s="90">
        <f t="shared" si="55"/>
        <v>0</v>
      </c>
      <c r="DG21" s="90">
        <f t="shared" si="55"/>
        <v>0</v>
      </c>
      <c r="DH21" s="90">
        <f t="shared" si="56"/>
        <v>0</v>
      </c>
      <c r="DI21" s="91" t="str">
        <f t="shared" si="57"/>
        <v>-</v>
      </c>
      <c r="DJ21" s="92">
        <v>4106.1540000000005</v>
      </c>
      <c r="DK21" s="92"/>
      <c r="DL21" s="90">
        <f t="shared" si="58"/>
        <v>-4106.1540000000005</v>
      </c>
      <c r="DM21" s="91">
        <f t="shared" si="59"/>
        <v>0</v>
      </c>
      <c r="DN21" s="93">
        <f t="shared" si="60"/>
        <v>0</v>
      </c>
      <c r="DO21" s="93">
        <f t="shared" si="60"/>
        <v>0</v>
      </c>
      <c r="DP21" s="94">
        <v>0</v>
      </c>
      <c r="DQ21" s="94">
        <v>0</v>
      </c>
      <c r="DR21" s="94">
        <v>0</v>
      </c>
      <c r="DS21" s="94">
        <v>0</v>
      </c>
      <c r="DT21" s="94">
        <v>0</v>
      </c>
      <c r="DU21" s="94">
        <v>0</v>
      </c>
      <c r="DV21" s="94">
        <v>0</v>
      </c>
      <c r="DW21" s="94">
        <v>0</v>
      </c>
      <c r="DX21" s="94">
        <v>0</v>
      </c>
      <c r="DY21" s="94">
        <v>0</v>
      </c>
      <c r="DZ21" s="94">
        <v>0</v>
      </c>
      <c r="EA21" s="94">
        <v>0</v>
      </c>
      <c r="EB21" s="94">
        <v>0</v>
      </c>
      <c r="EC21" s="94">
        <v>0</v>
      </c>
      <c r="ED21" s="90">
        <f>IF($B$2="Отчет за 1 квартал",'ОЭК 2021-2025'!CR52,IF($B$2="Отчет за 2 квартал",'ОЭК 2021-2025'!CZ52,IF($B$2="Отчет за 3 квартал",'ОЭК 2021-2025'!DH52,CN21)))-DP21-DT21-DU21-DV21-DW21-DX21-DY21-DZ21-EA21-EC21-DQ21-DR21-DS21-EB21</f>
        <v>-4106.1540000000005</v>
      </c>
      <c r="EE21" s="94">
        <v>0</v>
      </c>
      <c r="EF21" s="94">
        <v>0</v>
      </c>
      <c r="EG21" s="94">
        <v>0</v>
      </c>
      <c r="EH21" s="94">
        <v>0</v>
      </c>
      <c r="EI21" s="93">
        <f t="shared" si="61"/>
        <v>0</v>
      </c>
      <c r="EJ21" s="126" t="str">
        <f t="shared" ref="EJ21:EJ34" si="84">CE21</f>
        <v xml:space="preserve">Проект 17.01.0125 выделен из проекта 17.01.0078 ИПР 2020-2024. </v>
      </c>
      <c r="EK21" s="94"/>
      <c r="EL21" s="92">
        <v>0</v>
      </c>
      <c r="EM21" s="92"/>
      <c r="EN21" s="90">
        <f t="shared" si="62"/>
        <v>4106.1540000000005</v>
      </c>
      <c r="EO21" s="90">
        <f t="shared" si="63"/>
        <v>4106.1540000000005</v>
      </c>
      <c r="EP21" s="90">
        <f t="shared" si="63"/>
        <v>0</v>
      </c>
      <c r="EQ21" s="90">
        <f t="shared" si="64"/>
        <v>-4106.1540000000005</v>
      </c>
      <c r="ER21" s="91">
        <f t="shared" si="65"/>
        <v>0</v>
      </c>
      <c r="ES21" s="92">
        <v>0</v>
      </c>
      <c r="ET21" s="92"/>
      <c r="EU21" s="90">
        <f t="shared" si="66"/>
        <v>0</v>
      </c>
      <c r="EV21" s="91" t="str">
        <f t="shared" si="67"/>
        <v>-</v>
      </c>
      <c r="EW21" s="92">
        <v>0</v>
      </c>
      <c r="EX21" s="92"/>
      <c r="EY21" s="90">
        <f t="shared" si="68"/>
        <v>0</v>
      </c>
      <c r="EZ21" s="91" t="str">
        <f t="shared" si="69"/>
        <v>-</v>
      </c>
      <c r="FA21" s="90">
        <f t="shared" si="70"/>
        <v>0</v>
      </c>
      <c r="FB21" s="90">
        <f t="shared" si="70"/>
        <v>0</v>
      </c>
      <c r="FC21" s="90">
        <f t="shared" si="71"/>
        <v>0</v>
      </c>
      <c r="FD21" s="91" t="str">
        <f t="shared" si="72"/>
        <v>-</v>
      </c>
      <c r="FE21" s="92">
        <v>0</v>
      </c>
      <c r="FF21" s="92"/>
      <c r="FG21" s="90">
        <f t="shared" si="73"/>
        <v>0</v>
      </c>
      <c r="FH21" s="91" t="str">
        <f t="shared" si="74"/>
        <v>-</v>
      </c>
      <c r="FI21" s="90">
        <f t="shared" si="75"/>
        <v>0</v>
      </c>
      <c r="FJ21" s="90">
        <f t="shared" si="75"/>
        <v>0</v>
      </c>
      <c r="FK21" s="90">
        <f t="shared" si="76"/>
        <v>0</v>
      </c>
      <c r="FL21" s="91" t="str">
        <f t="shared" si="77"/>
        <v>-</v>
      </c>
      <c r="FM21" s="94">
        <v>4106.1540000000005</v>
      </c>
      <c r="FN21" s="92"/>
      <c r="FO21" s="90">
        <f t="shared" si="78"/>
        <v>-4106.1540000000005</v>
      </c>
      <c r="FP21" s="91">
        <f t="shared" si="79"/>
        <v>0</v>
      </c>
      <c r="FQ21" s="93">
        <f t="shared" si="80"/>
        <v>0</v>
      </c>
      <c r="FR21" s="93">
        <f t="shared" si="80"/>
        <v>0</v>
      </c>
      <c r="FS21" s="94">
        <v>0</v>
      </c>
      <c r="FT21" s="94">
        <v>0</v>
      </c>
      <c r="FU21" s="94">
        <v>0</v>
      </c>
      <c r="FV21" s="94">
        <v>0</v>
      </c>
      <c r="FW21" s="94">
        <v>0</v>
      </c>
      <c r="FX21" s="94">
        <v>0</v>
      </c>
      <c r="FY21" s="94">
        <v>0</v>
      </c>
      <c r="FZ21" s="94">
        <v>0</v>
      </c>
      <c r="GA21" s="94">
        <v>0</v>
      </c>
      <c r="GB21" s="94">
        <v>0</v>
      </c>
      <c r="GC21" s="94">
        <v>0</v>
      </c>
      <c r="GD21" s="94">
        <v>0</v>
      </c>
      <c r="GE21" s="94">
        <v>0</v>
      </c>
      <c r="GF21" s="94">
        <v>0</v>
      </c>
      <c r="GG21" s="90">
        <f>IF($B$2="Отчет за 1 квартал",'ОЭК 2021-2025'!EU21,IF($B$2="Отчет за 2 квартал",'ОЭК 2021-2025'!FC21,IF($B$2="Отчет за 3 квартал",'ОЭК 2021-2025'!FK21,EQ21)))-FS21-FW21-FX21-FY21-FZ21-GA21-GB21-GC21-GD21-GF21-FT21-FU21-FV21-GE21</f>
        <v>-4106.1540000000005</v>
      </c>
      <c r="GH21" s="94">
        <v>0</v>
      </c>
      <c r="GI21" s="94">
        <v>0</v>
      </c>
      <c r="GJ21" s="94">
        <v>0</v>
      </c>
      <c r="GK21" s="94">
        <v>0</v>
      </c>
      <c r="GL21" s="93">
        <f t="shared" si="81"/>
        <v>0</v>
      </c>
      <c r="GM21" s="126" t="str">
        <f t="shared" ref="GM21:GM34" si="85">CE21</f>
        <v xml:space="preserve">Проект 17.01.0125 выделен из проекта 17.01.0078 ИПР 2020-2024. </v>
      </c>
      <c r="GN21" s="94"/>
      <c r="GO21" s="98"/>
      <c r="GP21" s="99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99"/>
      <c r="HK21" s="101">
        <f t="shared" si="82"/>
        <v>0</v>
      </c>
      <c r="HL21" s="101">
        <f t="shared" si="82"/>
        <v>0</v>
      </c>
      <c r="HM21" s="101">
        <f t="shared" si="82"/>
        <v>0</v>
      </c>
      <c r="HN21" s="101">
        <f t="shared" si="82"/>
        <v>0</v>
      </c>
      <c r="HO21" s="101">
        <f t="shared" si="82"/>
        <v>0</v>
      </c>
      <c r="HP21" s="101">
        <f t="shared" si="82"/>
        <v>0</v>
      </c>
      <c r="HQ21" s="101">
        <f t="shared" si="82"/>
        <v>0</v>
      </c>
      <c r="HR21" s="101">
        <f t="shared" si="82"/>
        <v>0</v>
      </c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  <c r="IR21" s="102"/>
      <c r="IS21" s="102"/>
      <c r="IT21" s="102"/>
      <c r="IU21" s="102"/>
      <c r="IV21" s="102"/>
      <c r="IW21" s="102"/>
      <c r="IX21" s="102"/>
      <c r="IY21" s="101">
        <f t="shared" si="83"/>
        <v>0</v>
      </c>
      <c r="IZ21" s="101">
        <f t="shared" si="83"/>
        <v>0</v>
      </c>
      <c r="JA21" s="101">
        <f t="shared" si="83"/>
        <v>0</v>
      </c>
      <c r="JB21" s="101">
        <f t="shared" si="83"/>
        <v>0</v>
      </c>
      <c r="JC21" s="101">
        <f t="shared" si="83"/>
        <v>0</v>
      </c>
      <c r="JD21" s="101">
        <f t="shared" si="83"/>
        <v>0</v>
      </c>
      <c r="JE21" s="101">
        <f t="shared" si="83"/>
        <v>0</v>
      </c>
      <c r="JF21" s="101">
        <f t="shared" si="83"/>
        <v>0</v>
      </c>
      <c r="JG21" s="102"/>
      <c r="JH21" s="102"/>
      <c r="JI21" s="102"/>
      <c r="JJ21" s="102"/>
      <c r="JK21" s="102"/>
      <c r="JL21" s="102"/>
      <c r="JM21" s="102"/>
      <c r="JN21" s="102"/>
      <c r="JO21" s="102"/>
      <c r="JP21" s="102"/>
      <c r="JQ21" s="102"/>
      <c r="JR21" s="102"/>
      <c r="JS21" s="102"/>
      <c r="JT21" s="102"/>
      <c r="JU21" s="102"/>
      <c r="JV21" s="102"/>
      <c r="JW21" s="102"/>
      <c r="JX21" s="102"/>
      <c r="JY21" s="102"/>
      <c r="JZ21" s="102"/>
      <c r="KA21" s="102"/>
      <c r="KB21" s="102"/>
      <c r="KC21" s="102"/>
      <c r="KD21" s="102"/>
      <c r="KE21" s="102"/>
      <c r="KF21" s="102"/>
      <c r="KG21" s="102"/>
      <c r="KH21" s="102"/>
      <c r="KI21" s="102"/>
      <c r="KJ21" s="102"/>
      <c r="KK21" s="102"/>
      <c r="KL21" s="102"/>
      <c r="KM21" s="2"/>
      <c r="KN21" s="102"/>
      <c r="KO21" s="76"/>
      <c r="KP21" s="76"/>
      <c r="KQ21" s="76"/>
      <c r="KR21" s="102"/>
      <c r="KS21" s="102"/>
      <c r="KT21" s="102"/>
      <c r="KU21" s="102"/>
      <c r="KV21" s="102"/>
      <c r="KW21" s="102"/>
      <c r="KX21" s="102"/>
      <c r="KY21" s="102"/>
      <c r="KZ21" s="102"/>
      <c r="LA21" s="102"/>
      <c r="LB21" s="102"/>
      <c r="LC21" s="102"/>
      <c r="LD21" s="102"/>
      <c r="LE21" s="102"/>
      <c r="LF21" s="102"/>
      <c r="LG21" s="102"/>
      <c r="LH21" s="102"/>
      <c r="LI21" s="102"/>
      <c r="LJ21" s="127"/>
      <c r="LK21" s="127"/>
      <c r="LL21" s="127"/>
      <c r="LM21" s="127"/>
      <c r="LN21" s="127"/>
      <c r="LO21" s="127"/>
      <c r="LP21" s="103"/>
      <c r="LQ21" s="103"/>
      <c r="LR21" s="103"/>
      <c r="LS21" s="103"/>
      <c r="LT21" s="103"/>
      <c r="LU21" s="104"/>
      <c r="LV21" s="103"/>
      <c r="LW21" s="103"/>
      <c r="LX21" s="104"/>
    </row>
    <row r="22" spans="1:336" ht="29.45" customHeight="1" outlineLevel="1" x14ac:dyDescent="0.2">
      <c r="A22" s="79" t="s">
        <v>123</v>
      </c>
      <c r="B22" s="125" t="s">
        <v>124</v>
      </c>
      <c r="C22" s="81" t="s">
        <v>101</v>
      </c>
      <c r="D22" s="81" t="s">
        <v>102</v>
      </c>
      <c r="E22" s="81" t="s">
        <v>103</v>
      </c>
      <c r="F22" s="82">
        <f>H22*1.2</f>
        <v>780.78780000000006</v>
      </c>
      <c r="G22" s="82"/>
      <c r="H22" s="82">
        <v>650.65650000000005</v>
      </c>
      <c r="I22" s="82"/>
      <c r="J22" s="83">
        <v>42021</v>
      </c>
      <c r="K22" s="83"/>
      <c r="L22" s="83">
        <v>42021</v>
      </c>
      <c r="M22" s="84"/>
      <c r="N22" s="82">
        <v>0</v>
      </c>
      <c r="O22" s="82"/>
      <c r="P22" s="85" t="s">
        <v>102</v>
      </c>
      <c r="Q22" s="86"/>
      <c r="R22" s="85" t="s">
        <v>102</v>
      </c>
      <c r="S22" s="85" t="s">
        <v>102</v>
      </c>
      <c r="T22" s="85" t="s">
        <v>102</v>
      </c>
      <c r="U22" s="85" t="s">
        <v>102</v>
      </c>
      <c r="V22" s="82">
        <v>0</v>
      </c>
      <c r="W22" s="82">
        <v>0</v>
      </c>
      <c r="X22" s="85" t="s">
        <v>102</v>
      </c>
      <c r="Y22" s="82">
        <v>0</v>
      </c>
      <c r="Z22" s="85" t="s">
        <v>102</v>
      </c>
      <c r="AA22" s="85" t="s">
        <v>102</v>
      </c>
      <c r="AB22" s="87">
        <v>0</v>
      </c>
      <c r="AC22" s="87"/>
      <c r="AD22" s="88" t="s">
        <v>115</v>
      </c>
      <c r="AE22" s="88"/>
      <c r="AF22" s="93">
        <f t="shared" si="22"/>
        <v>780.78780000000006</v>
      </c>
      <c r="AG22" s="90">
        <f t="shared" si="23"/>
        <v>780.78780000000006</v>
      </c>
      <c r="AH22" s="90">
        <f t="shared" si="23"/>
        <v>0</v>
      </c>
      <c r="AI22" s="90">
        <f t="shared" si="24"/>
        <v>-780.78780000000006</v>
      </c>
      <c r="AJ22" s="91">
        <f t="shared" si="25"/>
        <v>0</v>
      </c>
      <c r="AK22" s="92">
        <v>0</v>
      </c>
      <c r="AL22" s="92"/>
      <c r="AM22" s="90">
        <f t="shared" si="26"/>
        <v>0</v>
      </c>
      <c r="AN22" s="91" t="str">
        <f t="shared" si="27"/>
        <v>-</v>
      </c>
      <c r="AO22" s="92">
        <v>0</v>
      </c>
      <c r="AP22" s="92"/>
      <c r="AQ22" s="90">
        <f t="shared" si="28"/>
        <v>0</v>
      </c>
      <c r="AR22" s="91" t="str">
        <f t="shared" si="29"/>
        <v>-</v>
      </c>
      <c r="AS22" s="90">
        <f t="shared" si="30"/>
        <v>0</v>
      </c>
      <c r="AT22" s="90">
        <f t="shared" si="30"/>
        <v>0</v>
      </c>
      <c r="AU22" s="90">
        <f t="shared" si="31"/>
        <v>0</v>
      </c>
      <c r="AV22" s="91" t="str">
        <f t="shared" si="32"/>
        <v>-</v>
      </c>
      <c r="AW22" s="92">
        <v>0</v>
      </c>
      <c r="AX22" s="92"/>
      <c r="AY22" s="90">
        <f t="shared" si="33"/>
        <v>0</v>
      </c>
      <c r="AZ22" s="91" t="str">
        <f t="shared" si="34"/>
        <v>-</v>
      </c>
      <c r="BA22" s="90">
        <f t="shared" si="35"/>
        <v>0</v>
      </c>
      <c r="BB22" s="90">
        <f t="shared" si="35"/>
        <v>0</v>
      </c>
      <c r="BC22" s="90">
        <f t="shared" si="36"/>
        <v>0</v>
      </c>
      <c r="BD22" s="91" t="str">
        <f t="shared" si="37"/>
        <v>-</v>
      </c>
      <c r="BE22" s="82">
        <v>780.78780000000006</v>
      </c>
      <c r="BF22" s="92"/>
      <c r="BG22" s="90">
        <f t="shared" si="38"/>
        <v>-780.78780000000006</v>
      </c>
      <c r="BH22" s="91">
        <f t="shared" si="39"/>
        <v>0</v>
      </c>
      <c r="BI22" s="93">
        <f t="shared" si="40"/>
        <v>0</v>
      </c>
      <c r="BJ22" s="93">
        <f t="shared" si="40"/>
        <v>0</v>
      </c>
      <c r="BK22" s="94">
        <v>0</v>
      </c>
      <c r="BL22" s="94">
        <v>0</v>
      </c>
      <c r="BM22" s="94">
        <v>0</v>
      </c>
      <c r="BN22" s="94">
        <v>0</v>
      </c>
      <c r="BO22" s="94">
        <v>0</v>
      </c>
      <c r="BP22" s="94">
        <v>0</v>
      </c>
      <c r="BQ22" s="94">
        <v>0</v>
      </c>
      <c r="BR22" s="94">
        <v>0</v>
      </c>
      <c r="BS22" s="94">
        <v>0</v>
      </c>
      <c r="BT22" s="94">
        <v>0</v>
      </c>
      <c r="BU22" s="94">
        <v>0</v>
      </c>
      <c r="BV22" s="94">
        <v>0</v>
      </c>
      <c r="BW22" s="94">
        <v>0</v>
      </c>
      <c r="BX22" s="94">
        <v>0</v>
      </c>
      <c r="BY22" s="90">
        <f>IF($B$2="Отчет за 1 квартал",'ОЭК 2021-2025'!AM22,IF($B$2="Отчет за 2 квартал",'ОЭК 2021-2025'!AU22,IF($B$2="Отчет за 3 квартал",'ОЭК 2021-2025'!BC22,AI22)))-BK22-BO22-BP22-BQ22-BR22-BS22-BT22-BU22-BV22-BX22-BL22-BM22-BN22-BW22</f>
        <v>-780.78780000000006</v>
      </c>
      <c r="BZ22" s="94">
        <v>0</v>
      </c>
      <c r="CA22" s="94">
        <v>0</v>
      </c>
      <c r="CB22" s="94">
        <v>0</v>
      </c>
      <c r="CC22" s="94">
        <v>0</v>
      </c>
      <c r="CD22" s="93">
        <f t="shared" si="41"/>
        <v>0</v>
      </c>
      <c r="CE22" s="126" t="s">
        <v>125</v>
      </c>
      <c r="CF22" s="94"/>
      <c r="CG22" s="92">
        <v>0</v>
      </c>
      <c r="CH22" s="92"/>
      <c r="CI22" s="88" t="s">
        <v>115</v>
      </c>
      <c r="CJ22" s="88"/>
      <c r="CK22" s="90">
        <f t="shared" si="42"/>
        <v>650.65650000000005</v>
      </c>
      <c r="CL22" s="90">
        <f t="shared" si="43"/>
        <v>650.65650000000005</v>
      </c>
      <c r="CM22" s="90">
        <f t="shared" si="43"/>
        <v>0</v>
      </c>
      <c r="CN22" s="90">
        <f t="shared" si="43"/>
        <v>-650.65650000000005</v>
      </c>
      <c r="CO22" s="91">
        <f t="shared" si="45"/>
        <v>0</v>
      </c>
      <c r="CP22" s="92">
        <v>0</v>
      </c>
      <c r="CQ22" s="92"/>
      <c r="CR22" s="90">
        <f t="shared" si="46"/>
        <v>0</v>
      </c>
      <c r="CS22" s="91" t="str">
        <f t="shared" si="47"/>
        <v>-</v>
      </c>
      <c r="CT22" s="92">
        <v>0</v>
      </c>
      <c r="CU22" s="92"/>
      <c r="CV22" s="90">
        <f t="shared" si="48"/>
        <v>0</v>
      </c>
      <c r="CW22" s="91" t="str">
        <f t="shared" si="49"/>
        <v>-</v>
      </c>
      <c r="CX22" s="90">
        <f t="shared" si="50"/>
        <v>0</v>
      </c>
      <c r="CY22" s="90">
        <f t="shared" si="50"/>
        <v>0</v>
      </c>
      <c r="CZ22" s="90">
        <f t="shared" si="51"/>
        <v>0</v>
      </c>
      <c r="DA22" s="91" t="str">
        <f t="shared" si="52"/>
        <v>-</v>
      </c>
      <c r="DB22" s="92">
        <v>0</v>
      </c>
      <c r="DC22" s="92"/>
      <c r="DD22" s="90">
        <f t="shared" si="53"/>
        <v>0</v>
      </c>
      <c r="DE22" s="91" t="str">
        <f t="shared" si="54"/>
        <v>-</v>
      </c>
      <c r="DF22" s="90">
        <f t="shared" si="55"/>
        <v>0</v>
      </c>
      <c r="DG22" s="90">
        <f t="shared" si="55"/>
        <v>0</v>
      </c>
      <c r="DH22" s="90">
        <f t="shared" si="56"/>
        <v>0</v>
      </c>
      <c r="DI22" s="91" t="str">
        <f t="shared" si="57"/>
        <v>-</v>
      </c>
      <c r="DJ22" s="92">
        <v>650.65650000000005</v>
      </c>
      <c r="DK22" s="92"/>
      <c r="DL22" s="90">
        <f t="shared" si="58"/>
        <v>-650.65650000000005</v>
      </c>
      <c r="DM22" s="91">
        <f t="shared" si="59"/>
        <v>0</v>
      </c>
      <c r="DN22" s="93">
        <f t="shared" si="60"/>
        <v>0</v>
      </c>
      <c r="DO22" s="93">
        <f t="shared" si="60"/>
        <v>0</v>
      </c>
      <c r="DP22" s="94">
        <v>0</v>
      </c>
      <c r="DQ22" s="94">
        <v>0</v>
      </c>
      <c r="DR22" s="94">
        <v>0</v>
      </c>
      <c r="DS22" s="94">
        <v>0</v>
      </c>
      <c r="DT22" s="94">
        <v>0</v>
      </c>
      <c r="DU22" s="94">
        <v>0</v>
      </c>
      <c r="DV22" s="94">
        <v>0</v>
      </c>
      <c r="DW22" s="94">
        <v>0</v>
      </c>
      <c r="DX22" s="94">
        <v>0</v>
      </c>
      <c r="DY22" s="94">
        <v>0</v>
      </c>
      <c r="DZ22" s="94">
        <v>0</v>
      </c>
      <c r="EA22" s="94">
        <v>0</v>
      </c>
      <c r="EB22" s="94">
        <v>0</v>
      </c>
      <c r="EC22" s="94">
        <v>0</v>
      </c>
      <c r="ED22" s="90">
        <f>IF($B$2="Отчет за 1 квартал",'ОЭК 2021-2025'!CR53,IF($B$2="Отчет за 2 квартал",'ОЭК 2021-2025'!CZ53,IF($B$2="Отчет за 3 квартал",'ОЭК 2021-2025'!DH53,CN22)))-DP22-DT22-DU22-DV22-DW22-DX22-DY22-DZ22-EA22-EC22-DQ22-DR22-DS22-EB22</f>
        <v>-650.65650000000005</v>
      </c>
      <c r="EE22" s="94">
        <v>0</v>
      </c>
      <c r="EF22" s="94">
        <v>0</v>
      </c>
      <c r="EG22" s="94">
        <v>0</v>
      </c>
      <c r="EH22" s="94">
        <v>0</v>
      </c>
      <c r="EI22" s="93">
        <f t="shared" si="61"/>
        <v>0</v>
      </c>
      <c r="EJ22" s="126" t="str">
        <f t="shared" si="84"/>
        <v xml:space="preserve">Проект 17.01.0125 выделен из проекта 17.01.0100 ИПР 2020-2024.
Уменьшение стоимости (- 399 т. р. с НДС) связано с актуализацией КП. </v>
      </c>
      <c r="EK22" s="94"/>
      <c r="EL22" s="92">
        <v>0</v>
      </c>
      <c r="EM22" s="92"/>
      <c r="EN22" s="90">
        <f t="shared" si="62"/>
        <v>650.65650000000005</v>
      </c>
      <c r="EO22" s="90">
        <f t="shared" si="63"/>
        <v>650.65650000000005</v>
      </c>
      <c r="EP22" s="90">
        <f t="shared" si="63"/>
        <v>0</v>
      </c>
      <c r="EQ22" s="90">
        <f t="shared" si="64"/>
        <v>-650.65650000000005</v>
      </c>
      <c r="ER22" s="91">
        <f t="shared" si="65"/>
        <v>0</v>
      </c>
      <c r="ES22" s="92">
        <v>0</v>
      </c>
      <c r="ET22" s="92"/>
      <c r="EU22" s="90">
        <f t="shared" si="66"/>
        <v>0</v>
      </c>
      <c r="EV22" s="91" t="str">
        <f t="shared" si="67"/>
        <v>-</v>
      </c>
      <c r="EW22" s="92">
        <v>0</v>
      </c>
      <c r="EX22" s="92"/>
      <c r="EY22" s="90">
        <f t="shared" si="68"/>
        <v>0</v>
      </c>
      <c r="EZ22" s="91" t="str">
        <f t="shared" si="69"/>
        <v>-</v>
      </c>
      <c r="FA22" s="90">
        <f t="shared" si="70"/>
        <v>0</v>
      </c>
      <c r="FB22" s="90">
        <f t="shared" si="70"/>
        <v>0</v>
      </c>
      <c r="FC22" s="90">
        <f t="shared" si="71"/>
        <v>0</v>
      </c>
      <c r="FD22" s="91" t="str">
        <f t="shared" si="72"/>
        <v>-</v>
      </c>
      <c r="FE22" s="92">
        <v>0</v>
      </c>
      <c r="FF22" s="92"/>
      <c r="FG22" s="90">
        <f t="shared" si="73"/>
        <v>0</v>
      </c>
      <c r="FH22" s="91" t="str">
        <f t="shared" si="74"/>
        <v>-</v>
      </c>
      <c r="FI22" s="90">
        <f t="shared" si="75"/>
        <v>0</v>
      </c>
      <c r="FJ22" s="90">
        <f t="shared" si="75"/>
        <v>0</v>
      </c>
      <c r="FK22" s="90">
        <f t="shared" si="76"/>
        <v>0</v>
      </c>
      <c r="FL22" s="91" t="str">
        <f t="shared" si="77"/>
        <v>-</v>
      </c>
      <c r="FM22" s="92">
        <v>650.65650000000005</v>
      </c>
      <c r="FN22" s="92"/>
      <c r="FO22" s="90">
        <f t="shared" si="78"/>
        <v>-650.65650000000005</v>
      </c>
      <c r="FP22" s="91">
        <f t="shared" si="79"/>
        <v>0</v>
      </c>
      <c r="FQ22" s="93">
        <f t="shared" si="80"/>
        <v>0</v>
      </c>
      <c r="FR22" s="93">
        <f t="shared" si="80"/>
        <v>0</v>
      </c>
      <c r="FS22" s="94">
        <v>0</v>
      </c>
      <c r="FT22" s="94">
        <v>0</v>
      </c>
      <c r="FU22" s="94">
        <v>0</v>
      </c>
      <c r="FV22" s="94">
        <v>0</v>
      </c>
      <c r="FW22" s="94">
        <v>0</v>
      </c>
      <c r="FX22" s="94">
        <v>0</v>
      </c>
      <c r="FY22" s="94">
        <v>0</v>
      </c>
      <c r="FZ22" s="94">
        <v>0</v>
      </c>
      <c r="GA22" s="94">
        <v>0</v>
      </c>
      <c r="GB22" s="94">
        <v>0</v>
      </c>
      <c r="GC22" s="94">
        <v>0</v>
      </c>
      <c r="GD22" s="94">
        <v>0</v>
      </c>
      <c r="GE22" s="94">
        <v>0</v>
      </c>
      <c r="GF22" s="94">
        <v>0</v>
      </c>
      <c r="GG22" s="90">
        <f>IF($B$2="Отчет за 1 квартал",'ОЭК 2021-2025'!EU22,IF($B$2="Отчет за 2 квартал",'ОЭК 2021-2025'!FC22,IF($B$2="Отчет за 3 квартал",'ОЭК 2021-2025'!FK22,EQ22)))-FS22-FW22-FX22-FY22-FZ22-GA22-GB22-GC22-GD22-GF22-FT22-FU22-FV22-GE22</f>
        <v>-650.65650000000005</v>
      </c>
      <c r="GH22" s="94">
        <v>0</v>
      </c>
      <c r="GI22" s="94">
        <v>0</v>
      </c>
      <c r="GJ22" s="94">
        <v>0</v>
      </c>
      <c r="GK22" s="94">
        <v>0</v>
      </c>
      <c r="GL22" s="93">
        <f t="shared" si="81"/>
        <v>0</v>
      </c>
      <c r="GM22" s="126" t="str">
        <f t="shared" si="85"/>
        <v xml:space="preserve">Проект 17.01.0125 выделен из проекта 17.01.0100 ИПР 2020-2024.
Уменьшение стоимости (- 399 т. р. с НДС) связано с актуализацией КП. </v>
      </c>
      <c r="GN22" s="94"/>
      <c r="GO22" s="98"/>
      <c r="GP22" s="99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99"/>
      <c r="HK22" s="101"/>
      <c r="HL22" s="101"/>
      <c r="HM22" s="101"/>
      <c r="HN22" s="101"/>
      <c r="HO22" s="101"/>
      <c r="HP22" s="101"/>
      <c r="HQ22" s="101"/>
      <c r="HR22" s="101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  <c r="IR22" s="102"/>
      <c r="IS22" s="102"/>
      <c r="IT22" s="102"/>
      <c r="IU22" s="102"/>
      <c r="IV22" s="102"/>
      <c r="IW22" s="102"/>
      <c r="IX22" s="102"/>
      <c r="IY22" s="101"/>
      <c r="IZ22" s="101"/>
      <c r="JA22" s="101"/>
      <c r="JB22" s="101"/>
      <c r="JC22" s="101"/>
      <c r="JD22" s="101"/>
      <c r="JE22" s="101"/>
      <c r="JF22" s="101"/>
      <c r="JG22" s="102"/>
      <c r="JH22" s="102"/>
      <c r="JI22" s="102"/>
      <c r="JJ22" s="102"/>
      <c r="JK22" s="102"/>
      <c r="JL22" s="102"/>
      <c r="JM22" s="102"/>
      <c r="JN22" s="102"/>
      <c r="JO22" s="102"/>
      <c r="JP22" s="102"/>
      <c r="JQ22" s="102"/>
      <c r="JR22" s="102"/>
      <c r="JS22" s="102"/>
      <c r="JT22" s="102"/>
      <c r="JU22" s="102"/>
      <c r="JV22" s="102"/>
      <c r="JW22" s="102"/>
      <c r="JX22" s="102"/>
      <c r="JY22" s="102"/>
      <c r="JZ22" s="102"/>
      <c r="KA22" s="102"/>
      <c r="KB22" s="102"/>
      <c r="KC22" s="102"/>
      <c r="KD22" s="102"/>
      <c r="KE22" s="102"/>
      <c r="KF22" s="102"/>
      <c r="KG22" s="102"/>
      <c r="KH22" s="102"/>
      <c r="KI22" s="102"/>
      <c r="KJ22" s="102"/>
      <c r="KK22" s="102"/>
      <c r="KL22" s="102"/>
      <c r="KM22" s="2"/>
      <c r="KN22" s="102"/>
      <c r="KO22" s="76"/>
      <c r="KP22" s="76"/>
      <c r="KQ22" s="76"/>
      <c r="KR22" s="102"/>
      <c r="KS22" s="102"/>
      <c r="KT22" s="102"/>
      <c r="KU22" s="102"/>
      <c r="KV22" s="102"/>
      <c r="KW22" s="102"/>
      <c r="KX22" s="102"/>
      <c r="KY22" s="102"/>
      <c r="KZ22" s="102"/>
      <c r="LA22" s="102"/>
      <c r="LB22" s="102"/>
      <c r="LC22" s="102"/>
      <c r="LD22" s="102"/>
      <c r="LE22" s="102"/>
      <c r="LF22" s="102"/>
      <c r="LG22" s="102"/>
      <c r="LH22" s="102"/>
      <c r="LI22" s="102"/>
      <c r="LJ22" s="127"/>
      <c r="LK22" s="127"/>
      <c r="LL22" s="127"/>
      <c r="LM22" s="127"/>
      <c r="LN22" s="127"/>
      <c r="LO22" s="127"/>
      <c r="LP22" s="103"/>
      <c r="LQ22" s="103"/>
      <c r="LR22" s="103"/>
      <c r="LS22" s="103"/>
      <c r="LT22" s="103"/>
      <c r="LU22" s="104"/>
      <c r="LV22" s="103"/>
      <c r="LW22" s="103"/>
      <c r="LX22" s="104"/>
    </row>
    <row r="23" spans="1:336" ht="28.5" customHeight="1" outlineLevel="1" x14ac:dyDescent="0.2">
      <c r="A23" s="79" t="s">
        <v>126</v>
      </c>
      <c r="B23" s="125" t="s">
        <v>127</v>
      </c>
      <c r="C23" s="81" t="s">
        <v>101</v>
      </c>
      <c r="D23" s="81" t="s">
        <v>102</v>
      </c>
      <c r="E23" s="81" t="s">
        <v>103</v>
      </c>
      <c r="F23" s="82">
        <f>H23*1.2</f>
        <v>542.4</v>
      </c>
      <c r="G23" s="82"/>
      <c r="H23" s="82">
        <v>452</v>
      </c>
      <c r="I23" s="82"/>
      <c r="J23" s="83">
        <v>42021</v>
      </c>
      <c r="K23" s="83"/>
      <c r="L23" s="83">
        <v>42021</v>
      </c>
      <c r="M23" s="84"/>
      <c r="N23" s="82">
        <v>0</v>
      </c>
      <c r="O23" s="82"/>
      <c r="P23" s="85" t="s">
        <v>102</v>
      </c>
      <c r="Q23" s="86"/>
      <c r="R23" s="85" t="s">
        <v>102</v>
      </c>
      <c r="S23" s="85" t="s">
        <v>102</v>
      </c>
      <c r="T23" s="85" t="s">
        <v>102</v>
      </c>
      <c r="U23" s="85" t="s">
        <v>102</v>
      </c>
      <c r="V23" s="82">
        <v>0</v>
      </c>
      <c r="W23" s="82">
        <v>0</v>
      </c>
      <c r="X23" s="85" t="s">
        <v>102</v>
      </c>
      <c r="Y23" s="82">
        <v>0</v>
      </c>
      <c r="Z23" s="85" t="s">
        <v>102</v>
      </c>
      <c r="AA23" s="85" t="s">
        <v>102</v>
      </c>
      <c r="AB23" s="87">
        <v>0</v>
      </c>
      <c r="AC23" s="87"/>
      <c r="AD23" s="88" t="s">
        <v>115</v>
      </c>
      <c r="AE23" s="88"/>
      <c r="AF23" s="93">
        <f t="shared" si="22"/>
        <v>542.4</v>
      </c>
      <c r="AG23" s="90">
        <f t="shared" si="23"/>
        <v>542.4</v>
      </c>
      <c r="AH23" s="90">
        <f t="shared" si="23"/>
        <v>0</v>
      </c>
      <c r="AI23" s="90">
        <f t="shared" si="24"/>
        <v>-542.4</v>
      </c>
      <c r="AJ23" s="91">
        <f t="shared" si="25"/>
        <v>0</v>
      </c>
      <c r="AK23" s="92">
        <v>0</v>
      </c>
      <c r="AL23" s="92"/>
      <c r="AM23" s="90">
        <f t="shared" si="26"/>
        <v>0</v>
      </c>
      <c r="AN23" s="91" t="str">
        <f t="shared" si="27"/>
        <v>-</v>
      </c>
      <c r="AO23" s="92">
        <v>0</v>
      </c>
      <c r="AP23" s="92"/>
      <c r="AQ23" s="90">
        <f t="shared" si="28"/>
        <v>0</v>
      </c>
      <c r="AR23" s="91" t="str">
        <f t="shared" si="29"/>
        <v>-</v>
      </c>
      <c r="AS23" s="90">
        <f t="shared" si="30"/>
        <v>0</v>
      </c>
      <c r="AT23" s="90">
        <f t="shared" si="30"/>
        <v>0</v>
      </c>
      <c r="AU23" s="90">
        <f t="shared" si="31"/>
        <v>0</v>
      </c>
      <c r="AV23" s="91" t="str">
        <f t="shared" si="32"/>
        <v>-</v>
      </c>
      <c r="AW23" s="92">
        <v>0</v>
      </c>
      <c r="AX23" s="92"/>
      <c r="AY23" s="90">
        <f t="shared" si="33"/>
        <v>0</v>
      </c>
      <c r="AZ23" s="91" t="str">
        <f t="shared" si="34"/>
        <v>-</v>
      </c>
      <c r="BA23" s="90">
        <f t="shared" si="35"/>
        <v>0</v>
      </c>
      <c r="BB23" s="90">
        <f t="shared" si="35"/>
        <v>0</v>
      </c>
      <c r="BC23" s="90">
        <f t="shared" si="36"/>
        <v>0</v>
      </c>
      <c r="BD23" s="91" t="str">
        <f t="shared" si="37"/>
        <v>-</v>
      </c>
      <c r="BE23" s="87">
        <v>542.4</v>
      </c>
      <c r="BF23" s="92"/>
      <c r="BG23" s="90">
        <f t="shared" si="38"/>
        <v>-542.4</v>
      </c>
      <c r="BH23" s="91">
        <f t="shared" si="39"/>
        <v>0</v>
      </c>
      <c r="BI23" s="93">
        <f t="shared" si="40"/>
        <v>0</v>
      </c>
      <c r="BJ23" s="93">
        <f t="shared" si="40"/>
        <v>0</v>
      </c>
      <c r="BK23" s="94">
        <v>0</v>
      </c>
      <c r="BL23" s="94">
        <v>0</v>
      </c>
      <c r="BM23" s="94">
        <v>0</v>
      </c>
      <c r="BN23" s="94">
        <v>0</v>
      </c>
      <c r="BO23" s="94">
        <v>0</v>
      </c>
      <c r="BP23" s="94">
        <v>0</v>
      </c>
      <c r="BQ23" s="94">
        <v>0</v>
      </c>
      <c r="BR23" s="94">
        <v>0</v>
      </c>
      <c r="BS23" s="94">
        <v>0</v>
      </c>
      <c r="BT23" s="94">
        <v>0</v>
      </c>
      <c r="BU23" s="94">
        <v>0</v>
      </c>
      <c r="BV23" s="94">
        <v>0</v>
      </c>
      <c r="BW23" s="94">
        <v>0</v>
      </c>
      <c r="BX23" s="94">
        <v>0</v>
      </c>
      <c r="BY23" s="90">
        <f>IF($B$2="Отчет за 1 квартал",'ОЭК 2021-2025'!AM23,IF($B$2="Отчет за 2 квартал",'ОЭК 2021-2025'!AU23,IF($B$2="Отчет за 3 квартал",'ОЭК 2021-2025'!BC23,AI23)))-BK23-BO23-BP23-BQ23-BR23-BS23-BT23-BU23-BV23-BX23-BL23-BM23-BN23-BW23</f>
        <v>-542.4</v>
      </c>
      <c r="BZ23" s="94">
        <v>0</v>
      </c>
      <c r="CA23" s="94">
        <v>0</v>
      </c>
      <c r="CB23" s="94">
        <v>0</v>
      </c>
      <c r="CC23" s="94">
        <v>0</v>
      </c>
      <c r="CD23" s="93">
        <f t="shared" si="41"/>
        <v>0</v>
      </c>
      <c r="CE23" s="126" t="s">
        <v>128</v>
      </c>
      <c r="CF23" s="94"/>
      <c r="CG23" s="92">
        <v>0</v>
      </c>
      <c r="CH23" s="92"/>
      <c r="CI23" s="88" t="s">
        <v>115</v>
      </c>
      <c r="CJ23" s="88"/>
      <c r="CK23" s="90">
        <f t="shared" si="42"/>
        <v>452</v>
      </c>
      <c r="CL23" s="90">
        <f t="shared" si="43"/>
        <v>452</v>
      </c>
      <c r="CM23" s="90">
        <f t="shared" si="43"/>
        <v>0</v>
      </c>
      <c r="CN23" s="87">
        <f t="shared" si="43"/>
        <v>-452</v>
      </c>
      <c r="CO23" s="91">
        <f t="shared" si="45"/>
        <v>0</v>
      </c>
      <c r="CP23" s="92">
        <v>0</v>
      </c>
      <c r="CQ23" s="92"/>
      <c r="CR23" s="90">
        <f t="shared" si="46"/>
        <v>0</v>
      </c>
      <c r="CS23" s="91" t="str">
        <f t="shared" si="47"/>
        <v>-</v>
      </c>
      <c r="CT23" s="92">
        <v>0</v>
      </c>
      <c r="CU23" s="92"/>
      <c r="CV23" s="90">
        <f t="shared" si="48"/>
        <v>0</v>
      </c>
      <c r="CW23" s="91" t="str">
        <f t="shared" si="49"/>
        <v>-</v>
      </c>
      <c r="CX23" s="90">
        <f t="shared" si="50"/>
        <v>0</v>
      </c>
      <c r="CY23" s="90">
        <f t="shared" si="50"/>
        <v>0</v>
      </c>
      <c r="CZ23" s="90">
        <f t="shared" si="51"/>
        <v>0</v>
      </c>
      <c r="DA23" s="91" t="str">
        <f t="shared" si="52"/>
        <v>-</v>
      </c>
      <c r="DB23" s="92">
        <v>0</v>
      </c>
      <c r="DC23" s="92"/>
      <c r="DD23" s="90">
        <f t="shared" si="53"/>
        <v>0</v>
      </c>
      <c r="DE23" s="91" t="str">
        <f t="shared" si="54"/>
        <v>-</v>
      </c>
      <c r="DF23" s="90">
        <f t="shared" si="55"/>
        <v>0</v>
      </c>
      <c r="DG23" s="90">
        <f t="shared" si="55"/>
        <v>0</v>
      </c>
      <c r="DH23" s="90">
        <f t="shared" si="56"/>
        <v>0</v>
      </c>
      <c r="DI23" s="91" t="str">
        <f t="shared" si="57"/>
        <v>-</v>
      </c>
      <c r="DJ23" s="92">
        <v>452</v>
      </c>
      <c r="DK23" s="92"/>
      <c r="DL23" s="90">
        <f t="shared" si="58"/>
        <v>-452</v>
      </c>
      <c r="DM23" s="91">
        <f t="shared" si="59"/>
        <v>0</v>
      </c>
      <c r="DN23" s="93">
        <f t="shared" si="60"/>
        <v>0</v>
      </c>
      <c r="DO23" s="93">
        <f t="shared" si="60"/>
        <v>0</v>
      </c>
      <c r="DP23" s="94">
        <v>0</v>
      </c>
      <c r="DQ23" s="94">
        <v>0</v>
      </c>
      <c r="DR23" s="94">
        <v>0</v>
      </c>
      <c r="DS23" s="94">
        <v>0</v>
      </c>
      <c r="DT23" s="94">
        <v>0</v>
      </c>
      <c r="DU23" s="94">
        <v>0</v>
      </c>
      <c r="DV23" s="94">
        <v>0</v>
      </c>
      <c r="DW23" s="94">
        <v>0</v>
      </c>
      <c r="DX23" s="94">
        <v>0</v>
      </c>
      <c r="DY23" s="94">
        <v>0</v>
      </c>
      <c r="DZ23" s="94">
        <v>0</v>
      </c>
      <c r="EA23" s="94">
        <v>0</v>
      </c>
      <c r="EB23" s="94">
        <v>0</v>
      </c>
      <c r="EC23" s="94">
        <v>0</v>
      </c>
      <c r="ED23" s="90">
        <f>IF($B$2="Отчет за 1 квартал",'ОЭК 2021-2025'!CR54,IF($B$2="Отчет за 2 квартал",'ОЭК 2021-2025'!CZ54,IF($B$2="Отчет за 3 квартал",'ОЭК 2021-2025'!DH54,CN23)))-DP23-DT23-DU23-DV23-DW23-DX23-DY23-DZ23-EA23-EC23-DQ23-DR23-DS23-EB23</f>
        <v>-452</v>
      </c>
      <c r="EE23" s="94">
        <v>0</v>
      </c>
      <c r="EF23" s="94">
        <v>0</v>
      </c>
      <c r="EG23" s="94">
        <v>0</v>
      </c>
      <c r="EH23" s="94">
        <v>0</v>
      </c>
      <c r="EI23" s="93">
        <f t="shared" si="61"/>
        <v>0</v>
      </c>
      <c r="EJ23" s="126" t="str">
        <f t="shared" si="84"/>
        <v>Проект 17.01.0126 выден из проекта 17.01.0101 ИПР 2020-2024.
Уменьшение стоимости (+ 94 т. р. с НДС) связано с актуализацией КП.</v>
      </c>
      <c r="EK23" s="94"/>
      <c r="EL23" s="92">
        <v>0</v>
      </c>
      <c r="EM23" s="92"/>
      <c r="EN23" s="90">
        <f t="shared" si="62"/>
        <v>452</v>
      </c>
      <c r="EO23" s="90">
        <f t="shared" si="63"/>
        <v>452</v>
      </c>
      <c r="EP23" s="90">
        <f t="shared" si="63"/>
        <v>0</v>
      </c>
      <c r="EQ23" s="90">
        <f t="shared" si="64"/>
        <v>-452</v>
      </c>
      <c r="ER23" s="91">
        <f t="shared" si="65"/>
        <v>0</v>
      </c>
      <c r="ES23" s="92">
        <v>0</v>
      </c>
      <c r="ET23" s="92"/>
      <c r="EU23" s="90">
        <f t="shared" si="66"/>
        <v>0</v>
      </c>
      <c r="EV23" s="91" t="str">
        <f t="shared" si="67"/>
        <v>-</v>
      </c>
      <c r="EW23" s="92">
        <v>0</v>
      </c>
      <c r="EX23" s="92"/>
      <c r="EY23" s="90">
        <f t="shared" si="68"/>
        <v>0</v>
      </c>
      <c r="EZ23" s="91" t="str">
        <f t="shared" si="69"/>
        <v>-</v>
      </c>
      <c r="FA23" s="90">
        <f t="shared" si="70"/>
        <v>0</v>
      </c>
      <c r="FB23" s="90">
        <f t="shared" si="70"/>
        <v>0</v>
      </c>
      <c r="FC23" s="90">
        <f t="shared" si="71"/>
        <v>0</v>
      </c>
      <c r="FD23" s="91" t="str">
        <f t="shared" si="72"/>
        <v>-</v>
      </c>
      <c r="FE23" s="92">
        <v>0</v>
      </c>
      <c r="FF23" s="92"/>
      <c r="FG23" s="90">
        <f t="shared" si="73"/>
        <v>0</v>
      </c>
      <c r="FH23" s="91" t="str">
        <f t="shared" si="74"/>
        <v>-</v>
      </c>
      <c r="FI23" s="90">
        <f t="shared" si="75"/>
        <v>0</v>
      </c>
      <c r="FJ23" s="90">
        <f t="shared" si="75"/>
        <v>0</v>
      </c>
      <c r="FK23" s="90">
        <f t="shared" si="76"/>
        <v>0</v>
      </c>
      <c r="FL23" s="91" t="str">
        <f t="shared" si="77"/>
        <v>-</v>
      </c>
      <c r="FM23" s="92">
        <v>452</v>
      </c>
      <c r="FN23" s="92"/>
      <c r="FO23" s="90">
        <f t="shared" si="78"/>
        <v>-452</v>
      </c>
      <c r="FP23" s="91">
        <f t="shared" si="79"/>
        <v>0</v>
      </c>
      <c r="FQ23" s="93">
        <f t="shared" si="80"/>
        <v>0</v>
      </c>
      <c r="FR23" s="93">
        <f t="shared" si="80"/>
        <v>0</v>
      </c>
      <c r="FS23" s="94">
        <v>0</v>
      </c>
      <c r="FT23" s="94">
        <v>0</v>
      </c>
      <c r="FU23" s="94">
        <v>0</v>
      </c>
      <c r="FV23" s="94">
        <v>0</v>
      </c>
      <c r="FW23" s="94">
        <v>0</v>
      </c>
      <c r="FX23" s="94">
        <v>0</v>
      </c>
      <c r="FY23" s="94">
        <v>0</v>
      </c>
      <c r="FZ23" s="94">
        <v>0</v>
      </c>
      <c r="GA23" s="94">
        <v>0</v>
      </c>
      <c r="GB23" s="94">
        <v>0</v>
      </c>
      <c r="GC23" s="94">
        <v>0</v>
      </c>
      <c r="GD23" s="94">
        <v>0</v>
      </c>
      <c r="GE23" s="94">
        <v>0</v>
      </c>
      <c r="GF23" s="94">
        <v>0</v>
      </c>
      <c r="GG23" s="90">
        <f>IF($B$2="Отчет за 1 квартал",'ОЭК 2021-2025'!EU23,IF($B$2="Отчет за 2 квартал",'ОЭК 2021-2025'!FC23,IF($B$2="Отчет за 3 квартал",'ОЭК 2021-2025'!FK23,EQ23)))-FS23-FW23-FX23-FY23-FZ23-GA23-GB23-GC23-GD23-GF23-FT23-FU23-FV23-GE23</f>
        <v>-452</v>
      </c>
      <c r="GH23" s="94">
        <v>0</v>
      </c>
      <c r="GI23" s="94">
        <v>0</v>
      </c>
      <c r="GJ23" s="94">
        <v>0</v>
      </c>
      <c r="GK23" s="94">
        <v>0</v>
      </c>
      <c r="GL23" s="93">
        <f t="shared" si="81"/>
        <v>0</v>
      </c>
      <c r="GM23" s="126" t="str">
        <f t="shared" si="85"/>
        <v>Проект 17.01.0126 выден из проекта 17.01.0101 ИПР 2020-2024.
Уменьшение стоимости (+ 94 т. р. с НДС) связано с актуализацией КП.</v>
      </c>
      <c r="GN23" s="94"/>
      <c r="GO23" s="98"/>
      <c r="GP23" s="99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99"/>
      <c r="HK23" s="101"/>
      <c r="HL23" s="101"/>
      <c r="HM23" s="101"/>
      <c r="HN23" s="101"/>
      <c r="HO23" s="101"/>
      <c r="HP23" s="101"/>
      <c r="HQ23" s="101"/>
      <c r="HR23" s="101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  <c r="IR23" s="102"/>
      <c r="IS23" s="102"/>
      <c r="IT23" s="102"/>
      <c r="IU23" s="102"/>
      <c r="IV23" s="102"/>
      <c r="IW23" s="102"/>
      <c r="IX23" s="102"/>
      <c r="IY23" s="101"/>
      <c r="IZ23" s="101"/>
      <c r="JA23" s="101"/>
      <c r="JB23" s="101"/>
      <c r="JC23" s="101"/>
      <c r="JD23" s="101"/>
      <c r="JE23" s="101"/>
      <c r="JF23" s="101"/>
      <c r="JG23" s="102"/>
      <c r="JH23" s="102"/>
      <c r="JI23" s="102"/>
      <c r="JJ23" s="102"/>
      <c r="JK23" s="102"/>
      <c r="JL23" s="102"/>
      <c r="JM23" s="102"/>
      <c r="JN23" s="102"/>
      <c r="JO23" s="102"/>
      <c r="JP23" s="102"/>
      <c r="JQ23" s="102"/>
      <c r="JR23" s="102"/>
      <c r="JS23" s="102"/>
      <c r="JT23" s="102"/>
      <c r="JU23" s="102"/>
      <c r="JV23" s="102"/>
      <c r="JW23" s="102"/>
      <c r="JX23" s="102"/>
      <c r="JY23" s="102"/>
      <c r="JZ23" s="102"/>
      <c r="KA23" s="102"/>
      <c r="KB23" s="102"/>
      <c r="KC23" s="102"/>
      <c r="KD23" s="102"/>
      <c r="KE23" s="102"/>
      <c r="KF23" s="102"/>
      <c r="KG23" s="102"/>
      <c r="KH23" s="102"/>
      <c r="KI23" s="102"/>
      <c r="KJ23" s="102"/>
      <c r="KK23" s="102"/>
      <c r="KL23" s="102"/>
      <c r="KM23" s="2"/>
      <c r="KN23" s="102"/>
      <c r="KO23" s="76"/>
      <c r="KP23" s="76"/>
      <c r="KQ23" s="76"/>
      <c r="KR23" s="102"/>
      <c r="KS23" s="102"/>
      <c r="KT23" s="102"/>
      <c r="KU23" s="102"/>
      <c r="KV23" s="102"/>
      <c r="KW23" s="102"/>
      <c r="KX23" s="102"/>
      <c r="KY23" s="102"/>
      <c r="KZ23" s="102"/>
      <c r="LA23" s="102"/>
      <c r="LB23" s="102"/>
      <c r="LC23" s="102"/>
      <c r="LD23" s="102"/>
      <c r="LE23" s="102"/>
      <c r="LF23" s="102"/>
      <c r="LG23" s="102"/>
      <c r="LH23" s="102"/>
      <c r="LI23" s="102"/>
      <c r="LJ23" s="127"/>
      <c r="LK23" s="127"/>
      <c r="LL23" s="127"/>
      <c r="LM23" s="127"/>
      <c r="LN23" s="127"/>
      <c r="LO23" s="127"/>
      <c r="LP23" s="103"/>
      <c r="LQ23" s="103"/>
      <c r="LR23" s="103"/>
      <c r="LS23" s="103"/>
      <c r="LT23" s="103"/>
      <c r="LU23" s="104"/>
      <c r="LV23" s="103"/>
      <c r="LW23" s="103"/>
      <c r="LX23" s="104"/>
    </row>
    <row r="24" spans="1:336" ht="23.45" customHeight="1" outlineLevel="1" x14ac:dyDescent="0.2">
      <c r="A24" s="79" t="s">
        <v>129</v>
      </c>
      <c r="B24" s="125" t="s">
        <v>130</v>
      </c>
      <c r="C24" s="81" t="s">
        <v>101</v>
      </c>
      <c r="D24" s="81" t="s">
        <v>102</v>
      </c>
      <c r="E24" s="81" t="s">
        <v>103</v>
      </c>
      <c r="F24" s="82">
        <f>AG24</f>
        <v>8365.0709999999999</v>
      </c>
      <c r="G24" s="82"/>
      <c r="H24" s="82">
        <v>7604.61</v>
      </c>
      <c r="I24" s="82"/>
      <c r="J24" s="83">
        <v>12021</v>
      </c>
      <c r="K24" s="83"/>
      <c r="L24" s="83">
        <v>12021</v>
      </c>
      <c r="M24" s="84"/>
      <c r="N24" s="82">
        <v>0</v>
      </c>
      <c r="O24" s="82"/>
      <c r="P24" s="85" t="s">
        <v>102</v>
      </c>
      <c r="Q24" s="86"/>
      <c r="R24" s="85" t="s">
        <v>102</v>
      </c>
      <c r="S24" s="85" t="s">
        <v>102</v>
      </c>
      <c r="T24" s="85" t="s">
        <v>102</v>
      </c>
      <c r="U24" s="85" t="s">
        <v>102</v>
      </c>
      <c r="V24" s="82">
        <v>0</v>
      </c>
      <c r="W24" s="82">
        <v>0</v>
      </c>
      <c r="X24" s="85" t="s">
        <v>102</v>
      </c>
      <c r="Y24" s="82">
        <v>0</v>
      </c>
      <c r="Z24" s="85" t="s">
        <v>102</v>
      </c>
      <c r="AA24" s="85" t="s">
        <v>102</v>
      </c>
      <c r="AB24" s="87">
        <v>0</v>
      </c>
      <c r="AC24" s="87"/>
      <c r="AD24" s="88" t="s">
        <v>115</v>
      </c>
      <c r="AE24" s="88"/>
      <c r="AF24" s="93">
        <f t="shared" si="22"/>
        <v>8365.0709999999999</v>
      </c>
      <c r="AG24" s="90">
        <f t="shared" si="23"/>
        <v>8365.0709999999999</v>
      </c>
      <c r="AH24" s="90">
        <f t="shared" si="23"/>
        <v>0</v>
      </c>
      <c r="AI24" s="90">
        <f t="shared" si="24"/>
        <v>-8365.0709999999999</v>
      </c>
      <c r="AJ24" s="91">
        <f t="shared" si="25"/>
        <v>0</v>
      </c>
      <c r="AK24" s="92">
        <v>8365.0709999999999</v>
      </c>
      <c r="AL24" s="92"/>
      <c r="AM24" s="90">
        <f t="shared" si="26"/>
        <v>-8365.0709999999999</v>
      </c>
      <c r="AN24" s="91">
        <f t="shared" si="27"/>
        <v>0</v>
      </c>
      <c r="AO24" s="92">
        <v>0</v>
      </c>
      <c r="AP24" s="92"/>
      <c r="AQ24" s="90">
        <f t="shared" si="28"/>
        <v>0</v>
      </c>
      <c r="AR24" s="91" t="str">
        <f t="shared" si="29"/>
        <v>-</v>
      </c>
      <c r="AS24" s="90">
        <f t="shared" si="30"/>
        <v>8365.0709999999999</v>
      </c>
      <c r="AT24" s="90">
        <f t="shared" si="30"/>
        <v>0</v>
      </c>
      <c r="AU24" s="90">
        <f t="shared" si="31"/>
        <v>-8365.0709999999999</v>
      </c>
      <c r="AV24" s="91">
        <f t="shared" si="32"/>
        <v>0</v>
      </c>
      <c r="AW24" s="92">
        <v>0</v>
      </c>
      <c r="AX24" s="92"/>
      <c r="AY24" s="90">
        <f t="shared" si="33"/>
        <v>0</v>
      </c>
      <c r="AZ24" s="91" t="str">
        <f t="shared" si="34"/>
        <v>-</v>
      </c>
      <c r="BA24" s="90">
        <f t="shared" si="35"/>
        <v>8365.0709999999999</v>
      </c>
      <c r="BB24" s="90">
        <f t="shared" si="35"/>
        <v>0</v>
      </c>
      <c r="BC24" s="90">
        <f t="shared" si="36"/>
        <v>-8365.0709999999999</v>
      </c>
      <c r="BD24" s="91">
        <f t="shared" si="37"/>
        <v>0</v>
      </c>
      <c r="BE24" s="87">
        <v>0</v>
      </c>
      <c r="BF24" s="92"/>
      <c r="BG24" s="90">
        <f t="shared" si="38"/>
        <v>0</v>
      </c>
      <c r="BH24" s="91" t="str">
        <f t="shared" si="39"/>
        <v>-</v>
      </c>
      <c r="BI24" s="93">
        <f t="shared" si="40"/>
        <v>0</v>
      </c>
      <c r="BJ24" s="93">
        <f t="shared" si="40"/>
        <v>0</v>
      </c>
      <c r="BK24" s="94">
        <v>0</v>
      </c>
      <c r="BL24" s="94">
        <v>0</v>
      </c>
      <c r="BM24" s="94">
        <v>0</v>
      </c>
      <c r="BN24" s="94">
        <v>0</v>
      </c>
      <c r="BO24" s="94">
        <v>0</v>
      </c>
      <c r="BP24" s="94">
        <v>0</v>
      </c>
      <c r="BQ24" s="94">
        <v>0</v>
      </c>
      <c r="BR24" s="94">
        <v>0</v>
      </c>
      <c r="BS24" s="94">
        <v>0</v>
      </c>
      <c r="BT24" s="94">
        <v>0</v>
      </c>
      <c r="BU24" s="94">
        <v>0</v>
      </c>
      <c r="BV24" s="94">
        <v>0</v>
      </c>
      <c r="BW24" s="94">
        <v>0</v>
      </c>
      <c r="BX24" s="94">
        <v>0</v>
      </c>
      <c r="BY24" s="90">
        <f>IF($B$2="Отчет за 1 квартал",'ОЭК 2021-2025'!AM24,IF($B$2="Отчет за 2 квартал",'ОЭК 2021-2025'!AU24,IF($B$2="Отчет за 3 квартал",'ОЭК 2021-2025'!BC24,AI24)))-BK24-BO24-BP24-BQ24-BR24-BS24-BT24-BU24-BV24-BX24-BL24-BM24-BN24-BW24</f>
        <v>-8365.0709999999999</v>
      </c>
      <c r="BZ24" s="94">
        <v>0</v>
      </c>
      <c r="CA24" s="94">
        <v>0</v>
      </c>
      <c r="CB24" s="94">
        <v>0</v>
      </c>
      <c r="CC24" s="94">
        <v>0</v>
      </c>
      <c r="CD24" s="93">
        <f t="shared" si="41"/>
        <v>0</v>
      </c>
      <c r="CE24" s="95" t="s">
        <v>105</v>
      </c>
      <c r="CF24" s="94"/>
      <c r="CG24" s="92">
        <v>0</v>
      </c>
      <c r="CH24" s="92"/>
      <c r="CI24" s="88" t="s">
        <v>115</v>
      </c>
      <c r="CJ24" s="88"/>
      <c r="CK24" s="90">
        <f t="shared" si="42"/>
        <v>7604.61</v>
      </c>
      <c r="CL24" s="90">
        <f t="shared" si="43"/>
        <v>7604.61</v>
      </c>
      <c r="CM24" s="90">
        <f t="shared" si="43"/>
        <v>0</v>
      </c>
      <c r="CN24" s="90">
        <f t="shared" si="44"/>
        <v>-7604.61</v>
      </c>
      <c r="CO24" s="91">
        <f t="shared" si="45"/>
        <v>0</v>
      </c>
      <c r="CP24" s="92">
        <v>7604.61</v>
      </c>
      <c r="CQ24" s="92"/>
      <c r="CR24" s="90">
        <f t="shared" si="46"/>
        <v>-7604.61</v>
      </c>
      <c r="CS24" s="91">
        <f t="shared" si="47"/>
        <v>0</v>
      </c>
      <c r="CT24" s="92">
        <v>0</v>
      </c>
      <c r="CU24" s="92"/>
      <c r="CV24" s="90">
        <f t="shared" si="48"/>
        <v>0</v>
      </c>
      <c r="CW24" s="91" t="str">
        <f t="shared" si="49"/>
        <v>-</v>
      </c>
      <c r="CX24" s="90">
        <f t="shared" si="50"/>
        <v>7604.61</v>
      </c>
      <c r="CY24" s="90">
        <f t="shared" si="50"/>
        <v>0</v>
      </c>
      <c r="CZ24" s="90">
        <f t="shared" si="51"/>
        <v>-7604.61</v>
      </c>
      <c r="DA24" s="91">
        <f t="shared" si="52"/>
        <v>0</v>
      </c>
      <c r="DB24" s="92">
        <v>0</v>
      </c>
      <c r="DC24" s="92"/>
      <c r="DD24" s="90">
        <f t="shared" si="53"/>
        <v>0</v>
      </c>
      <c r="DE24" s="91" t="str">
        <f t="shared" si="54"/>
        <v>-</v>
      </c>
      <c r="DF24" s="90">
        <f t="shared" si="55"/>
        <v>7604.61</v>
      </c>
      <c r="DG24" s="90">
        <f t="shared" si="55"/>
        <v>0</v>
      </c>
      <c r="DH24" s="90">
        <f t="shared" si="56"/>
        <v>-7604.61</v>
      </c>
      <c r="DI24" s="91">
        <f t="shared" si="57"/>
        <v>0</v>
      </c>
      <c r="DJ24" s="92">
        <v>0</v>
      </c>
      <c r="DK24" s="92"/>
      <c r="DL24" s="90">
        <f t="shared" si="58"/>
        <v>0</v>
      </c>
      <c r="DM24" s="91" t="str">
        <f t="shared" si="59"/>
        <v>-</v>
      </c>
      <c r="DN24" s="93">
        <f t="shared" si="60"/>
        <v>0</v>
      </c>
      <c r="DO24" s="93">
        <f t="shared" si="60"/>
        <v>0</v>
      </c>
      <c r="DP24" s="94">
        <v>0</v>
      </c>
      <c r="DQ24" s="94">
        <v>0</v>
      </c>
      <c r="DR24" s="94">
        <v>0</v>
      </c>
      <c r="DS24" s="94">
        <v>0</v>
      </c>
      <c r="DT24" s="94">
        <v>0</v>
      </c>
      <c r="DU24" s="94">
        <v>0</v>
      </c>
      <c r="DV24" s="94">
        <v>0</v>
      </c>
      <c r="DW24" s="94">
        <v>0</v>
      </c>
      <c r="DX24" s="94">
        <v>0</v>
      </c>
      <c r="DY24" s="94">
        <v>0</v>
      </c>
      <c r="DZ24" s="94">
        <v>0</v>
      </c>
      <c r="EA24" s="94">
        <v>0</v>
      </c>
      <c r="EB24" s="94">
        <v>0</v>
      </c>
      <c r="EC24" s="94">
        <v>0</v>
      </c>
      <c r="ED24" s="90">
        <f>IF($B$2="Отчет за 1 квартал",'ОЭК 2021-2025'!CR56,IF($B$2="Отчет за 2 квартал",'ОЭК 2021-2025'!CZ56,IF($B$2="Отчет за 3 квартал",'ОЭК 2021-2025'!DH56,CN24)))-DP24-DT24-DU24-DV24-DW24-DX24-DY24-DZ24-EA24-EC24-DQ24-DR24-DS24-EB24</f>
        <v>-7604.61</v>
      </c>
      <c r="EE24" s="94">
        <v>0</v>
      </c>
      <c r="EF24" s="94">
        <v>0</v>
      </c>
      <c r="EG24" s="94">
        <v>0</v>
      </c>
      <c r="EH24" s="94">
        <v>0</v>
      </c>
      <c r="EI24" s="93">
        <f t="shared" si="61"/>
        <v>0</v>
      </c>
      <c r="EJ24" s="126" t="str">
        <f t="shared" si="84"/>
        <v>Новый проект</v>
      </c>
      <c r="EK24" s="94"/>
      <c r="EL24" s="92">
        <v>0</v>
      </c>
      <c r="EM24" s="92"/>
      <c r="EN24" s="90">
        <f t="shared" si="62"/>
        <v>7604.61</v>
      </c>
      <c r="EO24" s="90">
        <f t="shared" si="63"/>
        <v>7604.61</v>
      </c>
      <c r="EP24" s="90">
        <f t="shared" si="63"/>
        <v>0</v>
      </c>
      <c r="EQ24" s="90">
        <f t="shared" si="64"/>
        <v>-7604.61</v>
      </c>
      <c r="ER24" s="91">
        <f t="shared" si="65"/>
        <v>0</v>
      </c>
      <c r="ES24" s="92">
        <v>7604.61</v>
      </c>
      <c r="ET24" s="92"/>
      <c r="EU24" s="90">
        <f t="shared" si="66"/>
        <v>-7604.61</v>
      </c>
      <c r="EV24" s="91">
        <f t="shared" si="67"/>
        <v>0</v>
      </c>
      <c r="EW24" s="92">
        <v>0</v>
      </c>
      <c r="EX24" s="92"/>
      <c r="EY24" s="90">
        <f t="shared" si="68"/>
        <v>0</v>
      </c>
      <c r="EZ24" s="91" t="str">
        <f t="shared" si="69"/>
        <v>-</v>
      </c>
      <c r="FA24" s="90">
        <f t="shared" si="70"/>
        <v>7604.61</v>
      </c>
      <c r="FB24" s="90">
        <f t="shared" si="70"/>
        <v>0</v>
      </c>
      <c r="FC24" s="90">
        <f t="shared" si="71"/>
        <v>-7604.61</v>
      </c>
      <c r="FD24" s="91">
        <f t="shared" si="72"/>
        <v>0</v>
      </c>
      <c r="FE24" s="92">
        <v>0</v>
      </c>
      <c r="FF24" s="92"/>
      <c r="FG24" s="90">
        <f t="shared" si="73"/>
        <v>0</v>
      </c>
      <c r="FH24" s="91" t="str">
        <f t="shared" si="74"/>
        <v>-</v>
      </c>
      <c r="FI24" s="90">
        <f t="shared" si="75"/>
        <v>7604.61</v>
      </c>
      <c r="FJ24" s="90">
        <f t="shared" si="75"/>
        <v>0</v>
      </c>
      <c r="FK24" s="90">
        <f t="shared" si="76"/>
        <v>-7604.61</v>
      </c>
      <c r="FL24" s="91">
        <f t="shared" si="77"/>
        <v>0</v>
      </c>
      <c r="FM24" s="92">
        <v>0</v>
      </c>
      <c r="FN24" s="92"/>
      <c r="FO24" s="90">
        <f t="shared" si="78"/>
        <v>0</v>
      </c>
      <c r="FP24" s="91" t="str">
        <f t="shared" si="79"/>
        <v>-</v>
      </c>
      <c r="FQ24" s="93">
        <f t="shared" si="80"/>
        <v>0</v>
      </c>
      <c r="FR24" s="93">
        <f t="shared" si="80"/>
        <v>0</v>
      </c>
      <c r="FS24" s="94">
        <v>0</v>
      </c>
      <c r="FT24" s="94">
        <v>0</v>
      </c>
      <c r="FU24" s="94">
        <v>0</v>
      </c>
      <c r="FV24" s="94">
        <v>0</v>
      </c>
      <c r="FW24" s="94">
        <v>0</v>
      </c>
      <c r="FX24" s="94">
        <v>0</v>
      </c>
      <c r="FY24" s="94">
        <v>0</v>
      </c>
      <c r="FZ24" s="94">
        <v>0</v>
      </c>
      <c r="GA24" s="94">
        <v>0</v>
      </c>
      <c r="GB24" s="94">
        <v>0</v>
      </c>
      <c r="GC24" s="94">
        <v>0</v>
      </c>
      <c r="GD24" s="94">
        <v>0</v>
      </c>
      <c r="GE24" s="94">
        <v>0</v>
      </c>
      <c r="GF24" s="94">
        <v>0</v>
      </c>
      <c r="GG24" s="90">
        <f>IF($B$2="Отчет за 1 квартал",'ОЭК 2021-2025'!EU24,IF($B$2="Отчет за 2 квартал",'ОЭК 2021-2025'!FC24,IF($B$2="Отчет за 3 квартал",'ОЭК 2021-2025'!FK24,EQ24)))-FS24-FW24-FX24-FY24-FZ24-GA24-GB24-GC24-GD24-GF24-FT24-FU24-FV24-GE24</f>
        <v>-7604.61</v>
      </c>
      <c r="GH24" s="94">
        <v>0</v>
      </c>
      <c r="GI24" s="94">
        <v>0</v>
      </c>
      <c r="GJ24" s="94">
        <v>0</v>
      </c>
      <c r="GK24" s="94">
        <v>0</v>
      </c>
      <c r="GL24" s="93">
        <f t="shared" si="81"/>
        <v>0</v>
      </c>
      <c r="GM24" s="126" t="str">
        <f t="shared" si="85"/>
        <v>Новый проект</v>
      </c>
      <c r="GN24" s="94"/>
      <c r="GO24" s="98"/>
      <c r="GP24" s="99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99"/>
      <c r="HK24" s="101">
        <f t="shared" ref="HK24:HR28" si="86">HS24+IA24+II24+IQ24</f>
        <v>0</v>
      </c>
      <c r="HL24" s="101">
        <f t="shared" si="86"/>
        <v>0</v>
      </c>
      <c r="HM24" s="101">
        <f t="shared" si="86"/>
        <v>0</v>
      </c>
      <c r="HN24" s="101">
        <f t="shared" si="86"/>
        <v>0</v>
      </c>
      <c r="HO24" s="101">
        <f t="shared" si="86"/>
        <v>0</v>
      </c>
      <c r="HP24" s="101">
        <f t="shared" si="86"/>
        <v>0</v>
      </c>
      <c r="HQ24" s="101">
        <f t="shared" si="86"/>
        <v>0</v>
      </c>
      <c r="HR24" s="101">
        <f t="shared" si="86"/>
        <v>0</v>
      </c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  <c r="IR24" s="102"/>
      <c r="IS24" s="102"/>
      <c r="IT24" s="102"/>
      <c r="IU24" s="102"/>
      <c r="IV24" s="102"/>
      <c r="IW24" s="102"/>
      <c r="IX24" s="102"/>
      <c r="IY24" s="101">
        <f t="shared" ref="IY24:JF28" si="87">JG24+JO24+JW24+KE24</f>
        <v>0</v>
      </c>
      <c r="IZ24" s="101">
        <f t="shared" si="87"/>
        <v>0</v>
      </c>
      <c r="JA24" s="101">
        <f t="shared" si="87"/>
        <v>0</v>
      </c>
      <c r="JB24" s="101">
        <f t="shared" si="87"/>
        <v>0</v>
      </c>
      <c r="JC24" s="101">
        <f t="shared" si="87"/>
        <v>0</v>
      </c>
      <c r="JD24" s="101">
        <f t="shared" si="87"/>
        <v>0</v>
      </c>
      <c r="JE24" s="101">
        <f t="shared" si="87"/>
        <v>0</v>
      </c>
      <c r="JF24" s="101">
        <f t="shared" si="87"/>
        <v>0</v>
      </c>
      <c r="JG24" s="102"/>
      <c r="JH24" s="102"/>
      <c r="JI24" s="102"/>
      <c r="JJ24" s="102"/>
      <c r="JK24" s="102"/>
      <c r="JL24" s="102"/>
      <c r="JM24" s="102"/>
      <c r="JN24" s="102"/>
      <c r="JO24" s="102"/>
      <c r="JP24" s="102"/>
      <c r="JQ24" s="102"/>
      <c r="JR24" s="102"/>
      <c r="JS24" s="102"/>
      <c r="JT24" s="102"/>
      <c r="JU24" s="102"/>
      <c r="JV24" s="102"/>
      <c r="JW24" s="102"/>
      <c r="JX24" s="102"/>
      <c r="JY24" s="102"/>
      <c r="JZ24" s="102"/>
      <c r="KA24" s="102"/>
      <c r="KB24" s="102"/>
      <c r="KC24" s="102"/>
      <c r="KD24" s="102"/>
      <c r="KE24" s="102"/>
      <c r="KF24" s="102"/>
      <c r="KG24" s="102"/>
      <c r="KH24" s="102"/>
      <c r="KI24" s="102"/>
      <c r="KJ24" s="102"/>
      <c r="KK24" s="102"/>
      <c r="KL24" s="102"/>
      <c r="KM24" s="2"/>
      <c r="KN24" s="102"/>
      <c r="KO24" s="76"/>
      <c r="KP24" s="76"/>
      <c r="KQ24" s="76"/>
      <c r="KR24" s="102"/>
      <c r="KS24" s="102"/>
      <c r="KT24" s="102"/>
      <c r="KU24" s="102"/>
      <c r="KV24" s="102"/>
      <c r="KW24" s="102"/>
      <c r="KX24" s="102"/>
      <c r="KY24" s="102"/>
      <c r="KZ24" s="102"/>
      <c r="LA24" s="102"/>
      <c r="LB24" s="102"/>
      <c r="LC24" s="102"/>
      <c r="LD24" s="102"/>
      <c r="LE24" s="102"/>
      <c r="LF24" s="102"/>
      <c r="LG24" s="102"/>
      <c r="LH24" s="102"/>
      <c r="LI24" s="102"/>
      <c r="LJ24" s="127"/>
      <c r="LK24" s="127"/>
      <c r="LL24" s="127"/>
      <c r="LM24" s="127"/>
      <c r="LN24" s="127"/>
      <c r="LO24" s="127"/>
      <c r="LP24" s="103"/>
      <c r="LQ24" s="103"/>
      <c r="LR24" s="103"/>
      <c r="LS24" s="103"/>
      <c r="LT24" s="103"/>
      <c r="LU24" s="104"/>
      <c r="LV24" s="103"/>
      <c r="LW24" s="103"/>
      <c r="LX24" s="104"/>
    </row>
    <row r="25" spans="1:336" ht="32.450000000000003" customHeight="1" outlineLevel="1" x14ac:dyDescent="0.2">
      <c r="A25" s="79" t="s">
        <v>131</v>
      </c>
      <c r="B25" s="128" t="s">
        <v>132</v>
      </c>
      <c r="C25" s="81" t="s">
        <v>101</v>
      </c>
      <c r="D25" s="81" t="s">
        <v>102</v>
      </c>
      <c r="E25" s="81" t="s">
        <v>103</v>
      </c>
      <c r="F25" s="82">
        <f>AG25</f>
        <v>44642.908799999997</v>
      </c>
      <c r="G25" s="82"/>
      <c r="H25" s="82">
        <f>CL25</f>
        <v>37202.423999999999</v>
      </c>
      <c r="I25" s="82"/>
      <c r="J25" s="83">
        <v>12021</v>
      </c>
      <c r="K25" s="83"/>
      <c r="L25" s="83">
        <v>12021</v>
      </c>
      <c r="M25" s="84"/>
      <c r="N25" s="82">
        <v>0</v>
      </c>
      <c r="O25" s="82"/>
      <c r="P25" s="85" t="s">
        <v>102</v>
      </c>
      <c r="Q25" s="86"/>
      <c r="R25" s="85" t="s">
        <v>102</v>
      </c>
      <c r="S25" s="85" t="s">
        <v>102</v>
      </c>
      <c r="T25" s="85" t="s">
        <v>102</v>
      </c>
      <c r="U25" s="85" t="s">
        <v>102</v>
      </c>
      <c r="V25" s="82">
        <v>0</v>
      </c>
      <c r="W25" s="82">
        <v>0</v>
      </c>
      <c r="X25" s="85" t="s">
        <v>102</v>
      </c>
      <c r="Y25" s="82">
        <v>0</v>
      </c>
      <c r="Z25" s="85" t="s">
        <v>102</v>
      </c>
      <c r="AA25" s="85" t="s">
        <v>102</v>
      </c>
      <c r="AB25" s="87">
        <v>0</v>
      </c>
      <c r="AC25" s="87"/>
      <c r="AD25" s="88" t="s">
        <v>133</v>
      </c>
      <c r="AE25" s="88"/>
      <c r="AF25" s="93">
        <f>AG25+BZ25+CA25+CB25+CC25</f>
        <v>44642.908799999997</v>
      </c>
      <c r="AG25" s="90">
        <f>AK25+AO25+AW25+BE25</f>
        <v>44642.908799999997</v>
      </c>
      <c r="AH25" s="90">
        <f>AL25+AP25+AX25+BF25</f>
        <v>0</v>
      </c>
      <c r="AI25" s="90">
        <f>AH25-AG25</f>
        <v>-44642.908799999997</v>
      </c>
      <c r="AJ25" s="91">
        <f>IF(AG25=0,"-",AH25/AG25)</f>
        <v>0</v>
      </c>
      <c r="AK25" s="92">
        <v>44642.908799999997</v>
      </c>
      <c r="AL25" s="92"/>
      <c r="AM25" s="90">
        <f>AL25-AK25</f>
        <v>-44642.908799999997</v>
      </c>
      <c r="AN25" s="91">
        <f>IF(AK25=0,"-",AL25/AK25)</f>
        <v>0</v>
      </c>
      <c r="AO25" s="92">
        <v>0</v>
      </c>
      <c r="AP25" s="92"/>
      <c r="AQ25" s="90">
        <f>AP25-AO25</f>
        <v>0</v>
      </c>
      <c r="AR25" s="91" t="str">
        <f>IF(AO25=0,"-",AP25/AO25)</f>
        <v>-</v>
      </c>
      <c r="AS25" s="90">
        <f>AK25+AO25</f>
        <v>44642.908799999997</v>
      </c>
      <c r="AT25" s="90">
        <f>AL25+AP25</f>
        <v>0</v>
      </c>
      <c r="AU25" s="90">
        <f>AT25-AS25</f>
        <v>-44642.908799999997</v>
      </c>
      <c r="AV25" s="91">
        <f>IF(AS25=0,"-",AT25/AS25)</f>
        <v>0</v>
      </c>
      <c r="AW25" s="92">
        <v>0</v>
      </c>
      <c r="AX25" s="92"/>
      <c r="AY25" s="90">
        <f>AX25-AW25</f>
        <v>0</v>
      </c>
      <c r="AZ25" s="91" t="str">
        <f>IF(AW25=0,"-",AX25/AW25)</f>
        <v>-</v>
      </c>
      <c r="BA25" s="90">
        <f>AS25+AW25</f>
        <v>44642.908799999997</v>
      </c>
      <c r="BB25" s="90">
        <f>AT25+AX25</f>
        <v>0</v>
      </c>
      <c r="BC25" s="90">
        <f>BB25-BA25</f>
        <v>-44642.908799999997</v>
      </c>
      <c r="BD25" s="91">
        <f>IF(BA25=0,"-",BB25/BA25)</f>
        <v>0</v>
      </c>
      <c r="BE25" s="87">
        <v>0</v>
      </c>
      <c r="BF25" s="92"/>
      <c r="BG25" s="90">
        <f>BF25-BE25</f>
        <v>0</v>
      </c>
      <c r="BH25" s="91" t="str">
        <f>IF(BE25=0,"-",BF25/BE25)</f>
        <v>-</v>
      </c>
      <c r="BI25" s="89">
        <f>F25-AB25-AG25</f>
        <v>0</v>
      </c>
      <c r="BJ25" s="93">
        <f>G25-AC25-AH25</f>
        <v>0</v>
      </c>
      <c r="BK25" s="94">
        <v>0</v>
      </c>
      <c r="BL25" s="94">
        <v>0</v>
      </c>
      <c r="BM25" s="94">
        <v>0</v>
      </c>
      <c r="BN25" s="94">
        <v>0</v>
      </c>
      <c r="BO25" s="94">
        <v>0</v>
      </c>
      <c r="BP25" s="94">
        <v>0</v>
      </c>
      <c r="BQ25" s="94">
        <v>0</v>
      </c>
      <c r="BR25" s="94">
        <v>0</v>
      </c>
      <c r="BS25" s="94">
        <v>0</v>
      </c>
      <c r="BT25" s="94">
        <v>0</v>
      </c>
      <c r="BU25" s="94">
        <v>0</v>
      </c>
      <c r="BV25" s="94">
        <v>0</v>
      </c>
      <c r="BW25" s="94">
        <v>0</v>
      </c>
      <c r="BX25" s="94">
        <v>0</v>
      </c>
      <c r="BY25" s="90">
        <f>IF($B$2="Отчет за 1 квартал",'ОЭК 2021-2025'!AM25,IF($B$2="Отчет за 2 квартал",'ОЭК 2021-2025'!AU25,IF($B$2="Отчет за 3 квартал",'ОЭК 2021-2025'!BC25,AI25)))-BK25-BO25-BP25-BQ25-BR25-BS25-BT25-BU25-BV25-BX25-BL25-BM25-BN25-BW25</f>
        <v>-44642.908799999997</v>
      </c>
      <c r="BZ25" s="94">
        <v>0</v>
      </c>
      <c r="CA25" s="94">
        <v>0</v>
      </c>
      <c r="CB25" s="94">
        <v>0</v>
      </c>
      <c r="CC25" s="94">
        <v>0</v>
      </c>
      <c r="CD25" s="93">
        <f>F25-AB25-AF25</f>
        <v>0</v>
      </c>
      <c r="CE25" s="95" t="s">
        <v>105</v>
      </c>
      <c r="CF25" s="94"/>
      <c r="CG25" s="92">
        <v>0</v>
      </c>
      <c r="CH25" s="92"/>
      <c r="CI25" s="88" t="s">
        <v>133</v>
      </c>
      <c r="CJ25" s="88"/>
      <c r="CK25" s="90">
        <f>CL25+EE25+EF25+EG25+EH25</f>
        <v>37202.423999999999</v>
      </c>
      <c r="CL25" s="90">
        <f>CP25+CT25+DB25+DJ25</f>
        <v>37202.423999999999</v>
      </c>
      <c r="CM25" s="90">
        <f>CQ25+CU25+DC25+DK25</f>
        <v>0</v>
      </c>
      <c r="CN25" s="90">
        <f>CM25-CL25</f>
        <v>-37202.423999999999</v>
      </c>
      <c r="CO25" s="91">
        <f>IF(CL25=0,"-",CM25/CL25)</f>
        <v>0</v>
      </c>
      <c r="CP25" s="92">
        <v>37202.423999999999</v>
      </c>
      <c r="CQ25" s="92"/>
      <c r="CR25" s="90">
        <f>CQ25-CP25</f>
        <v>-37202.423999999999</v>
      </c>
      <c r="CS25" s="91">
        <f>IF(CP25=0,"-",CQ25/CP25)</f>
        <v>0</v>
      </c>
      <c r="CT25" s="92">
        <v>0</v>
      </c>
      <c r="CU25" s="92"/>
      <c r="CV25" s="90">
        <f>CU25-CT25</f>
        <v>0</v>
      </c>
      <c r="CW25" s="91" t="str">
        <f>IF(CT25=0,"-",CU25/CT25)</f>
        <v>-</v>
      </c>
      <c r="CX25" s="90">
        <f>CP25+CT25</f>
        <v>37202.423999999999</v>
      </c>
      <c r="CY25" s="90">
        <f>CQ25+CU25</f>
        <v>0</v>
      </c>
      <c r="CZ25" s="90">
        <f>CY25-CX25</f>
        <v>-37202.423999999999</v>
      </c>
      <c r="DA25" s="91">
        <f>IF(CX25=0,"-",CY25/CX25)</f>
        <v>0</v>
      </c>
      <c r="DB25" s="92">
        <v>0</v>
      </c>
      <c r="DC25" s="92"/>
      <c r="DD25" s="90">
        <f>DC25-DB25</f>
        <v>0</v>
      </c>
      <c r="DE25" s="91" t="str">
        <f>IF(DB25=0,"-",DC25/DB25)</f>
        <v>-</v>
      </c>
      <c r="DF25" s="90">
        <f>CX25+DB25</f>
        <v>37202.423999999999</v>
      </c>
      <c r="DG25" s="90">
        <f>CY25+DC25</f>
        <v>0</v>
      </c>
      <c r="DH25" s="90">
        <f>DG25-DF25</f>
        <v>-37202.423999999999</v>
      </c>
      <c r="DI25" s="91">
        <f>IF(DF25=0,"-",DG25/DF25)</f>
        <v>0</v>
      </c>
      <c r="DJ25" s="92">
        <v>0</v>
      </c>
      <c r="DK25" s="92"/>
      <c r="DL25" s="90">
        <f>DK25-DJ25</f>
        <v>0</v>
      </c>
      <c r="DM25" s="91" t="str">
        <f>IF(DJ25=0,"-",DK25/DJ25)</f>
        <v>-</v>
      </c>
      <c r="DN25" s="93">
        <f>H25-CG25-CL25</f>
        <v>0</v>
      </c>
      <c r="DO25" s="93">
        <f>I25-CH25-CM25</f>
        <v>0</v>
      </c>
      <c r="DP25" s="94">
        <v>0</v>
      </c>
      <c r="DQ25" s="94">
        <v>0</v>
      </c>
      <c r="DR25" s="94">
        <v>0</v>
      </c>
      <c r="DS25" s="94">
        <v>0</v>
      </c>
      <c r="DT25" s="94">
        <v>0</v>
      </c>
      <c r="DU25" s="94">
        <v>0</v>
      </c>
      <c r="DV25" s="94">
        <v>0</v>
      </c>
      <c r="DW25" s="94">
        <v>0</v>
      </c>
      <c r="DX25" s="94">
        <v>0</v>
      </c>
      <c r="DY25" s="94">
        <v>0</v>
      </c>
      <c r="DZ25" s="94">
        <v>0</v>
      </c>
      <c r="EA25" s="94">
        <v>0</v>
      </c>
      <c r="EB25" s="94">
        <v>0</v>
      </c>
      <c r="EC25" s="94">
        <v>0</v>
      </c>
      <c r="ED25" s="90">
        <f>IF($B$2="Отчет за 1 квартал",'ОЭК 2021-2025'!CR57,IF($B$2="Отчет за 2 квартал",'ОЭК 2021-2025'!CZ57,IF($B$2="Отчет за 3 квартал",'ОЭК 2021-2025'!DH57,CN25)))-DP25-DT25-DU25-DV25-DW25-DX25-DY25-DZ25-EA25-EC25-DQ25-DR25-DS25-EB25</f>
        <v>-37202.423999999999</v>
      </c>
      <c r="EE25" s="94">
        <v>0</v>
      </c>
      <c r="EF25" s="94">
        <v>0</v>
      </c>
      <c r="EG25" s="94">
        <v>0</v>
      </c>
      <c r="EH25" s="94">
        <v>0</v>
      </c>
      <c r="EI25" s="93">
        <f>H25-CG25-CK25</f>
        <v>0</v>
      </c>
      <c r="EJ25" s="126" t="str">
        <f t="shared" si="84"/>
        <v>Новый проект</v>
      </c>
      <c r="EK25" s="94"/>
      <c r="EL25" s="92">
        <v>0</v>
      </c>
      <c r="EM25" s="92"/>
      <c r="EN25" s="90">
        <f>EO25+GH25+GI25+GJ25+GK25</f>
        <v>37202.423999999999</v>
      </c>
      <c r="EO25" s="90">
        <f>ES25+EW25+FE25+FM25</f>
        <v>37202.423999999999</v>
      </c>
      <c r="EP25" s="90">
        <f>ET25+EX25+FF25+FN25</f>
        <v>0</v>
      </c>
      <c r="EQ25" s="90">
        <f>EP25-EO25</f>
        <v>-37202.423999999999</v>
      </c>
      <c r="ER25" s="91">
        <f>IF(EO25=0,"-",EP25/EO25)</f>
        <v>0</v>
      </c>
      <c r="ES25" s="92">
        <v>37202.423999999999</v>
      </c>
      <c r="ET25" s="92"/>
      <c r="EU25" s="90">
        <f>ET25-ES25</f>
        <v>-37202.423999999999</v>
      </c>
      <c r="EV25" s="91">
        <f>IF(ES25=0,"-",ET25/ES25)</f>
        <v>0</v>
      </c>
      <c r="EW25" s="92">
        <v>0</v>
      </c>
      <c r="EX25" s="92"/>
      <c r="EY25" s="90">
        <f>EX25-EW25</f>
        <v>0</v>
      </c>
      <c r="EZ25" s="91" t="str">
        <f>IF(EW25=0,"-",EX25/EW25)</f>
        <v>-</v>
      </c>
      <c r="FA25" s="90">
        <f>ES25+EW25</f>
        <v>37202.423999999999</v>
      </c>
      <c r="FB25" s="90">
        <f>ET25+EX25</f>
        <v>0</v>
      </c>
      <c r="FC25" s="90">
        <f>FB25-FA25</f>
        <v>-37202.423999999999</v>
      </c>
      <c r="FD25" s="91">
        <f>IF(FA25=0,"-",FB25/FA25)</f>
        <v>0</v>
      </c>
      <c r="FE25" s="92">
        <v>0</v>
      </c>
      <c r="FF25" s="92"/>
      <c r="FG25" s="90">
        <f>FF25-FE25</f>
        <v>0</v>
      </c>
      <c r="FH25" s="91" t="str">
        <f>IF(FE25=0,"-",FF25/FE25)</f>
        <v>-</v>
      </c>
      <c r="FI25" s="90">
        <f>FA25+FE25</f>
        <v>37202.423999999999</v>
      </c>
      <c r="FJ25" s="90">
        <f>FB25+FF25</f>
        <v>0</v>
      </c>
      <c r="FK25" s="90">
        <f>FJ25-FI25</f>
        <v>-37202.423999999999</v>
      </c>
      <c r="FL25" s="91">
        <f>IF(FI25=0,"-",FJ25/FI25)</f>
        <v>0</v>
      </c>
      <c r="FM25" s="87">
        <v>0</v>
      </c>
      <c r="FN25" s="92"/>
      <c r="FO25" s="90">
        <f>FN25-FM25</f>
        <v>0</v>
      </c>
      <c r="FP25" s="91" t="str">
        <f>IF(FM25=0,"-",FN25/FM25)</f>
        <v>-</v>
      </c>
      <c r="FQ25" s="93">
        <f>H25-EL25-EO25</f>
        <v>0</v>
      </c>
      <c r="FR25" s="93">
        <f>I25-EM25-EP25</f>
        <v>0</v>
      </c>
      <c r="FS25" s="94">
        <v>0</v>
      </c>
      <c r="FT25" s="94">
        <v>0</v>
      </c>
      <c r="FU25" s="94">
        <v>0</v>
      </c>
      <c r="FV25" s="94">
        <v>0</v>
      </c>
      <c r="FW25" s="94">
        <v>0</v>
      </c>
      <c r="FX25" s="94">
        <v>0</v>
      </c>
      <c r="FY25" s="94">
        <v>0</v>
      </c>
      <c r="FZ25" s="94">
        <v>0</v>
      </c>
      <c r="GA25" s="94">
        <v>0</v>
      </c>
      <c r="GB25" s="94">
        <v>0</v>
      </c>
      <c r="GC25" s="94">
        <v>0</v>
      </c>
      <c r="GD25" s="94">
        <v>0</v>
      </c>
      <c r="GE25" s="94">
        <v>0</v>
      </c>
      <c r="GF25" s="94">
        <v>0</v>
      </c>
      <c r="GG25" s="90">
        <f>IF($B$2="Отчет за 1 квартал",'ОЭК 2021-2025'!EU25,IF($B$2="Отчет за 2 квартал",'ОЭК 2021-2025'!FC25,IF($B$2="Отчет за 3 квартал",'ОЭК 2021-2025'!FK25,EQ25)))-FS25-FW25-FX25-FY25-FZ25-GA25-GB25-GC25-GD25-GF25-FT25-FU25-FV25-GE25</f>
        <v>-37202.423999999999</v>
      </c>
      <c r="GH25" s="94">
        <v>0</v>
      </c>
      <c r="GI25" s="94">
        <v>0</v>
      </c>
      <c r="GJ25" s="94">
        <v>0</v>
      </c>
      <c r="GK25" s="94">
        <v>0</v>
      </c>
      <c r="GL25" s="93">
        <f>H25-EL25-EN25</f>
        <v>0</v>
      </c>
      <c r="GM25" s="126" t="str">
        <f t="shared" si="85"/>
        <v>Новый проект</v>
      </c>
      <c r="GN25" s="94"/>
      <c r="GO25" s="98"/>
      <c r="GP25" s="99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99"/>
      <c r="HK25" s="101">
        <f t="shared" si="86"/>
        <v>0</v>
      </c>
      <c r="HL25" s="101">
        <f t="shared" si="86"/>
        <v>0</v>
      </c>
      <c r="HM25" s="101">
        <f t="shared" si="86"/>
        <v>0</v>
      </c>
      <c r="HN25" s="101">
        <f t="shared" si="86"/>
        <v>0</v>
      </c>
      <c r="HO25" s="101">
        <f t="shared" si="86"/>
        <v>0</v>
      </c>
      <c r="HP25" s="101">
        <f t="shared" si="86"/>
        <v>0</v>
      </c>
      <c r="HQ25" s="101">
        <f t="shared" si="86"/>
        <v>0</v>
      </c>
      <c r="HR25" s="101">
        <f t="shared" si="86"/>
        <v>0</v>
      </c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  <c r="IR25" s="102"/>
      <c r="IS25" s="102"/>
      <c r="IT25" s="102"/>
      <c r="IU25" s="102"/>
      <c r="IV25" s="102"/>
      <c r="IW25" s="102"/>
      <c r="IX25" s="102"/>
      <c r="IY25" s="101">
        <f t="shared" si="87"/>
        <v>0</v>
      </c>
      <c r="IZ25" s="101">
        <f t="shared" si="87"/>
        <v>0</v>
      </c>
      <c r="JA25" s="101">
        <f t="shared" si="87"/>
        <v>0</v>
      </c>
      <c r="JB25" s="101">
        <f t="shared" si="87"/>
        <v>0</v>
      </c>
      <c r="JC25" s="101">
        <f t="shared" si="87"/>
        <v>0</v>
      </c>
      <c r="JD25" s="101">
        <f t="shared" si="87"/>
        <v>0</v>
      </c>
      <c r="JE25" s="101">
        <f t="shared" si="87"/>
        <v>0</v>
      </c>
      <c r="JF25" s="101">
        <f t="shared" si="87"/>
        <v>0</v>
      </c>
      <c r="JG25" s="102"/>
      <c r="JH25" s="102"/>
      <c r="JI25" s="102"/>
      <c r="JJ25" s="102"/>
      <c r="JK25" s="102"/>
      <c r="JL25" s="102"/>
      <c r="JM25" s="102"/>
      <c r="JN25" s="102"/>
      <c r="JO25" s="102"/>
      <c r="JP25" s="102"/>
      <c r="JQ25" s="102"/>
      <c r="JR25" s="102"/>
      <c r="JS25" s="102"/>
      <c r="JT25" s="102"/>
      <c r="JU25" s="102"/>
      <c r="JV25" s="102"/>
      <c r="JW25" s="102"/>
      <c r="JX25" s="102"/>
      <c r="JY25" s="102"/>
      <c r="JZ25" s="102"/>
      <c r="KA25" s="102"/>
      <c r="KB25" s="102"/>
      <c r="KC25" s="102"/>
      <c r="KD25" s="102"/>
      <c r="KE25" s="102"/>
      <c r="KF25" s="102"/>
      <c r="KG25" s="102"/>
      <c r="KH25" s="102"/>
      <c r="KI25" s="102"/>
      <c r="KJ25" s="102"/>
      <c r="KK25" s="102"/>
      <c r="KL25" s="102"/>
      <c r="KM25" s="2"/>
      <c r="KN25" s="102" t="s">
        <v>97</v>
      </c>
      <c r="KO25" s="76"/>
      <c r="KP25" s="76"/>
      <c r="KQ25" s="76"/>
      <c r="KR25" s="102"/>
      <c r="KS25" s="102"/>
      <c r="KT25" s="102"/>
      <c r="KU25" s="102"/>
      <c r="KV25" s="102"/>
      <c r="KW25" s="102"/>
      <c r="KX25" s="102"/>
      <c r="KY25" s="102"/>
      <c r="KZ25" s="102"/>
      <c r="LA25" s="102"/>
      <c r="LB25" s="102"/>
      <c r="LC25" s="102"/>
      <c r="LD25" s="102"/>
      <c r="LE25" s="102"/>
      <c r="LF25" s="102"/>
      <c r="LG25" s="102"/>
      <c r="LH25" s="102"/>
      <c r="LI25" s="102"/>
      <c r="LJ25" s="127"/>
      <c r="LK25" s="127"/>
      <c r="LL25" s="127"/>
      <c r="LM25" s="127"/>
      <c r="LN25" s="127"/>
      <c r="LO25" s="127"/>
      <c r="LP25" s="103"/>
      <c r="LQ25" s="103"/>
      <c r="LR25" s="103"/>
      <c r="LS25" s="103"/>
      <c r="LT25" s="103"/>
      <c r="LU25" s="104"/>
      <c r="LV25" s="103"/>
      <c r="LW25" s="103"/>
      <c r="LX25" s="104"/>
    </row>
    <row r="26" spans="1:336" s="139" customFormat="1" ht="36" outlineLevel="1" x14ac:dyDescent="0.2">
      <c r="A26" s="129" t="s">
        <v>134</v>
      </c>
      <c r="B26" s="125" t="s">
        <v>135</v>
      </c>
      <c r="C26" s="130" t="s">
        <v>101</v>
      </c>
      <c r="D26" s="130" t="s">
        <v>102</v>
      </c>
      <c r="E26" s="130" t="s">
        <v>103</v>
      </c>
      <c r="F26" s="82">
        <f>H26*1.2</f>
        <v>4955.3279999999995</v>
      </c>
      <c r="G26" s="82"/>
      <c r="H26" s="82">
        <v>4129.4399999999996</v>
      </c>
      <c r="I26" s="82"/>
      <c r="J26" s="83">
        <v>32021</v>
      </c>
      <c r="K26" s="83"/>
      <c r="L26" s="83">
        <v>32021</v>
      </c>
      <c r="M26" s="84"/>
      <c r="N26" s="82">
        <v>0</v>
      </c>
      <c r="O26" s="82"/>
      <c r="P26" s="85" t="s">
        <v>102</v>
      </c>
      <c r="Q26" s="84"/>
      <c r="R26" s="85" t="s">
        <v>102</v>
      </c>
      <c r="S26" s="85" t="s">
        <v>102</v>
      </c>
      <c r="T26" s="85" t="s">
        <v>102</v>
      </c>
      <c r="U26" s="85" t="s">
        <v>102</v>
      </c>
      <c r="V26" s="82">
        <v>0</v>
      </c>
      <c r="W26" s="82">
        <v>0</v>
      </c>
      <c r="X26" s="85" t="s">
        <v>102</v>
      </c>
      <c r="Y26" s="82">
        <v>0</v>
      </c>
      <c r="Z26" s="85" t="s">
        <v>102</v>
      </c>
      <c r="AA26" s="85" t="s">
        <v>102</v>
      </c>
      <c r="AB26" s="87">
        <v>0</v>
      </c>
      <c r="AC26" s="87"/>
      <c r="AD26" s="88" t="s">
        <v>115</v>
      </c>
      <c r="AE26" s="88"/>
      <c r="AF26" s="89">
        <f t="shared" si="22"/>
        <v>4955.3279999999995</v>
      </c>
      <c r="AG26" s="87">
        <f t="shared" si="23"/>
        <v>4955.3279999999995</v>
      </c>
      <c r="AH26" s="87">
        <f t="shared" si="23"/>
        <v>0</v>
      </c>
      <c r="AI26" s="87">
        <f t="shared" si="24"/>
        <v>-4955.3279999999995</v>
      </c>
      <c r="AJ26" s="131">
        <f>IF(AG26=0,"-",AH26/AG26)</f>
        <v>0</v>
      </c>
      <c r="AK26" s="87">
        <v>0</v>
      </c>
      <c r="AL26" s="87"/>
      <c r="AM26" s="87">
        <f t="shared" si="26"/>
        <v>0</v>
      </c>
      <c r="AN26" s="131" t="str">
        <f t="shared" si="27"/>
        <v>-</v>
      </c>
      <c r="AO26" s="87">
        <v>0</v>
      </c>
      <c r="AP26" s="87"/>
      <c r="AQ26" s="87">
        <f t="shared" si="28"/>
        <v>0</v>
      </c>
      <c r="AR26" s="131" t="str">
        <f t="shared" si="29"/>
        <v>-</v>
      </c>
      <c r="AS26" s="87">
        <f t="shared" si="30"/>
        <v>0</v>
      </c>
      <c r="AT26" s="87">
        <f t="shared" si="30"/>
        <v>0</v>
      </c>
      <c r="AU26" s="87">
        <f t="shared" si="31"/>
        <v>0</v>
      </c>
      <c r="AV26" s="131" t="str">
        <f t="shared" si="32"/>
        <v>-</v>
      </c>
      <c r="AW26" s="87">
        <v>4955.3279999999995</v>
      </c>
      <c r="AX26" s="87"/>
      <c r="AY26" s="87">
        <f t="shared" si="33"/>
        <v>-4955.3279999999995</v>
      </c>
      <c r="AZ26" s="131">
        <f t="shared" si="34"/>
        <v>0</v>
      </c>
      <c r="BA26" s="87">
        <f t="shared" si="35"/>
        <v>4955.3279999999995</v>
      </c>
      <c r="BB26" s="87">
        <f t="shared" si="35"/>
        <v>0</v>
      </c>
      <c r="BC26" s="87">
        <f t="shared" si="36"/>
        <v>-4955.3279999999995</v>
      </c>
      <c r="BD26" s="131">
        <f t="shared" si="37"/>
        <v>0</v>
      </c>
      <c r="BE26" s="87">
        <v>0</v>
      </c>
      <c r="BF26" s="87"/>
      <c r="BG26" s="87">
        <f t="shared" si="38"/>
        <v>0</v>
      </c>
      <c r="BH26" s="131" t="str">
        <f t="shared" si="39"/>
        <v>-</v>
      </c>
      <c r="BI26" s="89">
        <f t="shared" si="40"/>
        <v>0</v>
      </c>
      <c r="BJ26" s="89">
        <f t="shared" si="40"/>
        <v>0</v>
      </c>
      <c r="BK26" s="94">
        <v>0</v>
      </c>
      <c r="BL26" s="94">
        <v>0</v>
      </c>
      <c r="BM26" s="94">
        <v>0</v>
      </c>
      <c r="BN26" s="94">
        <v>0</v>
      </c>
      <c r="BO26" s="94">
        <v>0</v>
      </c>
      <c r="BP26" s="94">
        <v>0</v>
      </c>
      <c r="BQ26" s="94">
        <v>0</v>
      </c>
      <c r="BR26" s="94">
        <v>0</v>
      </c>
      <c r="BS26" s="94">
        <v>0</v>
      </c>
      <c r="BT26" s="94">
        <v>0</v>
      </c>
      <c r="BU26" s="94">
        <v>0</v>
      </c>
      <c r="BV26" s="94">
        <v>0</v>
      </c>
      <c r="BW26" s="94">
        <v>0</v>
      </c>
      <c r="BX26" s="94">
        <v>0</v>
      </c>
      <c r="BY26" s="90">
        <f>IF($B$2="Отчет за 1 квартал",'ОЭК 2021-2025'!AM26,IF($B$2="Отчет за 2 квартал",'ОЭК 2021-2025'!AU26,IF($B$2="Отчет за 3 квартал",'ОЭК 2021-2025'!BC26,AI26)))-BK26-BO26-BP26-BQ26-BR26-BS26-BT26-BU26-BV26-BX26-BL26-BM26-BN26-BW26</f>
        <v>-4955.3279999999995</v>
      </c>
      <c r="BZ26" s="89">
        <v>0</v>
      </c>
      <c r="CA26" s="89">
        <v>0</v>
      </c>
      <c r="CB26" s="89">
        <v>0</v>
      </c>
      <c r="CC26" s="89">
        <v>0</v>
      </c>
      <c r="CD26" s="89">
        <f t="shared" si="41"/>
        <v>0</v>
      </c>
      <c r="CE26" s="132" t="s">
        <v>105</v>
      </c>
      <c r="CF26" s="89"/>
      <c r="CG26" s="87">
        <v>0</v>
      </c>
      <c r="CH26" s="87"/>
      <c r="CI26" s="88" t="s">
        <v>115</v>
      </c>
      <c r="CJ26" s="88"/>
      <c r="CK26" s="87">
        <f t="shared" si="42"/>
        <v>4129.4399999999996</v>
      </c>
      <c r="CL26" s="87">
        <f t="shared" si="43"/>
        <v>4129.4399999999996</v>
      </c>
      <c r="CM26" s="87">
        <f t="shared" si="43"/>
        <v>0</v>
      </c>
      <c r="CN26" s="87">
        <f t="shared" si="44"/>
        <v>-4129.4399999999996</v>
      </c>
      <c r="CO26" s="131">
        <f t="shared" si="45"/>
        <v>0</v>
      </c>
      <c r="CP26" s="87">
        <v>0</v>
      </c>
      <c r="CQ26" s="87"/>
      <c r="CR26" s="87">
        <f t="shared" si="46"/>
        <v>0</v>
      </c>
      <c r="CS26" s="131" t="str">
        <f t="shared" si="47"/>
        <v>-</v>
      </c>
      <c r="CT26" s="87">
        <v>0</v>
      </c>
      <c r="CU26" s="87"/>
      <c r="CV26" s="87">
        <f t="shared" si="48"/>
        <v>0</v>
      </c>
      <c r="CW26" s="131" t="str">
        <f t="shared" si="49"/>
        <v>-</v>
      </c>
      <c r="CX26" s="87">
        <f t="shared" si="50"/>
        <v>0</v>
      </c>
      <c r="CY26" s="87">
        <f t="shared" si="50"/>
        <v>0</v>
      </c>
      <c r="CZ26" s="87">
        <f t="shared" si="51"/>
        <v>0</v>
      </c>
      <c r="DA26" s="131" t="str">
        <f t="shared" si="52"/>
        <v>-</v>
      </c>
      <c r="DB26" s="87">
        <v>4129.4399999999996</v>
      </c>
      <c r="DC26" s="87"/>
      <c r="DD26" s="87">
        <f t="shared" si="53"/>
        <v>-4129.4399999999996</v>
      </c>
      <c r="DE26" s="131">
        <f t="shared" si="54"/>
        <v>0</v>
      </c>
      <c r="DF26" s="87">
        <f t="shared" si="55"/>
        <v>4129.4399999999996</v>
      </c>
      <c r="DG26" s="87">
        <f t="shared" si="55"/>
        <v>0</v>
      </c>
      <c r="DH26" s="87">
        <f t="shared" si="56"/>
        <v>-4129.4399999999996</v>
      </c>
      <c r="DI26" s="131">
        <f t="shared" si="57"/>
        <v>0</v>
      </c>
      <c r="DJ26" s="87">
        <v>0</v>
      </c>
      <c r="DK26" s="87"/>
      <c r="DL26" s="87">
        <f t="shared" si="58"/>
        <v>0</v>
      </c>
      <c r="DM26" s="131" t="str">
        <f t="shared" si="59"/>
        <v>-</v>
      </c>
      <c r="DN26" s="89">
        <f t="shared" si="60"/>
        <v>0</v>
      </c>
      <c r="DO26" s="89">
        <f t="shared" si="60"/>
        <v>0</v>
      </c>
      <c r="DP26" s="94">
        <v>0</v>
      </c>
      <c r="DQ26" s="94">
        <v>0</v>
      </c>
      <c r="DR26" s="94">
        <v>0</v>
      </c>
      <c r="DS26" s="94">
        <v>0</v>
      </c>
      <c r="DT26" s="94">
        <v>0</v>
      </c>
      <c r="DU26" s="94">
        <v>0</v>
      </c>
      <c r="DV26" s="94">
        <v>0</v>
      </c>
      <c r="DW26" s="94">
        <v>0</v>
      </c>
      <c r="DX26" s="94">
        <v>0</v>
      </c>
      <c r="DY26" s="94">
        <v>0</v>
      </c>
      <c r="DZ26" s="94">
        <v>0</v>
      </c>
      <c r="EA26" s="94">
        <v>0</v>
      </c>
      <c r="EB26" s="94">
        <v>0</v>
      </c>
      <c r="EC26" s="94">
        <v>0</v>
      </c>
      <c r="ED26" s="90">
        <f>IF($B$2="Отчет за 1 квартал",'ОЭК 2021-2025'!CR60,IF($B$2="Отчет за 2 квартал",'ОЭК 2021-2025'!CZ60,IF($B$2="Отчет за 3 квартал",'ОЭК 2021-2025'!DH60,CN26)))-DP26-DT26-DU26-DV26-DW26-DX26-DY26-DZ26-EA26-EC26-DQ26-DR26-DS26-EB26</f>
        <v>-4129.4399999999996</v>
      </c>
      <c r="EE26" s="89">
        <v>0</v>
      </c>
      <c r="EF26" s="89">
        <v>0</v>
      </c>
      <c r="EG26" s="89">
        <v>0</v>
      </c>
      <c r="EH26" s="89">
        <v>0</v>
      </c>
      <c r="EI26" s="89">
        <f>H26-CG26-CK26</f>
        <v>0</v>
      </c>
      <c r="EJ26" s="126" t="str">
        <f t="shared" si="84"/>
        <v>Новый проект</v>
      </c>
      <c r="EK26" s="89"/>
      <c r="EL26" s="87">
        <v>0</v>
      </c>
      <c r="EM26" s="87"/>
      <c r="EN26" s="87">
        <f t="shared" si="62"/>
        <v>4129.4399999999996</v>
      </c>
      <c r="EO26" s="87">
        <f t="shared" si="63"/>
        <v>4129.4399999999996</v>
      </c>
      <c r="EP26" s="87">
        <f t="shared" si="63"/>
        <v>0</v>
      </c>
      <c r="EQ26" s="87">
        <f t="shared" si="64"/>
        <v>-4129.4399999999996</v>
      </c>
      <c r="ER26" s="131">
        <f t="shared" si="65"/>
        <v>0</v>
      </c>
      <c r="ES26" s="87">
        <v>0</v>
      </c>
      <c r="ET26" s="87"/>
      <c r="EU26" s="87">
        <f t="shared" si="66"/>
        <v>0</v>
      </c>
      <c r="EV26" s="131" t="str">
        <f t="shared" si="67"/>
        <v>-</v>
      </c>
      <c r="EW26" s="87">
        <v>0</v>
      </c>
      <c r="EX26" s="87"/>
      <c r="EY26" s="87">
        <f t="shared" si="68"/>
        <v>0</v>
      </c>
      <c r="EZ26" s="131" t="str">
        <f t="shared" si="69"/>
        <v>-</v>
      </c>
      <c r="FA26" s="87">
        <f t="shared" si="70"/>
        <v>0</v>
      </c>
      <c r="FB26" s="87">
        <f t="shared" si="70"/>
        <v>0</v>
      </c>
      <c r="FC26" s="87">
        <f t="shared" si="71"/>
        <v>0</v>
      </c>
      <c r="FD26" s="131" t="str">
        <f t="shared" si="72"/>
        <v>-</v>
      </c>
      <c r="FE26" s="87">
        <v>4129.4399999999996</v>
      </c>
      <c r="FF26" s="87"/>
      <c r="FG26" s="87">
        <f t="shared" si="73"/>
        <v>-4129.4399999999996</v>
      </c>
      <c r="FH26" s="131">
        <f t="shared" si="74"/>
        <v>0</v>
      </c>
      <c r="FI26" s="87">
        <f t="shared" si="75"/>
        <v>4129.4399999999996</v>
      </c>
      <c r="FJ26" s="87">
        <f t="shared" si="75"/>
        <v>0</v>
      </c>
      <c r="FK26" s="87">
        <f t="shared" si="76"/>
        <v>-4129.4399999999996</v>
      </c>
      <c r="FL26" s="131">
        <f t="shared" si="77"/>
        <v>0</v>
      </c>
      <c r="FM26" s="87">
        <v>0</v>
      </c>
      <c r="FN26" s="87"/>
      <c r="FO26" s="87">
        <f t="shared" si="78"/>
        <v>0</v>
      </c>
      <c r="FP26" s="131" t="str">
        <f t="shared" si="79"/>
        <v>-</v>
      </c>
      <c r="FQ26" s="89">
        <f t="shared" si="80"/>
        <v>0</v>
      </c>
      <c r="FR26" s="89">
        <f t="shared" si="80"/>
        <v>0</v>
      </c>
      <c r="FS26" s="94">
        <v>0</v>
      </c>
      <c r="FT26" s="94">
        <v>0</v>
      </c>
      <c r="FU26" s="94">
        <v>0</v>
      </c>
      <c r="FV26" s="94">
        <v>0</v>
      </c>
      <c r="FW26" s="94">
        <v>0</v>
      </c>
      <c r="FX26" s="94">
        <v>0</v>
      </c>
      <c r="FY26" s="94">
        <v>0</v>
      </c>
      <c r="FZ26" s="94">
        <v>0</v>
      </c>
      <c r="GA26" s="94">
        <v>0</v>
      </c>
      <c r="GB26" s="94">
        <v>0</v>
      </c>
      <c r="GC26" s="94">
        <v>0</v>
      </c>
      <c r="GD26" s="94">
        <v>0</v>
      </c>
      <c r="GE26" s="94">
        <v>0</v>
      </c>
      <c r="GF26" s="94">
        <v>0</v>
      </c>
      <c r="GG26" s="90">
        <f>IF($B$2="Отчет за 1 квартал",'ОЭК 2021-2025'!EU26,IF($B$2="Отчет за 2 квартал",'ОЭК 2021-2025'!FC26,IF($B$2="Отчет за 3 квартал",'ОЭК 2021-2025'!FK26,EQ26)))-FS26-FW26-FX26-FY26-FZ26-GA26-GB26-GC26-GD26-GF26-FT26-FU26-FV26-GE26</f>
        <v>-4129.4399999999996</v>
      </c>
      <c r="GH26" s="89">
        <v>0</v>
      </c>
      <c r="GI26" s="89">
        <v>0</v>
      </c>
      <c r="GJ26" s="89">
        <v>0</v>
      </c>
      <c r="GK26" s="89">
        <v>0</v>
      </c>
      <c r="GL26" s="89">
        <f>H26-EL26-EN26</f>
        <v>0</v>
      </c>
      <c r="GM26" s="126" t="str">
        <f t="shared" si="85"/>
        <v>Новый проект</v>
      </c>
      <c r="GN26" s="89"/>
      <c r="GO26" s="133"/>
      <c r="GP26" s="13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134"/>
      <c r="HK26" s="135">
        <f t="shared" si="86"/>
        <v>0</v>
      </c>
      <c r="HL26" s="135">
        <f t="shared" si="86"/>
        <v>0</v>
      </c>
      <c r="HM26" s="135">
        <f t="shared" si="86"/>
        <v>0</v>
      </c>
      <c r="HN26" s="135">
        <f t="shared" si="86"/>
        <v>0</v>
      </c>
      <c r="HO26" s="135">
        <f t="shared" si="86"/>
        <v>0</v>
      </c>
      <c r="HP26" s="135">
        <f t="shared" si="86"/>
        <v>0</v>
      </c>
      <c r="HQ26" s="135">
        <f t="shared" si="86"/>
        <v>0</v>
      </c>
      <c r="HR26" s="135">
        <f t="shared" si="86"/>
        <v>0</v>
      </c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  <c r="IP26" s="135"/>
      <c r="IQ26" s="135"/>
      <c r="IR26" s="135"/>
      <c r="IS26" s="135"/>
      <c r="IT26" s="135"/>
      <c r="IU26" s="135"/>
      <c r="IV26" s="135"/>
      <c r="IW26" s="135"/>
      <c r="IX26" s="135"/>
      <c r="IY26" s="135">
        <f t="shared" si="87"/>
        <v>0</v>
      </c>
      <c r="IZ26" s="135">
        <f t="shared" si="87"/>
        <v>0</v>
      </c>
      <c r="JA26" s="135">
        <f t="shared" si="87"/>
        <v>0</v>
      </c>
      <c r="JB26" s="135">
        <f t="shared" si="87"/>
        <v>0</v>
      </c>
      <c r="JC26" s="135">
        <f t="shared" si="87"/>
        <v>0</v>
      </c>
      <c r="JD26" s="135">
        <f t="shared" si="87"/>
        <v>0</v>
      </c>
      <c r="JE26" s="135">
        <f t="shared" si="87"/>
        <v>0</v>
      </c>
      <c r="JF26" s="135">
        <f t="shared" si="87"/>
        <v>0</v>
      </c>
      <c r="JG26" s="135"/>
      <c r="JH26" s="135"/>
      <c r="JI26" s="135"/>
      <c r="JJ26" s="135"/>
      <c r="JK26" s="135"/>
      <c r="JL26" s="135"/>
      <c r="JM26" s="135"/>
      <c r="JN26" s="135"/>
      <c r="JO26" s="135"/>
      <c r="JP26" s="135"/>
      <c r="JQ26" s="135"/>
      <c r="JR26" s="135"/>
      <c r="JS26" s="135"/>
      <c r="JT26" s="135"/>
      <c r="JU26" s="135"/>
      <c r="JV26" s="135"/>
      <c r="JW26" s="135"/>
      <c r="JX26" s="135"/>
      <c r="JY26" s="135"/>
      <c r="JZ26" s="135"/>
      <c r="KA26" s="135"/>
      <c r="KB26" s="135"/>
      <c r="KC26" s="135"/>
      <c r="KD26" s="135"/>
      <c r="KE26" s="135"/>
      <c r="KF26" s="135"/>
      <c r="KG26" s="135"/>
      <c r="KH26" s="135"/>
      <c r="KI26" s="135"/>
      <c r="KJ26" s="135"/>
      <c r="KK26" s="135"/>
      <c r="KL26" s="135"/>
      <c r="KM26" s="136"/>
      <c r="KN26" s="135" t="s">
        <v>97</v>
      </c>
      <c r="KO26" s="137"/>
      <c r="KP26" s="137"/>
      <c r="KQ26" s="137"/>
      <c r="KR26" s="135"/>
      <c r="KS26" s="135"/>
      <c r="KT26" s="135"/>
      <c r="KU26" s="135"/>
      <c r="KV26" s="135"/>
      <c r="KW26" s="135"/>
      <c r="KX26" s="135"/>
      <c r="KY26" s="135"/>
      <c r="KZ26" s="135"/>
      <c r="LA26" s="135"/>
      <c r="LB26" s="135"/>
      <c r="LC26" s="135"/>
      <c r="LD26" s="135"/>
      <c r="LE26" s="135"/>
      <c r="LF26" s="135"/>
      <c r="LG26" s="135"/>
      <c r="LH26" s="135"/>
      <c r="LI26" s="135"/>
      <c r="LJ26" s="138"/>
      <c r="LK26" s="138"/>
      <c r="LL26" s="138"/>
      <c r="LM26" s="138"/>
      <c r="LN26" s="138"/>
      <c r="LO26" s="138"/>
      <c r="LP26" s="103"/>
      <c r="LQ26" s="103"/>
      <c r="LR26" s="103"/>
      <c r="LS26" s="103"/>
      <c r="LT26" s="103"/>
      <c r="LU26" s="104"/>
      <c r="LV26" s="103"/>
      <c r="LW26" s="103"/>
      <c r="LX26" s="104"/>
    </row>
    <row r="27" spans="1:336" ht="24" outlineLevel="1" x14ac:dyDescent="0.2">
      <c r="A27" s="79" t="s">
        <v>136</v>
      </c>
      <c r="B27" s="125" t="s">
        <v>137</v>
      </c>
      <c r="C27" s="130" t="s">
        <v>101</v>
      </c>
      <c r="D27" s="130" t="s">
        <v>102</v>
      </c>
      <c r="E27" s="130" t="s">
        <v>114</v>
      </c>
      <c r="F27" s="82">
        <f>AF27</f>
        <v>16865.499557823128</v>
      </c>
      <c r="G27" s="82"/>
      <c r="H27" s="82">
        <f>CK27</f>
        <v>14054.582964852611</v>
      </c>
      <c r="I27" s="82"/>
      <c r="J27" s="83">
        <v>32021</v>
      </c>
      <c r="K27" s="83"/>
      <c r="L27" s="83">
        <v>32021</v>
      </c>
      <c r="M27" s="84"/>
      <c r="N27" s="82">
        <v>0</v>
      </c>
      <c r="O27" s="82"/>
      <c r="P27" s="85" t="s">
        <v>102</v>
      </c>
      <c r="Q27" s="86"/>
      <c r="R27" s="85" t="s">
        <v>102</v>
      </c>
      <c r="S27" s="85" t="s">
        <v>102</v>
      </c>
      <c r="T27" s="85" t="s">
        <v>102</v>
      </c>
      <c r="U27" s="85" t="s">
        <v>102</v>
      </c>
      <c r="V27" s="82">
        <v>0</v>
      </c>
      <c r="W27" s="82">
        <v>0</v>
      </c>
      <c r="X27" s="85" t="s">
        <v>102</v>
      </c>
      <c r="Y27" s="82">
        <v>0</v>
      </c>
      <c r="Z27" s="85" t="s">
        <v>102</v>
      </c>
      <c r="AA27" s="85" t="s">
        <v>102</v>
      </c>
      <c r="AB27" s="87">
        <v>0</v>
      </c>
      <c r="AC27" s="87"/>
      <c r="AD27" s="88" t="s">
        <v>115</v>
      </c>
      <c r="AE27" s="88"/>
      <c r="AF27" s="93">
        <f t="shared" si="22"/>
        <v>16865.499557823128</v>
      </c>
      <c r="AG27" s="90">
        <f t="shared" si="23"/>
        <v>16865.499557823128</v>
      </c>
      <c r="AH27" s="90">
        <f>AL27+AP27+AX27+BF27</f>
        <v>0</v>
      </c>
      <c r="AI27" s="90">
        <f t="shared" si="24"/>
        <v>-16865.499557823128</v>
      </c>
      <c r="AJ27" s="91">
        <f>IF(AG27=0,"-",AH27/AG27)</f>
        <v>0</v>
      </c>
      <c r="AK27" s="92">
        <v>0</v>
      </c>
      <c r="AL27" s="92"/>
      <c r="AM27" s="90">
        <f t="shared" si="26"/>
        <v>0</v>
      </c>
      <c r="AN27" s="91" t="str">
        <f t="shared" si="27"/>
        <v>-</v>
      </c>
      <c r="AO27" s="92">
        <v>0</v>
      </c>
      <c r="AP27" s="92"/>
      <c r="AQ27" s="90">
        <f t="shared" si="28"/>
        <v>0</v>
      </c>
      <c r="AR27" s="91" t="str">
        <f t="shared" si="29"/>
        <v>-</v>
      </c>
      <c r="AS27" s="90">
        <f t="shared" si="30"/>
        <v>0</v>
      </c>
      <c r="AT27" s="90">
        <f t="shared" si="30"/>
        <v>0</v>
      </c>
      <c r="AU27" s="90">
        <f t="shared" si="31"/>
        <v>0</v>
      </c>
      <c r="AV27" s="91" t="str">
        <f t="shared" si="32"/>
        <v>-</v>
      </c>
      <c r="AW27" s="92">
        <v>16865.499557823128</v>
      </c>
      <c r="AX27" s="92"/>
      <c r="AY27" s="90">
        <f t="shared" si="33"/>
        <v>-16865.499557823128</v>
      </c>
      <c r="AZ27" s="91">
        <f t="shared" si="34"/>
        <v>0</v>
      </c>
      <c r="BA27" s="90">
        <f t="shared" si="35"/>
        <v>16865.499557823128</v>
      </c>
      <c r="BB27" s="90">
        <f t="shared" si="35"/>
        <v>0</v>
      </c>
      <c r="BC27" s="90">
        <f t="shared" si="36"/>
        <v>-16865.499557823128</v>
      </c>
      <c r="BD27" s="91">
        <f t="shared" si="37"/>
        <v>0</v>
      </c>
      <c r="BE27" s="87">
        <v>0</v>
      </c>
      <c r="BF27" s="92"/>
      <c r="BG27" s="90">
        <f t="shared" si="38"/>
        <v>0</v>
      </c>
      <c r="BH27" s="91" t="str">
        <f t="shared" si="39"/>
        <v>-</v>
      </c>
      <c r="BI27" s="93">
        <f t="shared" si="40"/>
        <v>0</v>
      </c>
      <c r="BJ27" s="93">
        <f t="shared" si="40"/>
        <v>0</v>
      </c>
      <c r="BK27" s="94">
        <v>0</v>
      </c>
      <c r="BL27" s="94">
        <v>0</v>
      </c>
      <c r="BM27" s="94">
        <v>0</v>
      </c>
      <c r="BN27" s="94">
        <v>0</v>
      </c>
      <c r="BO27" s="94">
        <v>0</v>
      </c>
      <c r="BP27" s="94">
        <v>0</v>
      </c>
      <c r="BQ27" s="94">
        <v>0</v>
      </c>
      <c r="BR27" s="94">
        <v>0</v>
      </c>
      <c r="BS27" s="94">
        <v>0</v>
      </c>
      <c r="BT27" s="94">
        <v>0</v>
      </c>
      <c r="BU27" s="94">
        <v>0</v>
      </c>
      <c r="BV27" s="94">
        <v>0</v>
      </c>
      <c r="BW27" s="94">
        <v>0</v>
      </c>
      <c r="BX27" s="94">
        <v>0</v>
      </c>
      <c r="BY27" s="90">
        <f>IF($B$2="Отчет за 1 квартал",'ОЭК 2021-2025'!AM27,IF($B$2="Отчет за 2 квартал",'ОЭК 2021-2025'!AU27,IF($B$2="Отчет за 3 квартал",'ОЭК 2021-2025'!BC27,AI27)))-BK27-BO27-BP27-BQ27-BR27-BS27-BT27-BU27-BV27-BX27-BL27-BM27-BN27-BW27</f>
        <v>-16865.499557823128</v>
      </c>
      <c r="BZ27" s="94">
        <v>0</v>
      </c>
      <c r="CA27" s="94">
        <v>0</v>
      </c>
      <c r="CB27" s="94">
        <v>0</v>
      </c>
      <c r="CC27" s="94">
        <v>0</v>
      </c>
      <c r="CD27" s="93">
        <f t="shared" si="41"/>
        <v>0</v>
      </c>
      <c r="CE27" s="96" t="s">
        <v>105</v>
      </c>
      <c r="CF27" s="94"/>
      <c r="CG27" s="92">
        <v>0</v>
      </c>
      <c r="CH27" s="92"/>
      <c r="CI27" s="88" t="s">
        <v>115</v>
      </c>
      <c r="CJ27" s="88"/>
      <c r="CK27" s="90">
        <f t="shared" si="42"/>
        <v>14054.582964852611</v>
      </c>
      <c r="CL27" s="90">
        <f t="shared" si="43"/>
        <v>14054.582964852611</v>
      </c>
      <c r="CM27" s="90">
        <f t="shared" si="43"/>
        <v>0</v>
      </c>
      <c r="CN27" s="90">
        <f t="shared" si="44"/>
        <v>-14054.582964852611</v>
      </c>
      <c r="CO27" s="91">
        <f t="shared" si="45"/>
        <v>0</v>
      </c>
      <c r="CP27" s="92">
        <v>0</v>
      </c>
      <c r="CQ27" s="92"/>
      <c r="CR27" s="90">
        <f t="shared" si="46"/>
        <v>0</v>
      </c>
      <c r="CS27" s="91" t="str">
        <f t="shared" si="47"/>
        <v>-</v>
      </c>
      <c r="CT27" s="92">
        <v>0</v>
      </c>
      <c r="CU27" s="92"/>
      <c r="CV27" s="90">
        <f t="shared" si="48"/>
        <v>0</v>
      </c>
      <c r="CW27" s="91" t="str">
        <f t="shared" si="49"/>
        <v>-</v>
      </c>
      <c r="CX27" s="90">
        <f t="shared" si="50"/>
        <v>0</v>
      </c>
      <c r="CY27" s="90">
        <f t="shared" si="50"/>
        <v>0</v>
      </c>
      <c r="CZ27" s="90">
        <f t="shared" si="51"/>
        <v>0</v>
      </c>
      <c r="DA27" s="91" t="str">
        <f t="shared" si="52"/>
        <v>-</v>
      </c>
      <c r="DB27" s="92">
        <v>14054.582964852611</v>
      </c>
      <c r="DC27" s="92"/>
      <c r="DD27" s="90">
        <f t="shared" si="53"/>
        <v>-14054.582964852611</v>
      </c>
      <c r="DE27" s="91">
        <f t="shared" si="54"/>
        <v>0</v>
      </c>
      <c r="DF27" s="90">
        <f t="shared" si="55"/>
        <v>14054.582964852611</v>
      </c>
      <c r="DG27" s="90">
        <f t="shared" si="55"/>
        <v>0</v>
      </c>
      <c r="DH27" s="90">
        <f t="shared" si="56"/>
        <v>-14054.582964852611</v>
      </c>
      <c r="DI27" s="91">
        <f t="shared" si="57"/>
        <v>0</v>
      </c>
      <c r="DJ27" s="92">
        <v>0</v>
      </c>
      <c r="DK27" s="92"/>
      <c r="DL27" s="90">
        <f t="shared" si="58"/>
        <v>0</v>
      </c>
      <c r="DM27" s="91" t="str">
        <f t="shared" si="59"/>
        <v>-</v>
      </c>
      <c r="DN27" s="93">
        <f t="shared" si="60"/>
        <v>0</v>
      </c>
      <c r="DO27" s="93">
        <f t="shared" si="60"/>
        <v>0</v>
      </c>
      <c r="DP27" s="94">
        <v>0</v>
      </c>
      <c r="DQ27" s="94">
        <v>0</v>
      </c>
      <c r="DR27" s="94">
        <v>0</v>
      </c>
      <c r="DS27" s="94">
        <v>0</v>
      </c>
      <c r="DT27" s="94">
        <v>0</v>
      </c>
      <c r="DU27" s="94">
        <v>0</v>
      </c>
      <c r="DV27" s="94">
        <v>0</v>
      </c>
      <c r="DW27" s="94">
        <v>0</v>
      </c>
      <c r="DX27" s="94">
        <v>0</v>
      </c>
      <c r="DY27" s="94">
        <v>0</v>
      </c>
      <c r="DZ27" s="94">
        <v>0</v>
      </c>
      <c r="EA27" s="94">
        <v>0</v>
      </c>
      <c r="EB27" s="94">
        <v>0</v>
      </c>
      <c r="EC27" s="94">
        <v>0</v>
      </c>
      <c r="ED27" s="90">
        <f>IF($B$2="Отчет за 1 квартал",'ОЭК 2021-2025'!CR61,IF($B$2="Отчет за 2 квартал",'ОЭК 2021-2025'!CZ61,IF($B$2="Отчет за 3 квартал",'ОЭК 2021-2025'!DH61,CN27)))-DP27-DT27-DU27-DV27-DW27-DX27-DY27-DZ27-EA27-EC27-DQ27-DR27-DS27-EB27</f>
        <v>-14054.582964852611</v>
      </c>
      <c r="EE27" s="94">
        <v>0</v>
      </c>
      <c r="EF27" s="94">
        <v>0</v>
      </c>
      <c r="EG27" s="94">
        <v>0</v>
      </c>
      <c r="EH27" s="94">
        <v>0</v>
      </c>
      <c r="EI27" s="93">
        <f>H27-CG27-CK27</f>
        <v>0</v>
      </c>
      <c r="EJ27" s="126" t="str">
        <f t="shared" si="84"/>
        <v>Новый проект</v>
      </c>
      <c r="EK27" s="94"/>
      <c r="EL27" s="92">
        <v>0</v>
      </c>
      <c r="EM27" s="92"/>
      <c r="EN27" s="90">
        <f t="shared" si="62"/>
        <v>14054.582964852611</v>
      </c>
      <c r="EO27" s="90">
        <f t="shared" si="63"/>
        <v>14054.582964852611</v>
      </c>
      <c r="EP27" s="90">
        <f t="shared" si="63"/>
        <v>0</v>
      </c>
      <c r="EQ27" s="90">
        <f t="shared" si="64"/>
        <v>-14054.582964852611</v>
      </c>
      <c r="ER27" s="91">
        <f t="shared" si="65"/>
        <v>0</v>
      </c>
      <c r="ES27" s="92">
        <v>0</v>
      </c>
      <c r="ET27" s="92"/>
      <c r="EU27" s="90">
        <f t="shared" si="66"/>
        <v>0</v>
      </c>
      <c r="EV27" s="91" t="str">
        <f t="shared" si="67"/>
        <v>-</v>
      </c>
      <c r="EW27" s="92">
        <v>0</v>
      </c>
      <c r="EX27" s="92"/>
      <c r="EY27" s="90">
        <f t="shared" si="68"/>
        <v>0</v>
      </c>
      <c r="EZ27" s="91" t="str">
        <f t="shared" si="69"/>
        <v>-</v>
      </c>
      <c r="FA27" s="90">
        <f t="shared" si="70"/>
        <v>0</v>
      </c>
      <c r="FB27" s="90">
        <f t="shared" si="70"/>
        <v>0</v>
      </c>
      <c r="FC27" s="90">
        <f t="shared" si="71"/>
        <v>0</v>
      </c>
      <c r="FD27" s="91" t="str">
        <f t="shared" si="72"/>
        <v>-</v>
      </c>
      <c r="FE27" s="92">
        <v>14054.582964852611</v>
      </c>
      <c r="FF27" s="92"/>
      <c r="FG27" s="90">
        <f t="shared" si="73"/>
        <v>-14054.582964852611</v>
      </c>
      <c r="FH27" s="91">
        <f t="shared" si="74"/>
        <v>0</v>
      </c>
      <c r="FI27" s="90">
        <f t="shared" si="75"/>
        <v>14054.582964852611</v>
      </c>
      <c r="FJ27" s="90">
        <f t="shared" si="75"/>
        <v>0</v>
      </c>
      <c r="FK27" s="90">
        <f t="shared" si="76"/>
        <v>-14054.582964852611</v>
      </c>
      <c r="FL27" s="91">
        <f t="shared" si="77"/>
        <v>0</v>
      </c>
      <c r="FM27" s="92">
        <v>0</v>
      </c>
      <c r="FN27" s="92"/>
      <c r="FO27" s="90">
        <f t="shared" si="78"/>
        <v>0</v>
      </c>
      <c r="FP27" s="91" t="str">
        <f t="shared" si="79"/>
        <v>-</v>
      </c>
      <c r="FQ27" s="93">
        <f t="shared" si="80"/>
        <v>0</v>
      </c>
      <c r="FR27" s="93">
        <f t="shared" si="80"/>
        <v>0</v>
      </c>
      <c r="FS27" s="94">
        <v>0</v>
      </c>
      <c r="FT27" s="94">
        <v>0</v>
      </c>
      <c r="FU27" s="94">
        <v>0</v>
      </c>
      <c r="FV27" s="94">
        <v>0</v>
      </c>
      <c r="FW27" s="94">
        <v>0</v>
      </c>
      <c r="FX27" s="94">
        <v>0</v>
      </c>
      <c r="FY27" s="94">
        <v>0</v>
      </c>
      <c r="FZ27" s="94">
        <v>0</v>
      </c>
      <c r="GA27" s="94">
        <v>0</v>
      </c>
      <c r="GB27" s="94">
        <v>0</v>
      </c>
      <c r="GC27" s="94">
        <v>0</v>
      </c>
      <c r="GD27" s="94">
        <v>0</v>
      </c>
      <c r="GE27" s="94">
        <v>0</v>
      </c>
      <c r="GF27" s="94">
        <v>0</v>
      </c>
      <c r="GG27" s="90">
        <f>IF($B$2="Отчет за 1 квартал",'ОЭК 2021-2025'!EU27,IF($B$2="Отчет за 2 квартал",'ОЭК 2021-2025'!FC27,IF($B$2="Отчет за 3 квартал",'ОЭК 2021-2025'!FK27,EQ27)))-FS27-FW27-FX27-FY27-FZ27-GA27-GB27-GC27-GD27-GF27-FT27-FU27-FV27-GE27</f>
        <v>-14054.582964852611</v>
      </c>
      <c r="GH27" s="94">
        <v>0</v>
      </c>
      <c r="GI27" s="94">
        <v>0</v>
      </c>
      <c r="GJ27" s="94">
        <v>0</v>
      </c>
      <c r="GK27" s="94">
        <v>0</v>
      </c>
      <c r="GL27" s="93">
        <f>H27-EL27-EN27</f>
        <v>0</v>
      </c>
      <c r="GM27" s="126" t="str">
        <f t="shared" si="85"/>
        <v>Новый проект</v>
      </c>
      <c r="GN27" s="94"/>
      <c r="GO27" s="98"/>
      <c r="GP27" s="99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99"/>
      <c r="HK27" s="101">
        <f t="shared" si="86"/>
        <v>0</v>
      </c>
      <c r="HL27" s="101">
        <f t="shared" si="86"/>
        <v>0</v>
      </c>
      <c r="HM27" s="101">
        <f t="shared" si="86"/>
        <v>0</v>
      </c>
      <c r="HN27" s="101">
        <f t="shared" si="86"/>
        <v>0</v>
      </c>
      <c r="HO27" s="101">
        <f t="shared" si="86"/>
        <v>0</v>
      </c>
      <c r="HP27" s="101">
        <f t="shared" si="86"/>
        <v>0</v>
      </c>
      <c r="HQ27" s="101">
        <f t="shared" si="86"/>
        <v>0</v>
      </c>
      <c r="HR27" s="101">
        <f t="shared" si="86"/>
        <v>0</v>
      </c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  <c r="IN27" s="102"/>
      <c r="IO27" s="102"/>
      <c r="IP27" s="102"/>
      <c r="IQ27" s="102"/>
      <c r="IR27" s="102"/>
      <c r="IS27" s="102"/>
      <c r="IT27" s="102"/>
      <c r="IU27" s="102"/>
      <c r="IV27" s="102"/>
      <c r="IW27" s="102"/>
      <c r="IX27" s="102"/>
      <c r="IY27" s="101">
        <f t="shared" si="87"/>
        <v>0</v>
      </c>
      <c r="IZ27" s="101">
        <f t="shared" si="87"/>
        <v>0</v>
      </c>
      <c r="JA27" s="101">
        <f t="shared" si="87"/>
        <v>0</v>
      </c>
      <c r="JB27" s="101">
        <f t="shared" si="87"/>
        <v>0</v>
      </c>
      <c r="JC27" s="101">
        <f t="shared" si="87"/>
        <v>0</v>
      </c>
      <c r="JD27" s="101">
        <f t="shared" si="87"/>
        <v>0</v>
      </c>
      <c r="JE27" s="101">
        <f t="shared" si="87"/>
        <v>0</v>
      </c>
      <c r="JF27" s="101">
        <f t="shared" si="87"/>
        <v>0</v>
      </c>
      <c r="JG27" s="102"/>
      <c r="JH27" s="102"/>
      <c r="JI27" s="102"/>
      <c r="JJ27" s="102"/>
      <c r="JK27" s="102"/>
      <c r="JL27" s="102"/>
      <c r="JM27" s="102"/>
      <c r="JN27" s="102"/>
      <c r="JO27" s="102"/>
      <c r="JP27" s="102"/>
      <c r="JQ27" s="102"/>
      <c r="JR27" s="102"/>
      <c r="JS27" s="102"/>
      <c r="JT27" s="102"/>
      <c r="JU27" s="102"/>
      <c r="JV27" s="102"/>
      <c r="JW27" s="102"/>
      <c r="JX27" s="102"/>
      <c r="JY27" s="102"/>
      <c r="JZ27" s="102"/>
      <c r="KA27" s="102"/>
      <c r="KB27" s="102"/>
      <c r="KC27" s="102"/>
      <c r="KD27" s="102"/>
      <c r="KE27" s="102"/>
      <c r="KF27" s="102"/>
      <c r="KG27" s="102"/>
      <c r="KH27" s="102"/>
      <c r="KI27" s="102"/>
      <c r="KJ27" s="102"/>
      <c r="KK27" s="102"/>
      <c r="KL27" s="102"/>
      <c r="KM27" s="2"/>
      <c r="KN27" s="102" t="s">
        <v>97</v>
      </c>
      <c r="KO27" s="76"/>
      <c r="KP27" s="76"/>
      <c r="KQ27" s="76"/>
      <c r="KR27" s="102"/>
      <c r="KS27" s="102"/>
      <c r="KT27" s="102"/>
      <c r="KU27" s="102"/>
      <c r="KV27" s="102"/>
      <c r="KW27" s="102"/>
      <c r="KX27" s="102"/>
      <c r="KY27" s="102"/>
      <c r="KZ27" s="102"/>
      <c r="LA27" s="102"/>
      <c r="LB27" s="102"/>
      <c r="LC27" s="102"/>
      <c r="LD27" s="102"/>
      <c r="LE27" s="102"/>
      <c r="LF27" s="102"/>
      <c r="LG27" s="102"/>
      <c r="LH27" s="102"/>
      <c r="LI27" s="102"/>
      <c r="LJ27" s="127"/>
      <c r="LK27" s="127"/>
      <c r="LL27" s="127"/>
      <c r="LM27" s="127"/>
      <c r="LN27" s="127"/>
      <c r="LO27" s="127"/>
      <c r="LP27" s="103"/>
      <c r="LQ27" s="103"/>
      <c r="LR27" s="103"/>
      <c r="LS27" s="103"/>
      <c r="LT27" s="103"/>
      <c r="LU27" s="104"/>
      <c r="LV27" s="103"/>
      <c r="LW27" s="103"/>
      <c r="LX27" s="104"/>
    </row>
    <row r="28" spans="1:336" ht="32.450000000000003" customHeight="1" outlineLevel="1" x14ac:dyDescent="0.2">
      <c r="A28" s="79" t="s">
        <v>138</v>
      </c>
      <c r="B28" s="125" t="s">
        <v>139</v>
      </c>
      <c r="C28" s="130" t="s">
        <v>101</v>
      </c>
      <c r="D28" s="130" t="s">
        <v>102</v>
      </c>
      <c r="E28" s="130" t="s">
        <v>103</v>
      </c>
      <c r="F28" s="82">
        <v>3775.4879999999994</v>
      </c>
      <c r="G28" s="82"/>
      <c r="H28" s="82">
        <v>3146.24</v>
      </c>
      <c r="I28" s="82"/>
      <c r="J28" s="83">
        <v>42021</v>
      </c>
      <c r="K28" s="83"/>
      <c r="L28" s="83">
        <v>42021</v>
      </c>
      <c r="M28" s="84"/>
      <c r="N28" s="82">
        <v>0</v>
      </c>
      <c r="O28" s="82"/>
      <c r="P28" s="85" t="s">
        <v>102</v>
      </c>
      <c r="Q28" s="84"/>
      <c r="R28" s="85" t="s">
        <v>102</v>
      </c>
      <c r="S28" s="85" t="s">
        <v>102</v>
      </c>
      <c r="T28" s="85" t="s">
        <v>102</v>
      </c>
      <c r="U28" s="85" t="s">
        <v>102</v>
      </c>
      <c r="V28" s="82">
        <v>0</v>
      </c>
      <c r="W28" s="82">
        <v>0</v>
      </c>
      <c r="X28" s="85" t="s">
        <v>102</v>
      </c>
      <c r="Y28" s="82">
        <v>0</v>
      </c>
      <c r="Z28" s="85" t="s">
        <v>102</v>
      </c>
      <c r="AA28" s="85" t="s">
        <v>102</v>
      </c>
      <c r="AB28" s="87">
        <v>0</v>
      </c>
      <c r="AC28" s="87"/>
      <c r="AD28" s="88" t="s">
        <v>115</v>
      </c>
      <c r="AE28" s="88"/>
      <c r="AF28" s="89">
        <f t="shared" si="22"/>
        <v>3775.4879999999994</v>
      </c>
      <c r="AG28" s="87">
        <f t="shared" si="23"/>
        <v>3775.4879999999994</v>
      </c>
      <c r="AH28" s="87">
        <f t="shared" si="23"/>
        <v>0</v>
      </c>
      <c r="AI28" s="87">
        <f t="shared" si="24"/>
        <v>-3775.4879999999994</v>
      </c>
      <c r="AJ28" s="131">
        <v>0</v>
      </c>
      <c r="AK28" s="87">
        <v>0</v>
      </c>
      <c r="AL28" s="87"/>
      <c r="AM28" s="87">
        <f t="shared" si="26"/>
        <v>0</v>
      </c>
      <c r="AN28" s="131" t="str">
        <f t="shared" si="27"/>
        <v>-</v>
      </c>
      <c r="AO28" s="87">
        <v>0</v>
      </c>
      <c r="AP28" s="87"/>
      <c r="AQ28" s="87">
        <f t="shared" si="28"/>
        <v>0</v>
      </c>
      <c r="AR28" s="131" t="str">
        <f t="shared" si="29"/>
        <v>-</v>
      </c>
      <c r="AS28" s="87">
        <f t="shared" si="30"/>
        <v>0</v>
      </c>
      <c r="AT28" s="87">
        <f t="shared" si="30"/>
        <v>0</v>
      </c>
      <c r="AU28" s="87">
        <f t="shared" si="31"/>
        <v>0</v>
      </c>
      <c r="AV28" s="131" t="str">
        <f t="shared" si="32"/>
        <v>-</v>
      </c>
      <c r="AW28" s="87">
        <v>0</v>
      </c>
      <c r="AX28" s="87"/>
      <c r="AY28" s="87">
        <f t="shared" si="33"/>
        <v>0</v>
      </c>
      <c r="AZ28" s="131" t="str">
        <f t="shared" si="34"/>
        <v>-</v>
      </c>
      <c r="BA28" s="87">
        <f t="shared" si="35"/>
        <v>0</v>
      </c>
      <c r="BB28" s="87">
        <f t="shared" si="35"/>
        <v>0</v>
      </c>
      <c r="BC28" s="87">
        <f t="shared" si="36"/>
        <v>0</v>
      </c>
      <c r="BD28" s="131" t="str">
        <f t="shared" si="37"/>
        <v>-</v>
      </c>
      <c r="BE28" s="87">
        <v>3775.4879999999994</v>
      </c>
      <c r="BF28" s="87"/>
      <c r="BG28" s="87">
        <f t="shared" si="38"/>
        <v>-3775.4879999999994</v>
      </c>
      <c r="BH28" s="131">
        <f t="shared" si="39"/>
        <v>0</v>
      </c>
      <c r="BI28" s="89">
        <f t="shared" si="40"/>
        <v>0</v>
      </c>
      <c r="BJ28" s="89">
        <f t="shared" si="40"/>
        <v>0</v>
      </c>
      <c r="BK28" s="94">
        <v>0</v>
      </c>
      <c r="BL28" s="94">
        <v>0</v>
      </c>
      <c r="BM28" s="94">
        <v>0</v>
      </c>
      <c r="BN28" s="94">
        <v>0</v>
      </c>
      <c r="BO28" s="94">
        <v>0</v>
      </c>
      <c r="BP28" s="94">
        <v>0</v>
      </c>
      <c r="BQ28" s="94">
        <v>0</v>
      </c>
      <c r="BR28" s="94">
        <v>0</v>
      </c>
      <c r="BS28" s="94">
        <v>0</v>
      </c>
      <c r="BT28" s="94">
        <v>0</v>
      </c>
      <c r="BU28" s="94">
        <v>0</v>
      </c>
      <c r="BV28" s="94">
        <v>0</v>
      </c>
      <c r="BW28" s="94">
        <v>0</v>
      </c>
      <c r="BX28" s="94">
        <v>0</v>
      </c>
      <c r="BY28" s="90">
        <f>IF($B$2="Отчет за 1 квартал",'ОЭК 2021-2025'!AM28,IF($B$2="Отчет за 2 квартал",'ОЭК 2021-2025'!AU28,IF($B$2="Отчет за 3 квартал",'ОЭК 2021-2025'!BC28,AI28)))-BK28-BO28-BP28-BQ28-BR28-BS28-BT28-BU28-BV28-BX28-BL28-BM28-BN28-BW28</f>
        <v>-3775.4879999999994</v>
      </c>
      <c r="BZ28" s="89">
        <v>0</v>
      </c>
      <c r="CA28" s="89">
        <v>0</v>
      </c>
      <c r="CB28" s="89">
        <v>0</v>
      </c>
      <c r="CC28" s="89">
        <v>0</v>
      </c>
      <c r="CD28" s="89">
        <f t="shared" si="41"/>
        <v>0</v>
      </c>
      <c r="CE28" s="132" t="s">
        <v>105</v>
      </c>
      <c r="CF28" s="89"/>
      <c r="CG28" s="87">
        <v>0</v>
      </c>
      <c r="CH28" s="87"/>
      <c r="CI28" s="88" t="s">
        <v>115</v>
      </c>
      <c r="CJ28" s="88"/>
      <c r="CK28" s="87">
        <f t="shared" si="42"/>
        <v>3146.24</v>
      </c>
      <c r="CL28" s="87">
        <f t="shared" si="43"/>
        <v>3146.24</v>
      </c>
      <c r="CM28" s="87">
        <f t="shared" si="43"/>
        <v>0</v>
      </c>
      <c r="CN28" s="87">
        <f t="shared" si="44"/>
        <v>-3146.24</v>
      </c>
      <c r="CO28" s="131">
        <f t="shared" si="45"/>
        <v>0</v>
      </c>
      <c r="CP28" s="87">
        <v>0</v>
      </c>
      <c r="CQ28" s="87"/>
      <c r="CR28" s="87">
        <f t="shared" si="46"/>
        <v>0</v>
      </c>
      <c r="CS28" s="131" t="str">
        <f t="shared" si="47"/>
        <v>-</v>
      </c>
      <c r="CT28" s="87">
        <v>0</v>
      </c>
      <c r="CU28" s="87"/>
      <c r="CV28" s="87">
        <f t="shared" si="48"/>
        <v>0</v>
      </c>
      <c r="CW28" s="131" t="str">
        <f t="shared" si="49"/>
        <v>-</v>
      </c>
      <c r="CX28" s="87">
        <f t="shared" si="50"/>
        <v>0</v>
      </c>
      <c r="CY28" s="87">
        <f t="shared" si="50"/>
        <v>0</v>
      </c>
      <c r="CZ28" s="87">
        <f t="shared" si="51"/>
        <v>0</v>
      </c>
      <c r="DA28" s="131" t="str">
        <f t="shared" si="52"/>
        <v>-</v>
      </c>
      <c r="DB28" s="87">
        <v>0</v>
      </c>
      <c r="DC28" s="87"/>
      <c r="DD28" s="87">
        <f t="shared" si="53"/>
        <v>0</v>
      </c>
      <c r="DE28" s="131" t="str">
        <f t="shared" si="54"/>
        <v>-</v>
      </c>
      <c r="DF28" s="87">
        <f t="shared" si="55"/>
        <v>0</v>
      </c>
      <c r="DG28" s="87">
        <f t="shared" si="55"/>
        <v>0</v>
      </c>
      <c r="DH28" s="87">
        <f t="shared" si="56"/>
        <v>0</v>
      </c>
      <c r="DI28" s="131" t="str">
        <f t="shared" si="57"/>
        <v>-</v>
      </c>
      <c r="DJ28" s="87">
        <v>3146.24</v>
      </c>
      <c r="DK28" s="87"/>
      <c r="DL28" s="87">
        <f t="shared" si="58"/>
        <v>-3146.24</v>
      </c>
      <c r="DM28" s="131">
        <f t="shared" si="59"/>
        <v>0</v>
      </c>
      <c r="DN28" s="89">
        <f t="shared" si="60"/>
        <v>0</v>
      </c>
      <c r="DO28" s="89">
        <f t="shared" si="60"/>
        <v>0</v>
      </c>
      <c r="DP28" s="94">
        <v>0</v>
      </c>
      <c r="DQ28" s="94">
        <v>0</v>
      </c>
      <c r="DR28" s="94">
        <v>0</v>
      </c>
      <c r="DS28" s="94">
        <v>0</v>
      </c>
      <c r="DT28" s="94">
        <v>0</v>
      </c>
      <c r="DU28" s="94">
        <v>0</v>
      </c>
      <c r="DV28" s="94">
        <v>0</v>
      </c>
      <c r="DW28" s="94">
        <v>0</v>
      </c>
      <c r="DX28" s="94">
        <v>0</v>
      </c>
      <c r="DY28" s="94">
        <v>0</v>
      </c>
      <c r="DZ28" s="94">
        <v>0</v>
      </c>
      <c r="EA28" s="94">
        <v>0</v>
      </c>
      <c r="EB28" s="94">
        <v>0</v>
      </c>
      <c r="EC28" s="94">
        <v>0</v>
      </c>
      <c r="ED28" s="90">
        <f>IF($B$2="Отчет за 1 квартал",'ОЭК 2021-2025'!CR62,IF($B$2="Отчет за 2 квартал",'ОЭК 2021-2025'!CZ62,IF($B$2="Отчет за 3 квартал",'ОЭК 2021-2025'!DH62,CN28)))-DP28-DT28-DU28-DV28-DW28-DX28-DY28-DZ28-EA28-EC28-DQ28-DR28-DS28-EB28</f>
        <v>-3146.24</v>
      </c>
      <c r="EE28" s="89">
        <v>0</v>
      </c>
      <c r="EF28" s="89">
        <v>0</v>
      </c>
      <c r="EG28" s="89">
        <v>0</v>
      </c>
      <c r="EH28" s="89">
        <v>0</v>
      </c>
      <c r="EI28" s="89">
        <v>0</v>
      </c>
      <c r="EJ28" s="126" t="str">
        <f t="shared" si="84"/>
        <v>Новый проект</v>
      </c>
      <c r="EK28" s="89"/>
      <c r="EL28" s="87">
        <v>0</v>
      </c>
      <c r="EM28" s="87"/>
      <c r="EN28" s="87">
        <f t="shared" si="62"/>
        <v>3146.24</v>
      </c>
      <c r="EO28" s="87">
        <f t="shared" si="63"/>
        <v>3146.24</v>
      </c>
      <c r="EP28" s="87">
        <f t="shared" si="63"/>
        <v>0</v>
      </c>
      <c r="EQ28" s="87">
        <f t="shared" si="64"/>
        <v>-3146.24</v>
      </c>
      <c r="ER28" s="131">
        <f t="shared" si="65"/>
        <v>0</v>
      </c>
      <c r="ES28" s="87">
        <v>0</v>
      </c>
      <c r="ET28" s="87"/>
      <c r="EU28" s="87">
        <f t="shared" si="66"/>
        <v>0</v>
      </c>
      <c r="EV28" s="131" t="str">
        <f t="shared" si="67"/>
        <v>-</v>
      </c>
      <c r="EW28" s="87">
        <v>0</v>
      </c>
      <c r="EX28" s="87"/>
      <c r="EY28" s="87">
        <f t="shared" si="68"/>
        <v>0</v>
      </c>
      <c r="EZ28" s="131" t="str">
        <f t="shared" si="69"/>
        <v>-</v>
      </c>
      <c r="FA28" s="87">
        <f t="shared" si="70"/>
        <v>0</v>
      </c>
      <c r="FB28" s="87">
        <f t="shared" si="70"/>
        <v>0</v>
      </c>
      <c r="FC28" s="87">
        <f t="shared" si="71"/>
        <v>0</v>
      </c>
      <c r="FD28" s="131" t="str">
        <f t="shared" si="72"/>
        <v>-</v>
      </c>
      <c r="FE28" s="87">
        <v>0</v>
      </c>
      <c r="FF28" s="87"/>
      <c r="FG28" s="87">
        <f t="shared" si="73"/>
        <v>0</v>
      </c>
      <c r="FH28" s="131" t="str">
        <f t="shared" si="74"/>
        <v>-</v>
      </c>
      <c r="FI28" s="87">
        <f t="shared" si="75"/>
        <v>0</v>
      </c>
      <c r="FJ28" s="87">
        <f t="shared" si="75"/>
        <v>0</v>
      </c>
      <c r="FK28" s="87">
        <f t="shared" si="76"/>
        <v>0</v>
      </c>
      <c r="FL28" s="131" t="str">
        <f t="shared" si="77"/>
        <v>-</v>
      </c>
      <c r="FM28" s="87">
        <v>3146.24</v>
      </c>
      <c r="FN28" s="87"/>
      <c r="FO28" s="87">
        <f t="shared" si="78"/>
        <v>-3146.24</v>
      </c>
      <c r="FP28" s="131">
        <f t="shared" si="79"/>
        <v>0</v>
      </c>
      <c r="FQ28" s="89">
        <f t="shared" si="80"/>
        <v>0</v>
      </c>
      <c r="FR28" s="89">
        <f t="shared" si="80"/>
        <v>0</v>
      </c>
      <c r="FS28" s="94">
        <v>0</v>
      </c>
      <c r="FT28" s="94">
        <v>0</v>
      </c>
      <c r="FU28" s="94">
        <v>0</v>
      </c>
      <c r="FV28" s="94">
        <v>0</v>
      </c>
      <c r="FW28" s="94">
        <v>0</v>
      </c>
      <c r="FX28" s="94">
        <v>0</v>
      </c>
      <c r="FY28" s="94">
        <v>0</v>
      </c>
      <c r="FZ28" s="94">
        <v>0</v>
      </c>
      <c r="GA28" s="94">
        <v>0</v>
      </c>
      <c r="GB28" s="94">
        <v>0</v>
      </c>
      <c r="GC28" s="94">
        <v>0</v>
      </c>
      <c r="GD28" s="94">
        <v>0</v>
      </c>
      <c r="GE28" s="94">
        <v>0</v>
      </c>
      <c r="GF28" s="94">
        <v>0</v>
      </c>
      <c r="GG28" s="90">
        <f>IF($B$2="Отчет за 1 квартал",'ОЭК 2021-2025'!EU28,IF($B$2="Отчет за 2 квартал",'ОЭК 2021-2025'!FC28,IF($B$2="Отчет за 3 квартал",'ОЭК 2021-2025'!FK28,EQ28)))-FS28-FW28-FX28-FY28-FZ28-GA28-GB28-GC28-GD28-GF28-FT28-FU28-FV28-GE28</f>
        <v>-3146.24</v>
      </c>
      <c r="GH28" s="89">
        <v>0</v>
      </c>
      <c r="GI28" s="89">
        <v>0</v>
      </c>
      <c r="GJ28" s="89">
        <v>0</v>
      </c>
      <c r="GK28" s="89">
        <v>0</v>
      </c>
      <c r="GL28" s="89">
        <v>0</v>
      </c>
      <c r="GM28" s="126" t="str">
        <f t="shared" si="85"/>
        <v>Новый проект</v>
      </c>
      <c r="GN28" s="94"/>
      <c r="GO28" s="98"/>
      <c r="GP28" s="99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99"/>
      <c r="HK28" s="101">
        <f t="shared" si="86"/>
        <v>0</v>
      </c>
      <c r="HL28" s="101">
        <f t="shared" si="86"/>
        <v>0</v>
      </c>
      <c r="HM28" s="101">
        <f t="shared" si="86"/>
        <v>0</v>
      </c>
      <c r="HN28" s="101">
        <f t="shared" si="86"/>
        <v>0</v>
      </c>
      <c r="HO28" s="101">
        <f t="shared" si="86"/>
        <v>0</v>
      </c>
      <c r="HP28" s="101">
        <f t="shared" si="86"/>
        <v>0</v>
      </c>
      <c r="HQ28" s="101">
        <f t="shared" si="86"/>
        <v>0</v>
      </c>
      <c r="HR28" s="101">
        <f t="shared" si="86"/>
        <v>0</v>
      </c>
      <c r="HS28" s="102"/>
      <c r="HT28" s="102"/>
      <c r="HU28" s="102"/>
      <c r="HV28" s="102"/>
      <c r="HW28" s="102"/>
      <c r="HX28" s="102"/>
      <c r="HY28" s="102"/>
      <c r="HZ28" s="102"/>
      <c r="IA28" s="102"/>
      <c r="IB28" s="102"/>
      <c r="IC28" s="102"/>
      <c r="ID28" s="102"/>
      <c r="IE28" s="102"/>
      <c r="IF28" s="102"/>
      <c r="IG28" s="102"/>
      <c r="IH28" s="102"/>
      <c r="II28" s="102"/>
      <c r="IJ28" s="102"/>
      <c r="IK28" s="102"/>
      <c r="IL28" s="102"/>
      <c r="IM28" s="102"/>
      <c r="IN28" s="102"/>
      <c r="IO28" s="102"/>
      <c r="IP28" s="102"/>
      <c r="IQ28" s="102"/>
      <c r="IR28" s="102"/>
      <c r="IS28" s="102"/>
      <c r="IT28" s="102"/>
      <c r="IU28" s="102"/>
      <c r="IV28" s="102"/>
      <c r="IW28" s="102"/>
      <c r="IX28" s="102"/>
      <c r="IY28" s="101">
        <f t="shared" si="87"/>
        <v>0</v>
      </c>
      <c r="IZ28" s="101">
        <f t="shared" si="87"/>
        <v>0</v>
      </c>
      <c r="JA28" s="101">
        <f t="shared" si="87"/>
        <v>0</v>
      </c>
      <c r="JB28" s="101">
        <f t="shared" si="87"/>
        <v>0</v>
      </c>
      <c r="JC28" s="101">
        <f t="shared" si="87"/>
        <v>0</v>
      </c>
      <c r="JD28" s="101">
        <f t="shared" si="87"/>
        <v>0</v>
      </c>
      <c r="JE28" s="101">
        <f t="shared" si="87"/>
        <v>0</v>
      </c>
      <c r="JF28" s="101">
        <f t="shared" si="87"/>
        <v>0</v>
      </c>
      <c r="JG28" s="102"/>
      <c r="JH28" s="102"/>
      <c r="JI28" s="102"/>
      <c r="JJ28" s="102"/>
      <c r="JK28" s="102"/>
      <c r="JL28" s="102"/>
      <c r="JM28" s="102"/>
      <c r="JN28" s="102"/>
      <c r="JO28" s="102"/>
      <c r="JP28" s="102"/>
      <c r="JQ28" s="102"/>
      <c r="JR28" s="102"/>
      <c r="JS28" s="102"/>
      <c r="JT28" s="102"/>
      <c r="JU28" s="102"/>
      <c r="JV28" s="102"/>
      <c r="JW28" s="102"/>
      <c r="JX28" s="102"/>
      <c r="JY28" s="102"/>
      <c r="JZ28" s="102"/>
      <c r="KA28" s="102"/>
      <c r="KB28" s="102"/>
      <c r="KC28" s="102"/>
      <c r="KD28" s="102"/>
      <c r="KE28" s="102"/>
      <c r="KF28" s="102"/>
      <c r="KG28" s="102"/>
      <c r="KH28" s="102"/>
      <c r="KI28" s="102"/>
      <c r="KJ28" s="102"/>
      <c r="KK28" s="102"/>
      <c r="KL28" s="102"/>
      <c r="KM28" s="2"/>
      <c r="KN28" s="102" t="s">
        <v>97</v>
      </c>
      <c r="KO28" s="76"/>
      <c r="KP28" s="76"/>
      <c r="KQ28" s="76"/>
      <c r="KR28" s="102"/>
      <c r="KS28" s="102"/>
      <c r="KT28" s="102"/>
      <c r="KU28" s="102"/>
      <c r="KV28" s="102"/>
      <c r="KW28" s="102"/>
      <c r="KX28" s="102"/>
      <c r="KY28" s="102"/>
      <c r="KZ28" s="102"/>
      <c r="LA28" s="102"/>
      <c r="LB28" s="102"/>
      <c r="LC28" s="102"/>
      <c r="LD28" s="102"/>
      <c r="LE28" s="102"/>
      <c r="LF28" s="102"/>
      <c r="LG28" s="102"/>
      <c r="LH28" s="102"/>
      <c r="LI28" s="102"/>
      <c r="LJ28" s="127"/>
      <c r="LK28" s="127"/>
      <c r="LL28" s="127"/>
      <c r="LM28" s="127"/>
      <c r="LN28" s="127"/>
      <c r="LO28" s="127"/>
      <c r="LP28" s="103"/>
      <c r="LQ28" s="103"/>
      <c r="LR28" s="103"/>
      <c r="LS28" s="103"/>
      <c r="LT28" s="103"/>
      <c r="LU28" s="104"/>
      <c r="LV28" s="103"/>
      <c r="LW28" s="103"/>
      <c r="LX28" s="104"/>
    </row>
    <row r="29" spans="1:336" s="139" customFormat="1" ht="32.450000000000003" customHeight="1" outlineLevel="1" x14ac:dyDescent="0.2">
      <c r="A29" s="79" t="s">
        <v>140</v>
      </c>
      <c r="B29" s="125" t="s">
        <v>141</v>
      </c>
      <c r="C29" s="130" t="s">
        <v>101</v>
      </c>
      <c r="D29" s="130" t="s">
        <v>102</v>
      </c>
      <c r="E29" s="130" t="s">
        <v>114</v>
      </c>
      <c r="F29" s="82">
        <f>AF29</f>
        <v>5184.91</v>
      </c>
      <c r="G29" s="82"/>
      <c r="H29" s="82">
        <f t="shared" ref="H29:H34" si="88">CK29</f>
        <v>4534.835236130215</v>
      </c>
      <c r="I29" s="82"/>
      <c r="J29" s="83">
        <v>42021</v>
      </c>
      <c r="K29" s="83"/>
      <c r="L29" s="83">
        <v>42021</v>
      </c>
      <c r="M29" s="84"/>
      <c r="N29" s="82">
        <v>0</v>
      </c>
      <c r="O29" s="82"/>
      <c r="P29" s="85" t="s">
        <v>102</v>
      </c>
      <c r="Q29" s="86"/>
      <c r="R29" s="85" t="s">
        <v>102</v>
      </c>
      <c r="S29" s="85" t="s">
        <v>102</v>
      </c>
      <c r="T29" s="85" t="s">
        <v>102</v>
      </c>
      <c r="U29" s="85" t="s">
        <v>102</v>
      </c>
      <c r="V29" s="82">
        <v>0</v>
      </c>
      <c r="W29" s="82">
        <v>0</v>
      </c>
      <c r="X29" s="85" t="s">
        <v>102</v>
      </c>
      <c r="Y29" s="82">
        <v>0</v>
      </c>
      <c r="Z29" s="85" t="s">
        <v>102</v>
      </c>
      <c r="AA29" s="85" t="s">
        <v>102</v>
      </c>
      <c r="AB29" s="87">
        <v>0</v>
      </c>
      <c r="AC29" s="87"/>
      <c r="AD29" s="88" t="s">
        <v>115</v>
      </c>
      <c r="AE29" s="88"/>
      <c r="AF29" s="93">
        <f t="shared" si="22"/>
        <v>5184.91</v>
      </c>
      <c r="AG29" s="90">
        <f t="shared" si="23"/>
        <v>5184.91</v>
      </c>
      <c r="AH29" s="90">
        <f t="shared" si="23"/>
        <v>0</v>
      </c>
      <c r="AI29" s="90">
        <f t="shared" si="24"/>
        <v>-5184.91</v>
      </c>
      <c r="AJ29" s="91">
        <f t="shared" ref="AJ29:AJ34" si="89">IF(AG29=0,"-",AH29/AG29)</f>
        <v>0</v>
      </c>
      <c r="AK29" s="92">
        <v>0</v>
      </c>
      <c r="AL29" s="92"/>
      <c r="AM29" s="90">
        <f t="shared" si="26"/>
        <v>0</v>
      </c>
      <c r="AN29" s="91" t="str">
        <f t="shared" si="27"/>
        <v>-</v>
      </c>
      <c r="AO29" s="92">
        <v>0</v>
      </c>
      <c r="AP29" s="92"/>
      <c r="AQ29" s="90">
        <f t="shared" si="28"/>
        <v>0</v>
      </c>
      <c r="AR29" s="91" t="str">
        <f t="shared" si="29"/>
        <v>-</v>
      </c>
      <c r="AS29" s="90">
        <f t="shared" si="30"/>
        <v>0</v>
      </c>
      <c r="AT29" s="90">
        <f t="shared" si="30"/>
        <v>0</v>
      </c>
      <c r="AU29" s="90">
        <f t="shared" si="31"/>
        <v>0</v>
      </c>
      <c r="AV29" s="91" t="str">
        <f t="shared" si="32"/>
        <v>-</v>
      </c>
      <c r="AW29" s="92">
        <v>0</v>
      </c>
      <c r="AX29" s="92"/>
      <c r="AY29" s="90">
        <f t="shared" si="33"/>
        <v>0</v>
      </c>
      <c r="AZ29" s="91" t="str">
        <f t="shared" si="34"/>
        <v>-</v>
      </c>
      <c r="BA29" s="90">
        <f t="shared" si="35"/>
        <v>0</v>
      </c>
      <c r="BB29" s="90">
        <f t="shared" si="35"/>
        <v>0</v>
      </c>
      <c r="BC29" s="90">
        <f t="shared" si="36"/>
        <v>0</v>
      </c>
      <c r="BD29" s="91" t="str">
        <f t="shared" si="37"/>
        <v>-</v>
      </c>
      <c r="BE29" s="87">
        <v>5184.91</v>
      </c>
      <c r="BF29" s="92"/>
      <c r="BG29" s="90">
        <f t="shared" si="38"/>
        <v>-5184.91</v>
      </c>
      <c r="BH29" s="91">
        <f t="shared" si="39"/>
        <v>0</v>
      </c>
      <c r="BI29" s="93">
        <f t="shared" si="40"/>
        <v>0</v>
      </c>
      <c r="BJ29" s="93">
        <f t="shared" si="40"/>
        <v>0</v>
      </c>
      <c r="BK29" s="94">
        <v>0</v>
      </c>
      <c r="BL29" s="94">
        <v>0</v>
      </c>
      <c r="BM29" s="94">
        <v>0</v>
      </c>
      <c r="BN29" s="94">
        <v>0</v>
      </c>
      <c r="BO29" s="94">
        <v>0</v>
      </c>
      <c r="BP29" s="94">
        <v>0</v>
      </c>
      <c r="BQ29" s="94">
        <v>0</v>
      </c>
      <c r="BR29" s="94">
        <v>0</v>
      </c>
      <c r="BS29" s="94">
        <v>0</v>
      </c>
      <c r="BT29" s="94">
        <v>0</v>
      </c>
      <c r="BU29" s="94">
        <v>0</v>
      </c>
      <c r="BV29" s="94">
        <v>0</v>
      </c>
      <c r="BW29" s="94">
        <v>0</v>
      </c>
      <c r="BX29" s="94">
        <v>0</v>
      </c>
      <c r="BY29" s="90">
        <f>IF($B$2="Отчет за 1 квартал",'ОЭК 2021-2025'!AM29,IF($B$2="Отчет за 2 квартал",'ОЭК 2021-2025'!AU29,IF($B$2="Отчет за 3 квартал",'ОЭК 2021-2025'!BC29,AI29)))-BK29-BO29-BP29-BQ29-BR29-BS29-BT29-BU29-BV29-BX29-BL29-BM29-BN29-BW29</f>
        <v>-5184.91</v>
      </c>
      <c r="BZ29" s="94">
        <v>0</v>
      </c>
      <c r="CA29" s="94">
        <v>0</v>
      </c>
      <c r="CB29" s="94">
        <v>0</v>
      </c>
      <c r="CC29" s="94">
        <v>0</v>
      </c>
      <c r="CD29" s="93">
        <f t="shared" si="41"/>
        <v>0</v>
      </c>
      <c r="CE29" s="126" t="s">
        <v>142</v>
      </c>
      <c r="CF29" s="94"/>
      <c r="CG29" s="92">
        <v>0</v>
      </c>
      <c r="CH29" s="92"/>
      <c r="CI29" s="88" t="s">
        <v>115</v>
      </c>
      <c r="CJ29" s="88"/>
      <c r="CK29" s="90">
        <f t="shared" si="42"/>
        <v>4534.835236130215</v>
      </c>
      <c r="CL29" s="90">
        <f t="shared" si="43"/>
        <v>4534.835236130215</v>
      </c>
      <c r="CM29" s="90">
        <f t="shared" si="43"/>
        <v>0</v>
      </c>
      <c r="CN29" s="90">
        <f t="shared" si="44"/>
        <v>-4534.835236130215</v>
      </c>
      <c r="CO29" s="91">
        <f t="shared" si="45"/>
        <v>0</v>
      </c>
      <c r="CP29" s="92">
        <v>0</v>
      </c>
      <c r="CQ29" s="92"/>
      <c r="CR29" s="90">
        <f t="shared" si="46"/>
        <v>0</v>
      </c>
      <c r="CS29" s="91" t="str">
        <f t="shared" si="47"/>
        <v>-</v>
      </c>
      <c r="CT29" s="92">
        <v>0</v>
      </c>
      <c r="CU29" s="92"/>
      <c r="CV29" s="90">
        <f t="shared" si="48"/>
        <v>0</v>
      </c>
      <c r="CW29" s="91" t="str">
        <f t="shared" si="49"/>
        <v>-</v>
      </c>
      <c r="CX29" s="90">
        <f t="shared" si="50"/>
        <v>0</v>
      </c>
      <c r="CY29" s="90">
        <f t="shared" si="50"/>
        <v>0</v>
      </c>
      <c r="CZ29" s="90">
        <f t="shared" si="51"/>
        <v>0</v>
      </c>
      <c r="DA29" s="91" t="str">
        <f t="shared" si="52"/>
        <v>-</v>
      </c>
      <c r="DB29" s="92">
        <v>0</v>
      </c>
      <c r="DC29" s="92"/>
      <c r="DD29" s="90">
        <f t="shared" si="53"/>
        <v>0</v>
      </c>
      <c r="DE29" s="91" t="str">
        <f t="shared" si="54"/>
        <v>-</v>
      </c>
      <c r="DF29" s="90">
        <f t="shared" si="55"/>
        <v>0</v>
      </c>
      <c r="DG29" s="90">
        <f t="shared" si="55"/>
        <v>0</v>
      </c>
      <c r="DH29" s="90">
        <f t="shared" si="56"/>
        <v>0</v>
      </c>
      <c r="DI29" s="91" t="str">
        <f t="shared" si="57"/>
        <v>-</v>
      </c>
      <c r="DJ29" s="92">
        <v>4534.835236130215</v>
      </c>
      <c r="DK29" s="92"/>
      <c r="DL29" s="90">
        <f t="shared" si="58"/>
        <v>-4534.835236130215</v>
      </c>
      <c r="DM29" s="91">
        <f t="shared" si="59"/>
        <v>0</v>
      </c>
      <c r="DN29" s="93">
        <f t="shared" si="60"/>
        <v>0</v>
      </c>
      <c r="DO29" s="93">
        <f t="shared" si="60"/>
        <v>0</v>
      </c>
      <c r="DP29" s="94">
        <v>0</v>
      </c>
      <c r="DQ29" s="94">
        <v>0</v>
      </c>
      <c r="DR29" s="94">
        <v>0</v>
      </c>
      <c r="DS29" s="94">
        <v>0</v>
      </c>
      <c r="DT29" s="94">
        <v>0</v>
      </c>
      <c r="DU29" s="94">
        <v>0</v>
      </c>
      <c r="DV29" s="94">
        <v>0</v>
      </c>
      <c r="DW29" s="94">
        <v>0</v>
      </c>
      <c r="DX29" s="94">
        <v>0</v>
      </c>
      <c r="DY29" s="94">
        <v>0</v>
      </c>
      <c r="DZ29" s="94">
        <v>0</v>
      </c>
      <c r="EA29" s="94">
        <v>0</v>
      </c>
      <c r="EB29" s="94">
        <v>0</v>
      </c>
      <c r="EC29" s="94">
        <v>0</v>
      </c>
      <c r="ED29" s="90">
        <f>IF($B$2="Отчет за 1 квартал",'ОЭК 2021-2025'!CR63,IF($B$2="Отчет за 2 квартал",'ОЭК 2021-2025'!CZ63,IF($B$2="Отчет за 3 квартал",'ОЭК 2021-2025'!DH63,CN29)))-DP29-DT29-DU29-DV29-DW29-DX29-DY29-DZ29-EA29-EC29-DQ29-DR29-DS29-EB29</f>
        <v>-4534.835236130215</v>
      </c>
      <c r="EE29" s="94">
        <v>0</v>
      </c>
      <c r="EF29" s="94">
        <v>0</v>
      </c>
      <c r="EG29" s="94">
        <v>0</v>
      </c>
      <c r="EH29" s="94">
        <v>0</v>
      </c>
      <c r="EI29" s="93">
        <f t="shared" ref="EI29:EI34" si="90">H29-CG29-CK29</f>
        <v>0</v>
      </c>
      <c r="EJ29" s="126" t="str">
        <f t="shared" si="84"/>
        <v>Новый проект
(НДС облагается частично)</v>
      </c>
      <c r="EK29" s="94"/>
      <c r="EL29" s="92">
        <v>0</v>
      </c>
      <c r="EM29" s="92"/>
      <c r="EN29" s="90">
        <f t="shared" si="62"/>
        <v>4534.835236130215</v>
      </c>
      <c r="EO29" s="90">
        <f t="shared" si="63"/>
        <v>4534.835236130215</v>
      </c>
      <c r="EP29" s="90">
        <f t="shared" si="63"/>
        <v>0</v>
      </c>
      <c r="EQ29" s="90">
        <f t="shared" si="64"/>
        <v>-4534.835236130215</v>
      </c>
      <c r="ER29" s="91">
        <f t="shared" si="65"/>
        <v>0</v>
      </c>
      <c r="ES29" s="92">
        <v>0</v>
      </c>
      <c r="ET29" s="92"/>
      <c r="EU29" s="90">
        <f t="shared" si="66"/>
        <v>0</v>
      </c>
      <c r="EV29" s="91" t="str">
        <f t="shared" si="67"/>
        <v>-</v>
      </c>
      <c r="EW29" s="92">
        <v>0</v>
      </c>
      <c r="EX29" s="92"/>
      <c r="EY29" s="90">
        <f t="shared" si="68"/>
        <v>0</v>
      </c>
      <c r="EZ29" s="91" t="str">
        <f t="shared" si="69"/>
        <v>-</v>
      </c>
      <c r="FA29" s="90">
        <f t="shared" si="70"/>
        <v>0</v>
      </c>
      <c r="FB29" s="90">
        <f t="shared" si="70"/>
        <v>0</v>
      </c>
      <c r="FC29" s="90">
        <f t="shared" si="71"/>
        <v>0</v>
      </c>
      <c r="FD29" s="91" t="str">
        <f t="shared" si="72"/>
        <v>-</v>
      </c>
      <c r="FE29" s="92">
        <v>0</v>
      </c>
      <c r="FF29" s="92"/>
      <c r="FG29" s="90">
        <f t="shared" si="73"/>
        <v>0</v>
      </c>
      <c r="FH29" s="91" t="str">
        <f t="shared" si="74"/>
        <v>-</v>
      </c>
      <c r="FI29" s="90">
        <f t="shared" si="75"/>
        <v>0</v>
      </c>
      <c r="FJ29" s="90">
        <f t="shared" si="75"/>
        <v>0</v>
      </c>
      <c r="FK29" s="90">
        <f t="shared" si="76"/>
        <v>0</v>
      </c>
      <c r="FL29" s="91" t="str">
        <f t="shared" si="77"/>
        <v>-</v>
      </c>
      <c r="FM29" s="92">
        <v>4534.835236130215</v>
      </c>
      <c r="FN29" s="92"/>
      <c r="FO29" s="90">
        <f t="shared" si="78"/>
        <v>-4534.835236130215</v>
      </c>
      <c r="FP29" s="91">
        <f t="shared" si="79"/>
        <v>0</v>
      </c>
      <c r="FQ29" s="93">
        <f t="shared" si="80"/>
        <v>0</v>
      </c>
      <c r="FR29" s="93">
        <f t="shared" si="80"/>
        <v>0</v>
      </c>
      <c r="FS29" s="94">
        <v>0</v>
      </c>
      <c r="FT29" s="94">
        <v>0</v>
      </c>
      <c r="FU29" s="94">
        <v>0</v>
      </c>
      <c r="FV29" s="94">
        <v>0</v>
      </c>
      <c r="FW29" s="94">
        <v>0</v>
      </c>
      <c r="FX29" s="94">
        <v>0</v>
      </c>
      <c r="FY29" s="94">
        <v>0</v>
      </c>
      <c r="FZ29" s="94">
        <v>0</v>
      </c>
      <c r="GA29" s="94">
        <v>0</v>
      </c>
      <c r="GB29" s="94">
        <v>0</v>
      </c>
      <c r="GC29" s="94">
        <v>0</v>
      </c>
      <c r="GD29" s="94">
        <v>0</v>
      </c>
      <c r="GE29" s="94">
        <v>0</v>
      </c>
      <c r="GF29" s="94">
        <v>0</v>
      </c>
      <c r="GG29" s="90">
        <f>IF($B$2="Отчет за 1 квартал",'ОЭК 2021-2025'!EU29,IF($B$2="Отчет за 2 квартал",'ОЭК 2021-2025'!FC29,IF($B$2="Отчет за 3 квартал",'ОЭК 2021-2025'!FK29,EQ29)))-FS29-FW29-FX29-FY29-FZ29-GA29-GB29-GC29-GD29-GF29-FT29-FU29-FV29-GE29</f>
        <v>-4534.835236130215</v>
      </c>
      <c r="GH29" s="94">
        <v>0</v>
      </c>
      <c r="GI29" s="94">
        <v>0</v>
      </c>
      <c r="GJ29" s="94">
        <v>0</v>
      </c>
      <c r="GK29" s="94">
        <v>0</v>
      </c>
      <c r="GL29" s="93">
        <f t="shared" ref="GL29:GL34" si="91">H29-EL29-EN29</f>
        <v>0</v>
      </c>
      <c r="GM29" s="126" t="str">
        <f t="shared" si="85"/>
        <v>Новый проект
(НДС облагается частично)</v>
      </c>
      <c r="GN29" s="89"/>
      <c r="GO29" s="133"/>
      <c r="GP29" s="13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134"/>
      <c r="HK29" s="135">
        <v>0</v>
      </c>
      <c r="HL29" s="135">
        <v>0</v>
      </c>
      <c r="HM29" s="135">
        <v>0</v>
      </c>
      <c r="HN29" s="135">
        <v>0</v>
      </c>
      <c r="HO29" s="135">
        <v>0</v>
      </c>
      <c r="HP29" s="135">
        <v>0</v>
      </c>
      <c r="HQ29" s="135">
        <v>0</v>
      </c>
      <c r="HR29" s="135">
        <v>0</v>
      </c>
      <c r="HS29" s="135"/>
      <c r="HT29" s="135"/>
      <c r="HU29" s="135"/>
      <c r="HV29" s="135"/>
      <c r="HW29" s="135"/>
      <c r="HX29" s="135"/>
      <c r="HY29" s="135"/>
      <c r="HZ29" s="135"/>
      <c r="IA29" s="135"/>
      <c r="IB29" s="135"/>
      <c r="IC29" s="135"/>
      <c r="ID29" s="135"/>
      <c r="IE29" s="135"/>
      <c r="IF29" s="135"/>
      <c r="IG29" s="135"/>
      <c r="IH29" s="135"/>
      <c r="II29" s="135"/>
      <c r="IJ29" s="135"/>
      <c r="IK29" s="135"/>
      <c r="IL29" s="135"/>
      <c r="IM29" s="135"/>
      <c r="IN29" s="135"/>
      <c r="IO29" s="135"/>
      <c r="IP29" s="135"/>
      <c r="IQ29" s="135"/>
      <c r="IR29" s="135"/>
      <c r="IS29" s="135"/>
      <c r="IT29" s="135"/>
      <c r="IU29" s="135"/>
      <c r="IV29" s="135"/>
      <c r="IW29" s="135"/>
      <c r="IX29" s="135"/>
      <c r="IY29" s="135">
        <v>0</v>
      </c>
      <c r="IZ29" s="135">
        <v>0</v>
      </c>
      <c r="JA29" s="135">
        <v>0</v>
      </c>
      <c r="JB29" s="135">
        <v>0</v>
      </c>
      <c r="JC29" s="135">
        <v>0</v>
      </c>
      <c r="JD29" s="135">
        <v>0</v>
      </c>
      <c r="JE29" s="135">
        <v>0</v>
      </c>
      <c r="JF29" s="135">
        <v>0</v>
      </c>
      <c r="JG29" s="135"/>
      <c r="JH29" s="135"/>
      <c r="JI29" s="135"/>
      <c r="JJ29" s="135"/>
      <c r="JK29" s="135"/>
      <c r="JL29" s="135"/>
      <c r="JM29" s="135"/>
      <c r="JN29" s="135"/>
      <c r="JO29" s="135"/>
      <c r="JP29" s="135"/>
      <c r="JQ29" s="135"/>
      <c r="JR29" s="135"/>
      <c r="JS29" s="135"/>
      <c r="JT29" s="135"/>
      <c r="JU29" s="135"/>
      <c r="JV29" s="135"/>
      <c r="JW29" s="135"/>
      <c r="JX29" s="135"/>
      <c r="JY29" s="135"/>
      <c r="JZ29" s="135"/>
      <c r="KA29" s="135"/>
      <c r="KB29" s="135"/>
      <c r="KC29" s="135"/>
      <c r="KD29" s="135"/>
      <c r="KE29" s="135"/>
      <c r="KF29" s="135"/>
      <c r="KG29" s="135"/>
      <c r="KH29" s="135"/>
      <c r="KI29" s="135"/>
      <c r="KJ29" s="135"/>
      <c r="KK29" s="135"/>
      <c r="KL29" s="135"/>
      <c r="KM29" s="136"/>
      <c r="KN29" s="135" t="s">
        <v>97</v>
      </c>
      <c r="KO29" s="137"/>
      <c r="KP29" s="137"/>
      <c r="KQ29" s="137"/>
      <c r="KR29" s="135"/>
      <c r="KS29" s="135"/>
      <c r="KT29" s="135"/>
      <c r="KU29" s="135"/>
      <c r="KV29" s="135"/>
      <c r="KW29" s="135"/>
      <c r="KX29" s="135"/>
      <c r="KY29" s="135"/>
      <c r="KZ29" s="135"/>
      <c r="LA29" s="135"/>
      <c r="LB29" s="135"/>
      <c r="LC29" s="135"/>
      <c r="LD29" s="135"/>
      <c r="LE29" s="135"/>
      <c r="LF29" s="135"/>
      <c r="LG29" s="135"/>
      <c r="LH29" s="135"/>
      <c r="LI29" s="135"/>
      <c r="LJ29" s="138"/>
      <c r="LK29" s="138"/>
      <c r="LL29" s="138"/>
      <c r="LM29" s="138"/>
      <c r="LN29" s="138"/>
      <c r="LO29" s="138"/>
      <c r="LP29" s="103"/>
      <c r="LQ29" s="103"/>
      <c r="LR29" s="103"/>
      <c r="LS29" s="103"/>
      <c r="LT29" s="103"/>
      <c r="LU29" s="104"/>
      <c r="LV29" s="103"/>
      <c r="LW29" s="103"/>
      <c r="LX29" s="104"/>
    </row>
    <row r="30" spans="1:336" ht="24.95" customHeight="1" outlineLevel="1" x14ac:dyDescent="0.2">
      <c r="A30" s="124" t="s">
        <v>143</v>
      </c>
      <c r="B30" s="125" t="s">
        <v>144</v>
      </c>
      <c r="C30" s="81" t="s">
        <v>101</v>
      </c>
      <c r="D30" s="81" t="s">
        <v>102</v>
      </c>
      <c r="E30" s="81" t="s">
        <v>103</v>
      </c>
      <c r="F30" s="82">
        <f>AF30</f>
        <v>21617.114399999999</v>
      </c>
      <c r="G30" s="82"/>
      <c r="H30" s="82">
        <f t="shared" si="88"/>
        <v>18014.262000000002</v>
      </c>
      <c r="I30" s="82"/>
      <c r="J30" s="83">
        <v>42022</v>
      </c>
      <c r="K30" s="83"/>
      <c r="L30" s="83">
        <v>42025</v>
      </c>
      <c r="M30" s="84"/>
      <c r="N30" s="82">
        <v>0</v>
      </c>
      <c r="O30" s="82"/>
      <c r="P30" s="85" t="s">
        <v>102</v>
      </c>
      <c r="Q30" s="86"/>
      <c r="R30" s="85" t="s">
        <v>102</v>
      </c>
      <c r="S30" s="85" t="s">
        <v>102</v>
      </c>
      <c r="T30" s="85" t="s">
        <v>102</v>
      </c>
      <c r="U30" s="85" t="s">
        <v>102</v>
      </c>
      <c r="V30" s="82">
        <v>0</v>
      </c>
      <c r="W30" s="82">
        <v>0</v>
      </c>
      <c r="X30" s="85" t="s">
        <v>102</v>
      </c>
      <c r="Y30" s="82">
        <v>0</v>
      </c>
      <c r="Z30" s="85" t="s">
        <v>102</v>
      </c>
      <c r="AA30" s="85" t="s">
        <v>102</v>
      </c>
      <c r="AB30" s="87">
        <v>0</v>
      </c>
      <c r="AC30" s="87"/>
      <c r="AD30" s="88" t="s">
        <v>115</v>
      </c>
      <c r="AE30" s="88"/>
      <c r="AF30" s="93">
        <f t="shared" si="22"/>
        <v>21617.114399999999</v>
      </c>
      <c r="AG30" s="90">
        <f t="shared" si="23"/>
        <v>0</v>
      </c>
      <c r="AH30" s="90">
        <f>AL30+AP30+AX30+BF30</f>
        <v>0</v>
      </c>
      <c r="AI30" s="90">
        <f t="shared" si="24"/>
        <v>0</v>
      </c>
      <c r="AJ30" s="91" t="str">
        <f t="shared" si="89"/>
        <v>-</v>
      </c>
      <c r="AK30" s="92">
        <v>0</v>
      </c>
      <c r="AL30" s="92"/>
      <c r="AM30" s="90">
        <f t="shared" si="26"/>
        <v>0</v>
      </c>
      <c r="AN30" s="91" t="str">
        <f t="shared" si="27"/>
        <v>-</v>
      </c>
      <c r="AO30" s="92">
        <v>0</v>
      </c>
      <c r="AP30" s="92"/>
      <c r="AQ30" s="90">
        <f t="shared" si="28"/>
        <v>0</v>
      </c>
      <c r="AR30" s="91" t="str">
        <f t="shared" si="29"/>
        <v>-</v>
      </c>
      <c r="AS30" s="90">
        <f t="shared" si="30"/>
        <v>0</v>
      </c>
      <c r="AT30" s="90">
        <f t="shared" si="30"/>
        <v>0</v>
      </c>
      <c r="AU30" s="90">
        <f t="shared" si="31"/>
        <v>0</v>
      </c>
      <c r="AV30" s="91" t="str">
        <f t="shared" si="32"/>
        <v>-</v>
      </c>
      <c r="AW30" s="92">
        <v>0</v>
      </c>
      <c r="AX30" s="92"/>
      <c r="AY30" s="90">
        <f t="shared" si="33"/>
        <v>0</v>
      </c>
      <c r="AZ30" s="91" t="str">
        <f t="shared" si="34"/>
        <v>-</v>
      </c>
      <c r="BA30" s="90">
        <f t="shared" si="35"/>
        <v>0</v>
      </c>
      <c r="BB30" s="90">
        <f t="shared" si="35"/>
        <v>0</v>
      </c>
      <c r="BC30" s="90">
        <f t="shared" si="36"/>
        <v>0</v>
      </c>
      <c r="BD30" s="91" t="str">
        <f t="shared" si="37"/>
        <v>-</v>
      </c>
      <c r="BE30" s="92">
        <v>0</v>
      </c>
      <c r="BF30" s="92"/>
      <c r="BG30" s="90">
        <f t="shared" si="38"/>
        <v>0</v>
      </c>
      <c r="BH30" s="91" t="str">
        <f t="shared" si="39"/>
        <v>-</v>
      </c>
      <c r="BI30" s="93">
        <f t="shared" si="40"/>
        <v>21617.114399999999</v>
      </c>
      <c r="BJ30" s="93">
        <f t="shared" si="40"/>
        <v>0</v>
      </c>
      <c r="BK30" s="94">
        <v>0</v>
      </c>
      <c r="BL30" s="94">
        <v>0</v>
      </c>
      <c r="BM30" s="94">
        <v>0</v>
      </c>
      <c r="BN30" s="94">
        <v>0</v>
      </c>
      <c r="BO30" s="94">
        <v>0</v>
      </c>
      <c r="BP30" s="94">
        <v>0</v>
      </c>
      <c r="BQ30" s="94">
        <v>0</v>
      </c>
      <c r="BR30" s="94">
        <v>0</v>
      </c>
      <c r="BS30" s="94">
        <v>0</v>
      </c>
      <c r="BT30" s="94">
        <v>0</v>
      </c>
      <c r="BU30" s="94">
        <v>0</v>
      </c>
      <c r="BV30" s="94">
        <v>0</v>
      </c>
      <c r="BW30" s="94">
        <v>0</v>
      </c>
      <c r="BX30" s="94">
        <v>0</v>
      </c>
      <c r="BY30" s="90">
        <f>IF($B$2="Отчет за 1 квартал",'ОЭК 2021-2025'!AM30,IF($B$2="Отчет за 2 квартал",'ОЭК 2021-2025'!AU30,IF($B$2="Отчет за 3 квартал",'ОЭК 2021-2025'!BC30,AI30)))-BK30-BO30-BP30-BQ30-BR30-BS30-BT30-BU30-BV30-BX30-BL30-BM30-BN30-BW30</f>
        <v>0</v>
      </c>
      <c r="BZ30" s="94">
        <v>5111.7215999999999</v>
      </c>
      <c r="CA30" s="94">
        <v>5302.2719999999999</v>
      </c>
      <c r="CB30" s="94">
        <v>5499.0359999999991</v>
      </c>
      <c r="CC30" s="94">
        <v>5704.0848000000005</v>
      </c>
      <c r="CD30" s="93">
        <f t="shared" si="41"/>
        <v>0</v>
      </c>
      <c r="CE30" s="126" t="s">
        <v>145</v>
      </c>
      <c r="CF30" s="94"/>
      <c r="CG30" s="92">
        <v>0</v>
      </c>
      <c r="CH30" s="92"/>
      <c r="CI30" s="88" t="s">
        <v>115</v>
      </c>
      <c r="CJ30" s="88"/>
      <c r="CK30" s="90">
        <f t="shared" si="42"/>
        <v>18014.262000000002</v>
      </c>
      <c r="CL30" s="90">
        <f t="shared" si="43"/>
        <v>0</v>
      </c>
      <c r="CM30" s="90">
        <f t="shared" si="43"/>
        <v>0</v>
      </c>
      <c r="CN30" s="90">
        <f t="shared" si="44"/>
        <v>0</v>
      </c>
      <c r="CO30" s="91" t="str">
        <f t="shared" si="45"/>
        <v>-</v>
      </c>
      <c r="CP30" s="92">
        <v>0</v>
      </c>
      <c r="CQ30" s="92"/>
      <c r="CR30" s="90">
        <f t="shared" si="46"/>
        <v>0</v>
      </c>
      <c r="CS30" s="91" t="str">
        <f t="shared" si="47"/>
        <v>-</v>
      </c>
      <c r="CT30" s="92">
        <v>0</v>
      </c>
      <c r="CU30" s="92"/>
      <c r="CV30" s="90">
        <f t="shared" si="48"/>
        <v>0</v>
      </c>
      <c r="CW30" s="91" t="str">
        <f t="shared" si="49"/>
        <v>-</v>
      </c>
      <c r="CX30" s="90">
        <f t="shared" si="50"/>
        <v>0</v>
      </c>
      <c r="CY30" s="90">
        <f t="shared" si="50"/>
        <v>0</v>
      </c>
      <c r="CZ30" s="90">
        <f t="shared" si="51"/>
        <v>0</v>
      </c>
      <c r="DA30" s="91" t="str">
        <f t="shared" si="52"/>
        <v>-</v>
      </c>
      <c r="DB30" s="92">
        <v>0</v>
      </c>
      <c r="DC30" s="92"/>
      <c r="DD30" s="90">
        <f t="shared" si="53"/>
        <v>0</v>
      </c>
      <c r="DE30" s="91" t="str">
        <f t="shared" si="54"/>
        <v>-</v>
      </c>
      <c r="DF30" s="90">
        <f t="shared" si="55"/>
        <v>0</v>
      </c>
      <c r="DG30" s="90">
        <f t="shared" si="55"/>
        <v>0</v>
      </c>
      <c r="DH30" s="90">
        <f t="shared" si="56"/>
        <v>0</v>
      </c>
      <c r="DI30" s="91" t="str">
        <f t="shared" si="57"/>
        <v>-</v>
      </c>
      <c r="DJ30" s="92">
        <v>0</v>
      </c>
      <c r="DK30" s="92"/>
      <c r="DL30" s="90">
        <f t="shared" si="58"/>
        <v>0</v>
      </c>
      <c r="DM30" s="91" t="str">
        <f t="shared" si="59"/>
        <v>-</v>
      </c>
      <c r="DN30" s="93">
        <f t="shared" si="60"/>
        <v>18014.262000000002</v>
      </c>
      <c r="DO30" s="93">
        <f t="shared" si="60"/>
        <v>0</v>
      </c>
      <c r="DP30" s="94">
        <v>0</v>
      </c>
      <c r="DQ30" s="94">
        <v>0</v>
      </c>
      <c r="DR30" s="94">
        <v>0</v>
      </c>
      <c r="DS30" s="94">
        <v>0</v>
      </c>
      <c r="DT30" s="94">
        <v>0</v>
      </c>
      <c r="DU30" s="94">
        <v>0</v>
      </c>
      <c r="DV30" s="94">
        <v>0</v>
      </c>
      <c r="DW30" s="94">
        <v>0</v>
      </c>
      <c r="DX30" s="94">
        <v>0</v>
      </c>
      <c r="DY30" s="94">
        <v>0</v>
      </c>
      <c r="DZ30" s="94">
        <v>0</v>
      </c>
      <c r="EA30" s="94">
        <v>0</v>
      </c>
      <c r="EB30" s="94">
        <v>0</v>
      </c>
      <c r="EC30" s="94">
        <v>0</v>
      </c>
      <c r="ED30" s="90">
        <f>IF($B$2="Отчет за 1 квартал",'ОЭК 2021-2025'!CR64,IF($B$2="Отчет за 2 квартал",'ОЭК 2021-2025'!CZ64,IF($B$2="Отчет за 3 квартал",'ОЭК 2021-2025'!DH64,CN30)))-DP30-DT30-DU30-DV30-DW30-DX30-DY30-DZ30-EA30-EC30-DQ30-DR30-DS30-EB30</f>
        <v>0</v>
      </c>
      <c r="EE30" s="94">
        <v>4259.768</v>
      </c>
      <c r="EF30" s="94">
        <v>4418.5600000000004</v>
      </c>
      <c r="EG30" s="94">
        <v>4582.53</v>
      </c>
      <c r="EH30" s="94">
        <v>4753.4040000000005</v>
      </c>
      <c r="EI30" s="93">
        <f t="shared" si="90"/>
        <v>0</v>
      </c>
      <c r="EJ30" s="126" t="str">
        <f t="shared" si="84"/>
        <v xml:space="preserve">Проект 17.01.0078 из ИПР 2020-2024
Увеличение стоимости (+ 777 т .р . с НДС) связано с актуализацией КП. </v>
      </c>
      <c r="EK30" s="94"/>
      <c r="EL30" s="92">
        <v>0</v>
      </c>
      <c r="EM30" s="92"/>
      <c r="EN30" s="90">
        <f t="shared" si="62"/>
        <v>18014.262000000002</v>
      </c>
      <c r="EO30" s="90">
        <f t="shared" si="63"/>
        <v>0</v>
      </c>
      <c r="EP30" s="90">
        <f t="shared" si="63"/>
        <v>0</v>
      </c>
      <c r="EQ30" s="90">
        <f t="shared" si="64"/>
        <v>0</v>
      </c>
      <c r="ER30" s="91" t="str">
        <f t="shared" si="65"/>
        <v>-</v>
      </c>
      <c r="ES30" s="92">
        <v>0</v>
      </c>
      <c r="ET30" s="92"/>
      <c r="EU30" s="90">
        <f t="shared" si="66"/>
        <v>0</v>
      </c>
      <c r="EV30" s="91" t="str">
        <f t="shared" si="67"/>
        <v>-</v>
      </c>
      <c r="EW30" s="92">
        <v>0</v>
      </c>
      <c r="EX30" s="92"/>
      <c r="EY30" s="90">
        <f t="shared" si="68"/>
        <v>0</v>
      </c>
      <c r="EZ30" s="91" t="str">
        <f t="shared" si="69"/>
        <v>-</v>
      </c>
      <c r="FA30" s="90">
        <f t="shared" si="70"/>
        <v>0</v>
      </c>
      <c r="FB30" s="90">
        <f t="shared" si="70"/>
        <v>0</v>
      </c>
      <c r="FC30" s="90">
        <f t="shared" si="71"/>
        <v>0</v>
      </c>
      <c r="FD30" s="91" t="str">
        <f t="shared" si="72"/>
        <v>-</v>
      </c>
      <c r="FE30" s="92">
        <v>0</v>
      </c>
      <c r="FF30" s="92"/>
      <c r="FG30" s="90">
        <f t="shared" si="73"/>
        <v>0</v>
      </c>
      <c r="FH30" s="91" t="str">
        <f t="shared" si="74"/>
        <v>-</v>
      </c>
      <c r="FI30" s="90">
        <f t="shared" si="75"/>
        <v>0</v>
      </c>
      <c r="FJ30" s="90">
        <f t="shared" si="75"/>
        <v>0</v>
      </c>
      <c r="FK30" s="90">
        <f t="shared" si="76"/>
        <v>0</v>
      </c>
      <c r="FL30" s="91" t="str">
        <f t="shared" si="77"/>
        <v>-</v>
      </c>
      <c r="FM30" s="92">
        <v>0</v>
      </c>
      <c r="FN30" s="92"/>
      <c r="FO30" s="90">
        <f t="shared" si="78"/>
        <v>0</v>
      </c>
      <c r="FP30" s="91" t="str">
        <f t="shared" si="79"/>
        <v>-</v>
      </c>
      <c r="FQ30" s="93">
        <f t="shared" si="80"/>
        <v>18014.262000000002</v>
      </c>
      <c r="FR30" s="93">
        <f t="shared" si="80"/>
        <v>0</v>
      </c>
      <c r="FS30" s="94">
        <v>0</v>
      </c>
      <c r="FT30" s="94">
        <v>0</v>
      </c>
      <c r="FU30" s="94">
        <v>0</v>
      </c>
      <c r="FV30" s="94">
        <v>0</v>
      </c>
      <c r="FW30" s="94">
        <v>0</v>
      </c>
      <c r="FX30" s="94">
        <v>0</v>
      </c>
      <c r="FY30" s="94">
        <v>0</v>
      </c>
      <c r="FZ30" s="94">
        <v>0</v>
      </c>
      <c r="GA30" s="94">
        <v>0</v>
      </c>
      <c r="GB30" s="94">
        <v>0</v>
      </c>
      <c r="GC30" s="94">
        <v>0</v>
      </c>
      <c r="GD30" s="94">
        <v>0</v>
      </c>
      <c r="GE30" s="94">
        <v>0</v>
      </c>
      <c r="GF30" s="94">
        <v>0</v>
      </c>
      <c r="GG30" s="90">
        <f>IF($B$2="Отчет за 1 квартал",'ОЭК 2021-2025'!EU30,IF($B$2="Отчет за 2 квартал",'ОЭК 2021-2025'!FC30,IF($B$2="Отчет за 3 квартал",'ОЭК 2021-2025'!FK30,EQ30)))-FS30-FW30-FX30-FY30-FZ30-GA30-GB30-GC30-GD30-GF30-FT30-FU30-FV30-GE30</f>
        <v>0</v>
      </c>
      <c r="GH30" s="94">
        <v>4259.768</v>
      </c>
      <c r="GI30" s="94">
        <v>4418.5600000000004</v>
      </c>
      <c r="GJ30" s="94">
        <v>4582.53</v>
      </c>
      <c r="GK30" s="94">
        <v>4753.4040000000005</v>
      </c>
      <c r="GL30" s="93">
        <f t="shared" si="91"/>
        <v>0</v>
      </c>
      <c r="GM30" s="126" t="str">
        <f t="shared" si="85"/>
        <v xml:space="preserve">Проект 17.01.0078 из ИПР 2020-2024
Увеличение стоимости (+ 777 т .р . с НДС) связано с актуализацией КП. </v>
      </c>
      <c r="GN30" s="94"/>
      <c r="GO30" s="98"/>
      <c r="GP30" s="99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99"/>
      <c r="HK30" s="101">
        <f t="shared" ref="HK30:HR34" si="92">HS30+IA30+II30+IQ30</f>
        <v>0</v>
      </c>
      <c r="HL30" s="101">
        <f t="shared" si="92"/>
        <v>0</v>
      </c>
      <c r="HM30" s="101">
        <f t="shared" si="92"/>
        <v>0</v>
      </c>
      <c r="HN30" s="101">
        <f t="shared" si="92"/>
        <v>0</v>
      </c>
      <c r="HO30" s="101">
        <f t="shared" si="92"/>
        <v>0</v>
      </c>
      <c r="HP30" s="101">
        <f t="shared" si="92"/>
        <v>0</v>
      </c>
      <c r="HQ30" s="101">
        <f t="shared" si="92"/>
        <v>0</v>
      </c>
      <c r="HR30" s="101">
        <f t="shared" si="92"/>
        <v>0</v>
      </c>
      <c r="HS30" s="102"/>
      <c r="HT30" s="102"/>
      <c r="HU30" s="102"/>
      <c r="HV30" s="102"/>
      <c r="HW30" s="102"/>
      <c r="HX30" s="102"/>
      <c r="HY30" s="102"/>
      <c r="HZ30" s="102"/>
      <c r="IA30" s="102"/>
      <c r="IB30" s="102"/>
      <c r="IC30" s="102"/>
      <c r="ID30" s="102"/>
      <c r="IE30" s="102"/>
      <c r="IF30" s="102"/>
      <c r="IG30" s="102"/>
      <c r="IH30" s="102"/>
      <c r="II30" s="102"/>
      <c r="IJ30" s="102"/>
      <c r="IK30" s="102"/>
      <c r="IL30" s="102"/>
      <c r="IM30" s="102"/>
      <c r="IN30" s="102"/>
      <c r="IO30" s="102"/>
      <c r="IP30" s="102"/>
      <c r="IQ30" s="102"/>
      <c r="IR30" s="102"/>
      <c r="IS30" s="102"/>
      <c r="IT30" s="102"/>
      <c r="IU30" s="102"/>
      <c r="IV30" s="102"/>
      <c r="IW30" s="102"/>
      <c r="IX30" s="102"/>
      <c r="IY30" s="101">
        <f t="shared" ref="IY30:JF34" si="93">JG30+JO30+JW30+KE30</f>
        <v>0</v>
      </c>
      <c r="IZ30" s="101">
        <f t="shared" si="93"/>
        <v>0</v>
      </c>
      <c r="JA30" s="101">
        <f t="shared" si="93"/>
        <v>0</v>
      </c>
      <c r="JB30" s="101">
        <f t="shared" si="93"/>
        <v>0</v>
      </c>
      <c r="JC30" s="101">
        <f t="shared" si="93"/>
        <v>0</v>
      </c>
      <c r="JD30" s="101">
        <f t="shared" si="93"/>
        <v>0</v>
      </c>
      <c r="JE30" s="101">
        <f t="shared" si="93"/>
        <v>0</v>
      </c>
      <c r="JF30" s="101">
        <f t="shared" si="93"/>
        <v>0</v>
      </c>
      <c r="JG30" s="102"/>
      <c r="JH30" s="102"/>
      <c r="JI30" s="102"/>
      <c r="JJ30" s="102"/>
      <c r="JK30" s="102"/>
      <c r="JL30" s="102"/>
      <c r="JM30" s="102"/>
      <c r="JN30" s="102"/>
      <c r="JO30" s="102"/>
      <c r="JP30" s="102"/>
      <c r="JQ30" s="102"/>
      <c r="JR30" s="102"/>
      <c r="JS30" s="102"/>
      <c r="JT30" s="102"/>
      <c r="JU30" s="102"/>
      <c r="JV30" s="102"/>
      <c r="JW30" s="102"/>
      <c r="JX30" s="102"/>
      <c r="JY30" s="102"/>
      <c r="JZ30" s="102"/>
      <c r="KA30" s="102"/>
      <c r="KB30" s="102"/>
      <c r="KC30" s="102"/>
      <c r="KD30" s="102"/>
      <c r="KE30" s="102"/>
      <c r="KF30" s="102"/>
      <c r="KG30" s="102"/>
      <c r="KH30" s="102"/>
      <c r="KI30" s="102"/>
      <c r="KJ30" s="102"/>
      <c r="KK30" s="102"/>
      <c r="KL30" s="102"/>
      <c r="KM30" s="2"/>
      <c r="KN30" s="102" t="s">
        <v>97</v>
      </c>
      <c r="KO30" s="76"/>
      <c r="KP30" s="76"/>
      <c r="KQ30" s="76"/>
      <c r="KR30" s="102"/>
      <c r="KS30" s="102"/>
      <c r="KT30" s="102"/>
      <c r="KU30" s="102"/>
      <c r="KV30" s="102"/>
      <c r="KW30" s="102"/>
      <c r="KX30" s="102"/>
      <c r="KY30" s="102"/>
      <c r="KZ30" s="102"/>
      <c r="LA30" s="102"/>
      <c r="LB30" s="102"/>
      <c r="LC30" s="102"/>
      <c r="LD30" s="102"/>
      <c r="LE30" s="102"/>
      <c r="LF30" s="102"/>
      <c r="LG30" s="102"/>
      <c r="LH30" s="102"/>
      <c r="LI30" s="102"/>
      <c r="LJ30" s="127"/>
      <c r="LK30" s="127"/>
      <c r="LL30" s="127"/>
      <c r="LM30" s="127"/>
      <c r="LN30" s="127"/>
      <c r="LO30" s="127"/>
      <c r="LP30" s="103"/>
      <c r="LQ30" s="103"/>
      <c r="LR30" s="103"/>
      <c r="LS30" s="103"/>
      <c r="LT30" s="103"/>
      <c r="LU30" s="104"/>
      <c r="LV30" s="103"/>
      <c r="LW30" s="103"/>
      <c r="LX30" s="104"/>
    </row>
    <row r="31" spans="1:336" ht="27.95" customHeight="1" outlineLevel="1" x14ac:dyDescent="0.2">
      <c r="A31" s="124" t="s">
        <v>146</v>
      </c>
      <c r="B31" s="125" t="s">
        <v>147</v>
      </c>
      <c r="C31" s="81" t="s">
        <v>101</v>
      </c>
      <c r="D31" s="81" t="s">
        <v>102</v>
      </c>
      <c r="E31" s="81" t="s">
        <v>103</v>
      </c>
      <c r="F31" s="82">
        <f>AF31</f>
        <v>3425.4233999999997</v>
      </c>
      <c r="G31" s="82"/>
      <c r="H31" s="82">
        <f t="shared" si="88"/>
        <v>2854.5194999999999</v>
      </c>
      <c r="I31" s="82"/>
      <c r="J31" s="83">
        <v>42022</v>
      </c>
      <c r="K31" s="83"/>
      <c r="L31" s="83">
        <v>42025</v>
      </c>
      <c r="M31" s="84"/>
      <c r="N31" s="82">
        <v>0</v>
      </c>
      <c r="O31" s="82"/>
      <c r="P31" s="85" t="s">
        <v>102</v>
      </c>
      <c r="Q31" s="86"/>
      <c r="R31" s="85" t="s">
        <v>102</v>
      </c>
      <c r="S31" s="85" t="s">
        <v>102</v>
      </c>
      <c r="T31" s="85" t="s">
        <v>102</v>
      </c>
      <c r="U31" s="85" t="s">
        <v>102</v>
      </c>
      <c r="V31" s="82">
        <v>0</v>
      </c>
      <c r="W31" s="82">
        <v>0</v>
      </c>
      <c r="X31" s="85" t="s">
        <v>102</v>
      </c>
      <c r="Y31" s="82">
        <v>0</v>
      </c>
      <c r="Z31" s="85" t="s">
        <v>102</v>
      </c>
      <c r="AA31" s="85" t="s">
        <v>102</v>
      </c>
      <c r="AB31" s="87">
        <v>0</v>
      </c>
      <c r="AC31" s="87"/>
      <c r="AD31" s="88" t="s">
        <v>115</v>
      </c>
      <c r="AE31" s="88"/>
      <c r="AF31" s="93">
        <f t="shared" si="22"/>
        <v>3425.4233999999997</v>
      </c>
      <c r="AG31" s="90">
        <f t="shared" si="23"/>
        <v>0</v>
      </c>
      <c r="AH31" s="90">
        <f t="shared" si="23"/>
        <v>0</v>
      </c>
      <c r="AI31" s="90">
        <f t="shared" si="24"/>
        <v>0</v>
      </c>
      <c r="AJ31" s="91" t="str">
        <f t="shared" si="89"/>
        <v>-</v>
      </c>
      <c r="AK31" s="92">
        <v>0</v>
      </c>
      <c r="AL31" s="92"/>
      <c r="AM31" s="90">
        <f t="shared" si="26"/>
        <v>0</v>
      </c>
      <c r="AN31" s="91" t="str">
        <f t="shared" si="27"/>
        <v>-</v>
      </c>
      <c r="AO31" s="92">
        <v>0</v>
      </c>
      <c r="AP31" s="92"/>
      <c r="AQ31" s="90">
        <f t="shared" si="28"/>
        <v>0</v>
      </c>
      <c r="AR31" s="91" t="str">
        <f t="shared" si="29"/>
        <v>-</v>
      </c>
      <c r="AS31" s="90">
        <f t="shared" si="30"/>
        <v>0</v>
      </c>
      <c r="AT31" s="90">
        <f t="shared" si="30"/>
        <v>0</v>
      </c>
      <c r="AU31" s="90">
        <f t="shared" si="31"/>
        <v>0</v>
      </c>
      <c r="AV31" s="91" t="str">
        <f t="shared" si="32"/>
        <v>-</v>
      </c>
      <c r="AW31" s="92">
        <v>0</v>
      </c>
      <c r="AX31" s="92"/>
      <c r="AY31" s="90">
        <f t="shared" si="33"/>
        <v>0</v>
      </c>
      <c r="AZ31" s="91" t="str">
        <f t="shared" si="34"/>
        <v>-</v>
      </c>
      <c r="BA31" s="90">
        <f t="shared" si="35"/>
        <v>0</v>
      </c>
      <c r="BB31" s="90">
        <f t="shared" si="35"/>
        <v>0</v>
      </c>
      <c r="BC31" s="90">
        <f t="shared" si="36"/>
        <v>0</v>
      </c>
      <c r="BD31" s="91" t="str">
        <f t="shared" si="37"/>
        <v>-</v>
      </c>
      <c r="BE31" s="92">
        <v>0</v>
      </c>
      <c r="BF31" s="92"/>
      <c r="BG31" s="90">
        <f t="shared" si="38"/>
        <v>0</v>
      </c>
      <c r="BH31" s="91" t="str">
        <f t="shared" si="39"/>
        <v>-</v>
      </c>
      <c r="BI31" s="93">
        <f t="shared" si="40"/>
        <v>3425.4233999999997</v>
      </c>
      <c r="BJ31" s="93">
        <f t="shared" si="40"/>
        <v>0</v>
      </c>
      <c r="BK31" s="94">
        <v>0</v>
      </c>
      <c r="BL31" s="94">
        <v>0</v>
      </c>
      <c r="BM31" s="94">
        <v>0</v>
      </c>
      <c r="BN31" s="94">
        <v>0</v>
      </c>
      <c r="BO31" s="94">
        <v>0</v>
      </c>
      <c r="BP31" s="94">
        <v>0</v>
      </c>
      <c r="BQ31" s="94">
        <v>0</v>
      </c>
      <c r="BR31" s="94">
        <v>0</v>
      </c>
      <c r="BS31" s="94">
        <v>0</v>
      </c>
      <c r="BT31" s="94">
        <v>0</v>
      </c>
      <c r="BU31" s="94">
        <v>0</v>
      </c>
      <c r="BV31" s="94">
        <v>0</v>
      </c>
      <c r="BW31" s="94">
        <v>0</v>
      </c>
      <c r="BX31" s="94">
        <v>0</v>
      </c>
      <c r="BY31" s="90">
        <f>IF($B$2="Отчет за 1 квартал",'ОЭК 2021-2025'!AM31,IF($B$2="Отчет за 2 квартал",'ОЭК 2021-2025'!AU31,IF($B$2="Отчет за 3 квартал",'ОЭК 2021-2025'!BC31,AI31)))-BK31-BO31-BP31-BQ31-BR31-BS31-BT31-BU31-BV31-BX31-BL31-BM31-BN31-BW31</f>
        <v>0</v>
      </c>
      <c r="BZ31" s="94">
        <v>809.99760000000003</v>
      </c>
      <c r="CA31" s="94">
        <v>840.19199999999989</v>
      </c>
      <c r="CB31" s="94">
        <v>871.37099999999998</v>
      </c>
      <c r="CC31" s="94">
        <v>903.86279999999999</v>
      </c>
      <c r="CD31" s="93">
        <f t="shared" si="41"/>
        <v>0</v>
      </c>
      <c r="CE31" s="126" t="s">
        <v>148</v>
      </c>
      <c r="CF31" s="94"/>
      <c r="CG31" s="92">
        <v>0</v>
      </c>
      <c r="CH31" s="92"/>
      <c r="CI31" s="88" t="s">
        <v>115</v>
      </c>
      <c r="CJ31" s="88"/>
      <c r="CK31" s="90">
        <f t="shared" si="42"/>
        <v>2854.5194999999999</v>
      </c>
      <c r="CL31" s="90">
        <f t="shared" si="43"/>
        <v>0</v>
      </c>
      <c r="CM31" s="90">
        <f t="shared" si="43"/>
        <v>0</v>
      </c>
      <c r="CN31" s="90">
        <f t="shared" si="44"/>
        <v>0</v>
      </c>
      <c r="CO31" s="91" t="str">
        <f t="shared" si="45"/>
        <v>-</v>
      </c>
      <c r="CP31" s="92">
        <v>0</v>
      </c>
      <c r="CQ31" s="92"/>
      <c r="CR31" s="90">
        <f t="shared" si="46"/>
        <v>0</v>
      </c>
      <c r="CS31" s="91" t="str">
        <f t="shared" si="47"/>
        <v>-</v>
      </c>
      <c r="CT31" s="92">
        <v>0</v>
      </c>
      <c r="CU31" s="92"/>
      <c r="CV31" s="90">
        <f t="shared" si="48"/>
        <v>0</v>
      </c>
      <c r="CW31" s="91" t="str">
        <f t="shared" si="49"/>
        <v>-</v>
      </c>
      <c r="CX31" s="90">
        <f t="shared" si="50"/>
        <v>0</v>
      </c>
      <c r="CY31" s="90">
        <f t="shared" si="50"/>
        <v>0</v>
      </c>
      <c r="CZ31" s="90">
        <f t="shared" si="51"/>
        <v>0</v>
      </c>
      <c r="DA31" s="91" t="str">
        <f t="shared" si="52"/>
        <v>-</v>
      </c>
      <c r="DB31" s="92">
        <v>0</v>
      </c>
      <c r="DC31" s="92"/>
      <c r="DD31" s="90">
        <f t="shared" si="53"/>
        <v>0</v>
      </c>
      <c r="DE31" s="91" t="str">
        <f t="shared" si="54"/>
        <v>-</v>
      </c>
      <c r="DF31" s="90">
        <f t="shared" si="55"/>
        <v>0</v>
      </c>
      <c r="DG31" s="90">
        <f t="shared" si="55"/>
        <v>0</v>
      </c>
      <c r="DH31" s="90">
        <f t="shared" si="56"/>
        <v>0</v>
      </c>
      <c r="DI31" s="91" t="str">
        <f t="shared" si="57"/>
        <v>-</v>
      </c>
      <c r="DJ31" s="92">
        <v>0</v>
      </c>
      <c r="DK31" s="92"/>
      <c r="DL31" s="90">
        <f t="shared" si="58"/>
        <v>0</v>
      </c>
      <c r="DM31" s="91" t="str">
        <f t="shared" si="59"/>
        <v>-</v>
      </c>
      <c r="DN31" s="93">
        <f t="shared" si="60"/>
        <v>2854.5194999999999</v>
      </c>
      <c r="DO31" s="93">
        <f t="shared" si="60"/>
        <v>0</v>
      </c>
      <c r="DP31" s="94">
        <v>0</v>
      </c>
      <c r="DQ31" s="94">
        <v>0</v>
      </c>
      <c r="DR31" s="94">
        <v>0</v>
      </c>
      <c r="DS31" s="94">
        <v>0</v>
      </c>
      <c r="DT31" s="94">
        <v>0</v>
      </c>
      <c r="DU31" s="94">
        <v>0</v>
      </c>
      <c r="DV31" s="94">
        <v>0</v>
      </c>
      <c r="DW31" s="94">
        <v>0</v>
      </c>
      <c r="DX31" s="94">
        <v>0</v>
      </c>
      <c r="DY31" s="94">
        <v>0</v>
      </c>
      <c r="DZ31" s="94">
        <v>0</v>
      </c>
      <c r="EA31" s="94">
        <v>0</v>
      </c>
      <c r="EB31" s="94">
        <v>0</v>
      </c>
      <c r="EC31" s="94">
        <v>0</v>
      </c>
      <c r="ED31" s="90">
        <f>IF($B$2="Отчет за 1 квартал",'ОЭК 2021-2025'!CR65,IF($B$2="Отчет за 2 квартал",'ОЭК 2021-2025'!CZ65,IF($B$2="Отчет за 3 квартал",'ОЭК 2021-2025'!DH65,CN31)))-DP31-DT31-DU31-DV31-DW31-DX31-DY31-DZ31-EA31-EC31-DQ31-DR31-DS31-EB31</f>
        <v>0</v>
      </c>
      <c r="EE31" s="94">
        <v>674.99800000000005</v>
      </c>
      <c r="EF31" s="94">
        <v>700.16</v>
      </c>
      <c r="EG31" s="94">
        <v>726.14250000000004</v>
      </c>
      <c r="EH31" s="94">
        <v>753.21900000000005</v>
      </c>
      <c r="EI31" s="93">
        <f t="shared" si="90"/>
        <v>0</v>
      </c>
      <c r="EJ31" s="126" t="str">
        <f t="shared" si="84"/>
        <v>Проект 17.01.0100 ИПР2020-2024
Уменьшение стоимости (- 1 513 т.р. с НДС ) связано с актуализацией КП.</v>
      </c>
      <c r="EK31" s="94"/>
      <c r="EL31" s="92">
        <v>0</v>
      </c>
      <c r="EM31" s="92"/>
      <c r="EN31" s="90">
        <f t="shared" si="62"/>
        <v>2854.5194999999999</v>
      </c>
      <c r="EO31" s="90">
        <f t="shared" si="63"/>
        <v>0</v>
      </c>
      <c r="EP31" s="90">
        <f t="shared" si="63"/>
        <v>0</v>
      </c>
      <c r="EQ31" s="90">
        <f t="shared" si="64"/>
        <v>0</v>
      </c>
      <c r="ER31" s="91" t="str">
        <f t="shared" si="65"/>
        <v>-</v>
      </c>
      <c r="ES31" s="92">
        <v>0</v>
      </c>
      <c r="ET31" s="92"/>
      <c r="EU31" s="90">
        <f t="shared" si="66"/>
        <v>0</v>
      </c>
      <c r="EV31" s="91" t="str">
        <f t="shared" si="67"/>
        <v>-</v>
      </c>
      <c r="EW31" s="92">
        <v>0</v>
      </c>
      <c r="EX31" s="92"/>
      <c r="EY31" s="90">
        <f t="shared" si="68"/>
        <v>0</v>
      </c>
      <c r="EZ31" s="91" t="str">
        <f t="shared" si="69"/>
        <v>-</v>
      </c>
      <c r="FA31" s="90">
        <f t="shared" si="70"/>
        <v>0</v>
      </c>
      <c r="FB31" s="90">
        <f t="shared" si="70"/>
        <v>0</v>
      </c>
      <c r="FC31" s="90">
        <f t="shared" si="71"/>
        <v>0</v>
      </c>
      <c r="FD31" s="91" t="str">
        <f t="shared" si="72"/>
        <v>-</v>
      </c>
      <c r="FE31" s="92">
        <v>0</v>
      </c>
      <c r="FF31" s="92"/>
      <c r="FG31" s="90">
        <f t="shared" si="73"/>
        <v>0</v>
      </c>
      <c r="FH31" s="91" t="str">
        <f t="shared" si="74"/>
        <v>-</v>
      </c>
      <c r="FI31" s="90">
        <f t="shared" si="75"/>
        <v>0</v>
      </c>
      <c r="FJ31" s="90">
        <f t="shared" si="75"/>
        <v>0</v>
      </c>
      <c r="FK31" s="90">
        <f t="shared" si="76"/>
        <v>0</v>
      </c>
      <c r="FL31" s="91" t="str">
        <f t="shared" si="77"/>
        <v>-</v>
      </c>
      <c r="FM31" s="92">
        <v>0</v>
      </c>
      <c r="FN31" s="92"/>
      <c r="FO31" s="90">
        <f t="shared" si="78"/>
        <v>0</v>
      </c>
      <c r="FP31" s="91" t="str">
        <f t="shared" si="79"/>
        <v>-</v>
      </c>
      <c r="FQ31" s="93">
        <f t="shared" si="80"/>
        <v>2854.5194999999999</v>
      </c>
      <c r="FR31" s="93">
        <f t="shared" si="80"/>
        <v>0</v>
      </c>
      <c r="FS31" s="94">
        <v>0</v>
      </c>
      <c r="FT31" s="94">
        <v>0</v>
      </c>
      <c r="FU31" s="94">
        <v>0</v>
      </c>
      <c r="FV31" s="94">
        <v>0</v>
      </c>
      <c r="FW31" s="94">
        <v>0</v>
      </c>
      <c r="FX31" s="94">
        <v>0</v>
      </c>
      <c r="FY31" s="94">
        <v>0</v>
      </c>
      <c r="FZ31" s="94">
        <v>0</v>
      </c>
      <c r="GA31" s="94">
        <v>0</v>
      </c>
      <c r="GB31" s="94">
        <v>0</v>
      </c>
      <c r="GC31" s="94">
        <v>0</v>
      </c>
      <c r="GD31" s="94">
        <v>0</v>
      </c>
      <c r="GE31" s="94">
        <v>0</v>
      </c>
      <c r="GF31" s="94">
        <v>0</v>
      </c>
      <c r="GG31" s="90">
        <f>IF($B$2="Отчет за 1 квартал",'ОЭК 2021-2025'!EU31,IF($B$2="Отчет за 2 квартал",'ОЭК 2021-2025'!FC31,IF($B$2="Отчет за 3 квартал",'ОЭК 2021-2025'!FK31,EQ31)))-FS31-FW31-FX31-FY31-FZ31-GA31-GB31-GC31-GD31-GF31-FT31-FU31-FV31-GE31</f>
        <v>0</v>
      </c>
      <c r="GH31" s="94">
        <v>674.99800000000005</v>
      </c>
      <c r="GI31" s="94">
        <v>700.16</v>
      </c>
      <c r="GJ31" s="94">
        <v>726.14250000000004</v>
      </c>
      <c r="GK31" s="94">
        <v>753.21900000000005</v>
      </c>
      <c r="GL31" s="93">
        <f t="shared" si="91"/>
        <v>0</v>
      </c>
      <c r="GM31" s="126" t="str">
        <f t="shared" si="85"/>
        <v>Проект 17.01.0100 ИПР2020-2024
Уменьшение стоимости (- 1 513 т.р. с НДС ) связано с актуализацией КП.</v>
      </c>
      <c r="GN31" s="94"/>
      <c r="GO31" s="98"/>
      <c r="GP31" s="99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99"/>
      <c r="HK31" s="101">
        <f t="shared" si="92"/>
        <v>0</v>
      </c>
      <c r="HL31" s="101">
        <f t="shared" si="92"/>
        <v>0</v>
      </c>
      <c r="HM31" s="101">
        <f t="shared" si="92"/>
        <v>0</v>
      </c>
      <c r="HN31" s="101">
        <f t="shared" si="92"/>
        <v>0</v>
      </c>
      <c r="HO31" s="101">
        <f t="shared" si="92"/>
        <v>0</v>
      </c>
      <c r="HP31" s="101">
        <f t="shared" si="92"/>
        <v>0</v>
      </c>
      <c r="HQ31" s="101">
        <f t="shared" si="92"/>
        <v>0</v>
      </c>
      <c r="HR31" s="101">
        <f t="shared" si="92"/>
        <v>0</v>
      </c>
      <c r="HS31" s="102"/>
      <c r="HT31" s="102"/>
      <c r="HU31" s="102"/>
      <c r="HV31" s="102"/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/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2"/>
      <c r="IV31" s="102"/>
      <c r="IW31" s="102"/>
      <c r="IX31" s="102"/>
      <c r="IY31" s="101">
        <f t="shared" si="93"/>
        <v>0</v>
      </c>
      <c r="IZ31" s="101">
        <f t="shared" si="93"/>
        <v>0</v>
      </c>
      <c r="JA31" s="101">
        <f t="shared" si="93"/>
        <v>0</v>
      </c>
      <c r="JB31" s="101">
        <f t="shared" si="93"/>
        <v>0</v>
      </c>
      <c r="JC31" s="101">
        <f t="shared" si="93"/>
        <v>0</v>
      </c>
      <c r="JD31" s="101">
        <f t="shared" si="93"/>
        <v>0</v>
      </c>
      <c r="JE31" s="101">
        <f t="shared" si="93"/>
        <v>0</v>
      </c>
      <c r="JF31" s="101">
        <f t="shared" si="93"/>
        <v>0</v>
      </c>
      <c r="JG31" s="102"/>
      <c r="JH31" s="102"/>
      <c r="JI31" s="102"/>
      <c r="JJ31" s="102"/>
      <c r="JK31" s="102"/>
      <c r="JL31" s="102"/>
      <c r="JM31" s="102"/>
      <c r="JN31" s="102"/>
      <c r="JO31" s="102"/>
      <c r="JP31" s="102"/>
      <c r="JQ31" s="102"/>
      <c r="JR31" s="102"/>
      <c r="JS31" s="102"/>
      <c r="JT31" s="102"/>
      <c r="JU31" s="102"/>
      <c r="JV31" s="102"/>
      <c r="JW31" s="102"/>
      <c r="JX31" s="102"/>
      <c r="JY31" s="102"/>
      <c r="JZ31" s="102"/>
      <c r="KA31" s="102"/>
      <c r="KB31" s="102"/>
      <c r="KC31" s="102"/>
      <c r="KD31" s="102"/>
      <c r="KE31" s="102"/>
      <c r="KF31" s="102"/>
      <c r="KG31" s="102"/>
      <c r="KH31" s="102"/>
      <c r="KI31" s="102"/>
      <c r="KJ31" s="102"/>
      <c r="KK31" s="102"/>
      <c r="KL31" s="102"/>
      <c r="KM31" s="2"/>
      <c r="KN31" s="102" t="s">
        <v>97</v>
      </c>
      <c r="KO31" s="76"/>
      <c r="KP31" s="76"/>
      <c r="KQ31" s="76"/>
      <c r="KR31" s="102"/>
      <c r="KS31" s="102"/>
      <c r="KT31" s="102"/>
      <c r="KU31" s="102"/>
      <c r="KV31" s="102"/>
      <c r="KW31" s="102"/>
      <c r="KX31" s="102"/>
      <c r="KY31" s="102"/>
      <c r="KZ31" s="102"/>
      <c r="LA31" s="102"/>
      <c r="LB31" s="102"/>
      <c r="LC31" s="102"/>
      <c r="LD31" s="102"/>
      <c r="LE31" s="102"/>
      <c r="LF31" s="102"/>
      <c r="LG31" s="102"/>
      <c r="LH31" s="102"/>
      <c r="LI31" s="102"/>
      <c r="LJ31" s="127"/>
      <c r="LK31" s="127"/>
      <c r="LL31" s="127"/>
      <c r="LM31" s="127"/>
      <c r="LN31" s="127"/>
      <c r="LO31" s="127"/>
      <c r="LP31" s="103"/>
      <c r="LQ31" s="103"/>
      <c r="LR31" s="103"/>
      <c r="LS31" s="103"/>
      <c r="LT31" s="103"/>
      <c r="LU31" s="104"/>
      <c r="LV31" s="103"/>
      <c r="LW31" s="103"/>
      <c r="LX31" s="104"/>
    </row>
    <row r="32" spans="1:336" s="139" customFormat="1" ht="23.45" customHeight="1" outlineLevel="1" x14ac:dyDescent="0.2">
      <c r="A32" s="124" t="s">
        <v>149</v>
      </c>
      <c r="B32" s="125" t="s">
        <v>150</v>
      </c>
      <c r="C32" s="81" t="s">
        <v>101</v>
      </c>
      <c r="D32" s="81" t="s">
        <v>102</v>
      </c>
      <c r="E32" s="81" t="s">
        <v>103</v>
      </c>
      <c r="F32" s="82">
        <f>AF32</f>
        <v>1785.3624</v>
      </c>
      <c r="G32" s="82"/>
      <c r="H32" s="82">
        <f t="shared" si="88"/>
        <v>1487.8020000000001</v>
      </c>
      <c r="I32" s="82"/>
      <c r="J32" s="83">
        <v>42022</v>
      </c>
      <c r="K32" s="83"/>
      <c r="L32" s="83">
        <v>42025</v>
      </c>
      <c r="M32" s="84"/>
      <c r="N32" s="82">
        <v>0</v>
      </c>
      <c r="O32" s="82"/>
      <c r="P32" s="85" t="s">
        <v>102</v>
      </c>
      <c r="Q32" s="86"/>
      <c r="R32" s="85" t="s">
        <v>102</v>
      </c>
      <c r="S32" s="85" t="s">
        <v>102</v>
      </c>
      <c r="T32" s="85" t="s">
        <v>102</v>
      </c>
      <c r="U32" s="85" t="s">
        <v>102</v>
      </c>
      <c r="V32" s="82">
        <v>0</v>
      </c>
      <c r="W32" s="82">
        <v>0</v>
      </c>
      <c r="X32" s="85" t="s">
        <v>102</v>
      </c>
      <c r="Y32" s="82">
        <v>0</v>
      </c>
      <c r="Z32" s="85" t="s">
        <v>102</v>
      </c>
      <c r="AA32" s="85" t="s">
        <v>102</v>
      </c>
      <c r="AB32" s="87">
        <v>0</v>
      </c>
      <c r="AC32" s="87"/>
      <c r="AD32" s="88" t="s">
        <v>115</v>
      </c>
      <c r="AE32" s="88"/>
      <c r="AF32" s="93">
        <f t="shared" si="22"/>
        <v>1785.3624</v>
      </c>
      <c r="AG32" s="90">
        <f t="shared" si="23"/>
        <v>0</v>
      </c>
      <c r="AH32" s="90">
        <f t="shared" si="23"/>
        <v>0</v>
      </c>
      <c r="AI32" s="90">
        <f t="shared" si="24"/>
        <v>0</v>
      </c>
      <c r="AJ32" s="91" t="str">
        <f t="shared" si="89"/>
        <v>-</v>
      </c>
      <c r="AK32" s="92">
        <v>0</v>
      </c>
      <c r="AL32" s="92"/>
      <c r="AM32" s="90">
        <f t="shared" si="26"/>
        <v>0</v>
      </c>
      <c r="AN32" s="91" t="str">
        <f t="shared" si="27"/>
        <v>-</v>
      </c>
      <c r="AO32" s="92">
        <v>0</v>
      </c>
      <c r="AP32" s="92"/>
      <c r="AQ32" s="90">
        <f t="shared" si="28"/>
        <v>0</v>
      </c>
      <c r="AR32" s="91" t="str">
        <f t="shared" si="29"/>
        <v>-</v>
      </c>
      <c r="AS32" s="90">
        <f t="shared" si="30"/>
        <v>0</v>
      </c>
      <c r="AT32" s="90">
        <f t="shared" si="30"/>
        <v>0</v>
      </c>
      <c r="AU32" s="90">
        <f t="shared" si="31"/>
        <v>0</v>
      </c>
      <c r="AV32" s="91" t="str">
        <f t="shared" si="32"/>
        <v>-</v>
      </c>
      <c r="AW32" s="92">
        <v>0</v>
      </c>
      <c r="AX32" s="92"/>
      <c r="AY32" s="90">
        <f t="shared" si="33"/>
        <v>0</v>
      </c>
      <c r="AZ32" s="91" t="str">
        <f t="shared" si="34"/>
        <v>-</v>
      </c>
      <c r="BA32" s="90">
        <f t="shared" si="35"/>
        <v>0</v>
      </c>
      <c r="BB32" s="90">
        <f t="shared" si="35"/>
        <v>0</v>
      </c>
      <c r="BC32" s="90">
        <f t="shared" si="36"/>
        <v>0</v>
      </c>
      <c r="BD32" s="91" t="str">
        <f t="shared" si="37"/>
        <v>-</v>
      </c>
      <c r="BE32" s="92">
        <v>0</v>
      </c>
      <c r="BF32" s="92"/>
      <c r="BG32" s="90">
        <f t="shared" si="38"/>
        <v>0</v>
      </c>
      <c r="BH32" s="91" t="str">
        <f t="shared" si="39"/>
        <v>-</v>
      </c>
      <c r="BI32" s="93">
        <f t="shared" si="40"/>
        <v>1785.3624</v>
      </c>
      <c r="BJ32" s="93">
        <f t="shared" si="40"/>
        <v>0</v>
      </c>
      <c r="BK32" s="94">
        <v>0</v>
      </c>
      <c r="BL32" s="94">
        <v>0</v>
      </c>
      <c r="BM32" s="94">
        <v>0</v>
      </c>
      <c r="BN32" s="94">
        <v>0</v>
      </c>
      <c r="BO32" s="94">
        <v>0</v>
      </c>
      <c r="BP32" s="94">
        <v>0</v>
      </c>
      <c r="BQ32" s="94">
        <v>0</v>
      </c>
      <c r="BR32" s="94">
        <v>0</v>
      </c>
      <c r="BS32" s="94">
        <v>0</v>
      </c>
      <c r="BT32" s="94">
        <v>0</v>
      </c>
      <c r="BU32" s="94">
        <v>0</v>
      </c>
      <c r="BV32" s="94">
        <v>0</v>
      </c>
      <c r="BW32" s="94">
        <v>0</v>
      </c>
      <c r="BX32" s="94">
        <v>0</v>
      </c>
      <c r="BY32" s="90">
        <f>IF($B$2="Отчет за 1 квартал",'ОЭК 2021-2025'!AM32,IF($B$2="Отчет за 2 квартал",'ОЭК 2021-2025'!AU32,IF($B$2="Отчет за 3 квартал",'ОЭК 2021-2025'!BC32,AI32)))-BK32-BO32-BP32-BQ32-BR32-BS32-BT32-BU32-BV32-BX32-BL32-BM32-BN32-BW32</f>
        <v>0</v>
      </c>
      <c r="BZ32" s="94">
        <v>488.4</v>
      </c>
      <c r="CA32" s="94">
        <v>451.2</v>
      </c>
      <c r="CB32" s="94">
        <v>415.2</v>
      </c>
      <c r="CC32" s="94">
        <v>430.56240000000003</v>
      </c>
      <c r="CD32" s="93">
        <f t="shared" si="41"/>
        <v>0</v>
      </c>
      <c r="CE32" s="126" t="s">
        <v>151</v>
      </c>
      <c r="CF32" s="94"/>
      <c r="CG32" s="92">
        <v>0</v>
      </c>
      <c r="CH32" s="92"/>
      <c r="CI32" s="88" t="s">
        <v>115</v>
      </c>
      <c r="CJ32" s="88"/>
      <c r="CK32" s="90">
        <f t="shared" si="42"/>
        <v>1487.8020000000001</v>
      </c>
      <c r="CL32" s="90">
        <f t="shared" si="43"/>
        <v>0</v>
      </c>
      <c r="CM32" s="90">
        <f t="shared" si="43"/>
        <v>0</v>
      </c>
      <c r="CN32" s="90">
        <f t="shared" si="44"/>
        <v>0</v>
      </c>
      <c r="CO32" s="91" t="str">
        <f t="shared" si="45"/>
        <v>-</v>
      </c>
      <c r="CP32" s="92">
        <v>0</v>
      </c>
      <c r="CQ32" s="92"/>
      <c r="CR32" s="90">
        <f t="shared" si="46"/>
        <v>0</v>
      </c>
      <c r="CS32" s="91" t="str">
        <f t="shared" si="47"/>
        <v>-</v>
      </c>
      <c r="CT32" s="92">
        <v>0</v>
      </c>
      <c r="CU32" s="92"/>
      <c r="CV32" s="90">
        <f t="shared" si="48"/>
        <v>0</v>
      </c>
      <c r="CW32" s="91" t="str">
        <f t="shared" si="49"/>
        <v>-</v>
      </c>
      <c r="CX32" s="90">
        <f t="shared" si="50"/>
        <v>0</v>
      </c>
      <c r="CY32" s="90">
        <f t="shared" si="50"/>
        <v>0</v>
      </c>
      <c r="CZ32" s="90">
        <f t="shared" si="51"/>
        <v>0</v>
      </c>
      <c r="DA32" s="91" t="str">
        <f t="shared" si="52"/>
        <v>-</v>
      </c>
      <c r="DB32" s="92">
        <v>0</v>
      </c>
      <c r="DC32" s="92"/>
      <c r="DD32" s="90">
        <f t="shared" si="53"/>
        <v>0</v>
      </c>
      <c r="DE32" s="91" t="str">
        <f t="shared" si="54"/>
        <v>-</v>
      </c>
      <c r="DF32" s="90">
        <f t="shared" si="55"/>
        <v>0</v>
      </c>
      <c r="DG32" s="90">
        <f t="shared" si="55"/>
        <v>0</v>
      </c>
      <c r="DH32" s="90">
        <f t="shared" si="56"/>
        <v>0</v>
      </c>
      <c r="DI32" s="91" t="str">
        <f t="shared" si="57"/>
        <v>-</v>
      </c>
      <c r="DJ32" s="92">
        <v>0</v>
      </c>
      <c r="DK32" s="92"/>
      <c r="DL32" s="90">
        <f t="shared" si="58"/>
        <v>0</v>
      </c>
      <c r="DM32" s="91" t="str">
        <f t="shared" si="59"/>
        <v>-</v>
      </c>
      <c r="DN32" s="93">
        <f t="shared" si="60"/>
        <v>1487.8020000000001</v>
      </c>
      <c r="DO32" s="93">
        <f t="shared" si="60"/>
        <v>0</v>
      </c>
      <c r="DP32" s="94">
        <v>0</v>
      </c>
      <c r="DQ32" s="94">
        <v>0</v>
      </c>
      <c r="DR32" s="94">
        <v>0</v>
      </c>
      <c r="DS32" s="94">
        <v>0</v>
      </c>
      <c r="DT32" s="94">
        <v>0</v>
      </c>
      <c r="DU32" s="94">
        <v>0</v>
      </c>
      <c r="DV32" s="94">
        <v>0</v>
      </c>
      <c r="DW32" s="94">
        <v>0</v>
      </c>
      <c r="DX32" s="94">
        <v>0</v>
      </c>
      <c r="DY32" s="94">
        <v>0</v>
      </c>
      <c r="DZ32" s="94">
        <v>0</v>
      </c>
      <c r="EA32" s="94">
        <v>0</v>
      </c>
      <c r="EB32" s="94">
        <v>0</v>
      </c>
      <c r="EC32" s="94">
        <v>0</v>
      </c>
      <c r="ED32" s="90">
        <f>IF($B$2="Отчет за 1 квартал",'ОЭК 2021-2025'!CR66,IF($B$2="Отчет за 2 квартал",'ОЭК 2021-2025'!CZ66,IF($B$2="Отчет за 3 квартал",'ОЭК 2021-2025'!DH66,CN32)))-DP32-DT32-DU32-DV32-DW32-DX32-DY32-DZ32-EA32-EC32-DQ32-DR32-DS32-EB32</f>
        <v>0</v>
      </c>
      <c r="EE32" s="94">
        <v>407</v>
      </c>
      <c r="EF32" s="94">
        <v>376</v>
      </c>
      <c r="EG32" s="94">
        <v>346</v>
      </c>
      <c r="EH32" s="94">
        <v>358.80200000000002</v>
      </c>
      <c r="EI32" s="93">
        <f t="shared" si="90"/>
        <v>0</v>
      </c>
      <c r="EJ32" s="126" t="str">
        <f t="shared" si="84"/>
        <v>Проект 17.01.0101 ИПР2020-2024
Увеличение стоимости (+ 463 т.р. с НДС ) связано с актуализацией.</v>
      </c>
      <c r="EK32" s="94"/>
      <c r="EL32" s="92">
        <v>0</v>
      </c>
      <c r="EM32" s="92"/>
      <c r="EN32" s="90">
        <f t="shared" si="62"/>
        <v>1487.8020000000001</v>
      </c>
      <c r="EO32" s="90">
        <f t="shared" si="63"/>
        <v>0</v>
      </c>
      <c r="EP32" s="90">
        <f t="shared" si="63"/>
        <v>0</v>
      </c>
      <c r="EQ32" s="90">
        <f t="shared" si="64"/>
        <v>0</v>
      </c>
      <c r="ER32" s="91" t="str">
        <f t="shared" si="65"/>
        <v>-</v>
      </c>
      <c r="ES32" s="92">
        <v>0</v>
      </c>
      <c r="ET32" s="92"/>
      <c r="EU32" s="90">
        <f t="shared" si="66"/>
        <v>0</v>
      </c>
      <c r="EV32" s="91" t="str">
        <f t="shared" si="67"/>
        <v>-</v>
      </c>
      <c r="EW32" s="92">
        <v>0</v>
      </c>
      <c r="EX32" s="92"/>
      <c r="EY32" s="90">
        <f t="shared" si="68"/>
        <v>0</v>
      </c>
      <c r="EZ32" s="91" t="str">
        <f t="shared" si="69"/>
        <v>-</v>
      </c>
      <c r="FA32" s="90">
        <f t="shared" si="70"/>
        <v>0</v>
      </c>
      <c r="FB32" s="90">
        <f t="shared" si="70"/>
        <v>0</v>
      </c>
      <c r="FC32" s="90">
        <f t="shared" si="71"/>
        <v>0</v>
      </c>
      <c r="FD32" s="91" t="str">
        <f t="shared" si="72"/>
        <v>-</v>
      </c>
      <c r="FE32" s="92">
        <v>0</v>
      </c>
      <c r="FF32" s="92"/>
      <c r="FG32" s="90">
        <f t="shared" si="73"/>
        <v>0</v>
      </c>
      <c r="FH32" s="91" t="str">
        <f t="shared" si="74"/>
        <v>-</v>
      </c>
      <c r="FI32" s="90">
        <f t="shared" si="75"/>
        <v>0</v>
      </c>
      <c r="FJ32" s="90">
        <f t="shared" si="75"/>
        <v>0</v>
      </c>
      <c r="FK32" s="90">
        <f t="shared" si="76"/>
        <v>0</v>
      </c>
      <c r="FL32" s="91" t="str">
        <f t="shared" si="77"/>
        <v>-</v>
      </c>
      <c r="FM32" s="92">
        <v>0</v>
      </c>
      <c r="FN32" s="92"/>
      <c r="FO32" s="90">
        <f t="shared" si="78"/>
        <v>0</v>
      </c>
      <c r="FP32" s="91" t="str">
        <f t="shared" si="79"/>
        <v>-</v>
      </c>
      <c r="FQ32" s="93">
        <f t="shared" si="80"/>
        <v>1487.8020000000001</v>
      </c>
      <c r="FR32" s="93">
        <f t="shared" si="80"/>
        <v>0</v>
      </c>
      <c r="FS32" s="94">
        <v>0</v>
      </c>
      <c r="FT32" s="94">
        <v>0</v>
      </c>
      <c r="FU32" s="94">
        <v>0</v>
      </c>
      <c r="FV32" s="94">
        <v>0</v>
      </c>
      <c r="FW32" s="94">
        <v>0</v>
      </c>
      <c r="FX32" s="94">
        <v>0</v>
      </c>
      <c r="FY32" s="94">
        <v>0</v>
      </c>
      <c r="FZ32" s="94">
        <v>0</v>
      </c>
      <c r="GA32" s="94">
        <v>0</v>
      </c>
      <c r="GB32" s="94">
        <v>0</v>
      </c>
      <c r="GC32" s="94">
        <v>0</v>
      </c>
      <c r="GD32" s="94">
        <v>0</v>
      </c>
      <c r="GE32" s="94">
        <v>0</v>
      </c>
      <c r="GF32" s="94">
        <v>0</v>
      </c>
      <c r="GG32" s="90">
        <f>IF($B$2="Отчет за 1 квартал",'ОЭК 2021-2025'!EU32,IF($B$2="Отчет за 2 квартал",'ОЭК 2021-2025'!FC32,IF($B$2="Отчет за 3 квартал",'ОЭК 2021-2025'!FK32,EQ32)))-FS32-FW32-FX32-FY32-FZ32-GA32-GB32-GC32-GD32-GF32-FT32-FU32-FV32-GE32</f>
        <v>0</v>
      </c>
      <c r="GH32" s="94">
        <v>407</v>
      </c>
      <c r="GI32" s="94">
        <v>376</v>
      </c>
      <c r="GJ32" s="94">
        <v>346</v>
      </c>
      <c r="GK32" s="94">
        <v>358.80200000000002</v>
      </c>
      <c r="GL32" s="93">
        <f t="shared" si="91"/>
        <v>0</v>
      </c>
      <c r="GM32" s="126" t="str">
        <f t="shared" si="85"/>
        <v>Проект 17.01.0101 ИПР2020-2024
Увеличение стоимости (+ 463 т.р. с НДС ) связано с актуализацией.</v>
      </c>
      <c r="GN32" s="89"/>
      <c r="GO32" s="133"/>
      <c r="GP32" s="13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134"/>
      <c r="HK32" s="135">
        <f t="shared" si="92"/>
        <v>0</v>
      </c>
      <c r="HL32" s="135">
        <f t="shared" si="92"/>
        <v>0</v>
      </c>
      <c r="HM32" s="135">
        <f t="shared" si="92"/>
        <v>0</v>
      </c>
      <c r="HN32" s="135">
        <f t="shared" si="92"/>
        <v>0</v>
      </c>
      <c r="HO32" s="135">
        <f t="shared" si="92"/>
        <v>0</v>
      </c>
      <c r="HP32" s="135">
        <f t="shared" si="92"/>
        <v>0</v>
      </c>
      <c r="HQ32" s="135">
        <f t="shared" si="92"/>
        <v>0</v>
      </c>
      <c r="HR32" s="135">
        <f t="shared" si="92"/>
        <v>0</v>
      </c>
      <c r="HS32" s="135"/>
      <c r="HT32" s="135"/>
      <c r="HU32" s="135"/>
      <c r="HV32" s="135"/>
      <c r="HW32" s="135"/>
      <c r="HX32" s="135"/>
      <c r="HY32" s="135"/>
      <c r="HZ32" s="135"/>
      <c r="IA32" s="135"/>
      <c r="IB32" s="135"/>
      <c r="IC32" s="135"/>
      <c r="ID32" s="135"/>
      <c r="IE32" s="135"/>
      <c r="IF32" s="135"/>
      <c r="IG32" s="135"/>
      <c r="IH32" s="135"/>
      <c r="II32" s="135"/>
      <c r="IJ32" s="135"/>
      <c r="IK32" s="135"/>
      <c r="IL32" s="135"/>
      <c r="IM32" s="135"/>
      <c r="IN32" s="135"/>
      <c r="IO32" s="135"/>
      <c r="IP32" s="135"/>
      <c r="IQ32" s="135"/>
      <c r="IR32" s="135"/>
      <c r="IS32" s="135"/>
      <c r="IT32" s="135"/>
      <c r="IU32" s="135"/>
      <c r="IV32" s="135"/>
      <c r="IW32" s="135"/>
      <c r="IX32" s="135"/>
      <c r="IY32" s="135">
        <f t="shared" si="93"/>
        <v>0</v>
      </c>
      <c r="IZ32" s="135">
        <f t="shared" si="93"/>
        <v>0</v>
      </c>
      <c r="JA32" s="135">
        <f t="shared" si="93"/>
        <v>0</v>
      </c>
      <c r="JB32" s="135">
        <f t="shared" si="93"/>
        <v>0</v>
      </c>
      <c r="JC32" s="135">
        <f t="shared" si="93"/>
        <v>0</v>
      </c>
      <c r="JD32" s="135">
        <f t="shared" si="93"/>
        <v>0</v>
      </c>
      <c r="JE32" s="135">
        <f t="shared" si="93"/>
        <v>0</v>
      </c>
      <c r="JF32" s="135">
        <f t="shared" si="93"/>
        <v>0</v>
      </c>
      <c r="JG32" s="135"/>
      <c r="JH32" s="135"/>
      <c r="JI32" s="135"/>
      <c r="JJ32" s="135"/>
      <c r="JK32" s="135"/>
      <c r="JL32" s="135"/>
      <c r="JM32" s="135"/>
      <c r="JN32" s="135"/>
      <c r="JO32" s="135"/>
      <c r="JP32" s="135"/>
      <c r="JQ32" s="135"/>
      <c r="JR32" s="135"/>
      <c r="JS32" s="135"/>
      <c r="JT32" s="135"/>
      <c r="JU32" s="135"/>
      <c r="JV32" s="135"/>
      <c r="JW32" s="135"/>
      <c r="JX32" s="135"/>
      <c r="JY32" s="135"/>
      <c r="JZ32" s="135"/>
      <c r="KA32" s="135"/>
      <c r="KB32" s="135"/>
      <c r="KC32" s="135"/>
      <c r="KD32" s="135"/>
      <c r="KE32" s="135"/>
      <c r="KF32" s="135"/>
      <c r="KG32" s="135"/>
      <c r="KH32" s="135"/>
      <c r="KI32" s="135"/>
      <c r="KJ32" s="135"/>
      <c r="KK32" s="135"/>
      <c r="KL32" s="135"/>
      <c r="KM32" s="136"/>
      <c r="KN32" s="135" t="s">
        <v>97</v>
      </c>
      <c r="KO32" s="137"/>
      <c r="KP32" s="137"/>
      <c r="KQ32" s="137"/>
      <c r="KR32" s="135"/>
      <c r="KS32" s="135"/>
      <c r="KT32" s="135"/>
      <c r="KU32" s="135"/>
      <c r="KV32" s="135"/>
      <c r="KW32" s="135"/>
      <c r="KX32" s="135"/>
      <c r="KY32" s="135"/>
      <c r="KZ32" s="135"/>
      <c r="LA32" s="135"/>
      <c r="LB32" s="135"/>
      <c r="LC32" s="135"/>
      <c r="LD32" s="135"/>
      <c r="LE32" s="135"/>
      <c r="LF32" s="135"/>
      <c r="LG32" s="135"/>
      <c r="LH32" s="135"/>
      <c r="LI32" s="135"/>
      <c r="LJ32" s="138"/>
      <c r="LK32" s="138"/>
      <c r="LL32" s="138"/>
      <c r="LM32" s="138"/>
      <c r="LN32" s="138"/>
      <c r="LO32" s="138"/>
      <c r="LP32" s="103"/>
      <c r="LQ32" s="103"/>
      <c r="LR32" s="103"/>
      <c r="LS32" s="103"/>
      <c r="LT32" s="103"/>
      <c r="LU32" s="104"/>
      <c r="LV32" s="103"/>
      <c r="LW32" s="103"/>
      <c r="LX32" s="104"/>
    </row>
    <row r="33" spans="1:336" ht="24.6" customHeight="1" outlineLevel="1" x14ac:dyDescent="0.2">
      <c r="A33" s="79" t="s">
        <v>152</v>
      </c>
      <c r="B33" s="125" t="s">
        <v>153</v>
      </c>
      <c r="C33" s="130" t="s">
        <v>101</v>
      </c>
      <c r="D33" s="130" t="s">
        <v>102</v>
      </c>
      <c r="E33" s="130" t="s">
        <v>114</v>
      </c>
      <c r="F33" s="82">
        <f>AF33</f>
        <v>28272.829551020419</v>
      </c>
      <c r="G33" s="82"/>
      <c r="H33" s="82">
        <f t="shared" si="88"/>
        <v>23560.691292517011</v>
      </c>
      <c r="I33" s="82"/>
      <c r="J33" s="83">
        <v>32022</v>
      </c>
      <c r="K33" s="83"/>
      <c r="L33" s="83">
        <v>32023</v>
      </c>
      <c r="M33" s="84"/>
      <c r="N33" s="82">
        <v>0</v>
      </c>
      <c r="O33" s="82"/>
      <c r="P33" s="85" t="s">
        <v>102</v>
      </c>
      <c r="Q33" s="84"/>
      <c r="R33" s="85" t="s">
        <v>102</v>
      </c>
      <c r="S33" s="85" t="s">
        <v>102</v>
      </c>
      <c r="T33" s="85" t="s">
        <v>102</v>
      </c>
      <c r="U33" s="85" t="s">
        <v>102</v>
      </c>
      <c r="V33" s="82">
        <v>0</v>
      </c>
      <c r="W33" s="82">
        <v>0</v>
      </c>
      <c r="X33" s="85" t="s">
        <v>102</v>
      </c>
      <c r="Y33" s="82">
        <v>0</v>
      </c>
      <c r="Z33" s="85" t="s">
        <v>102</v>
      </c>
      <c r="AA33" s="85" t="s">
        <v>102</v>
      </c>
      <c r="AB33" s="87">
        <v>0</v>
      </c>
      <c r="AC33" s="87"/>
      <c r="AD33" s="88" t="s">
        <v>115</v>
      </c>
      <c r="AE33" s="88"/>
      <c r="AF33" s="89">
        <f t="shared" si="22"/>
        <v>28272.829551020419</v>
      </c>
      <c r="AG33" s="87">
        <f>AK33+AO33+AW33+BE33</f>
        <v>0</v>
      </c>
      <c r="AH33" s="87">
        <f>AL33+AP33+AX33+BF33</f>
        <v>0</v>
      </c>
      <c r="AI33" s="87">
        <f t="shared" si="24"/>
        <v>0</v>
      </c>
      <c r="AJ33" s="131" t="str">
        <f t="shared" si="89"/>
        <v>-</v>
      </c>
      <c r="AK33" s="87">
        <v>0</v>
      </c>
      <c r="AL33" s="87"/>
      <c r="AM33" s="87">
        <f t="shared" si="26"/>
        <v>0</v>
      </c>
      <c r="AN33" s="131" t="str">
        <f t="shared" si="27"/>
        <v>-</v>
      </c>
      <c r="AO33" s="87">
        <v>0</v>
      </c>
      <c r="AP33" s="87"/>
      <c r="AQ33" s="87">
        <f t="shared" si="28"/>
        <v>0</v>
      </c>
      <c r="AR33" s="131" t="str">
        <f t="shared" si="29"/>
        <v>-</v>
      </c>
      <c r="AS33" s="87">
        <f>AK33+AO33</f>
        <v>0</v>
      </c>
      <c r="AT33" s="87">
        <f>AL33+AP33</f>
        <v>0</v>
      </c>
      <c r="AU33" s="87">
        <f t="shared" si="31"/>
        <v>0</v>
      </c>
      <c r="AV33" s="131" t="str">
        <f t="shared" si="32"/>
        <v>-</v>
      </c>
      <c r="AW33" s="87">
        <v>0</v>
      </c>
      <c r="AX33" s="87"/>
      <c r="AY33" s="87">
        <f t="shared" si="33"/>
        <v>0</v>
      </c>
      <c r="AZ33" s="131" t="str">
        <f t="shared" si="34"/>
        <v>-</v>
      </c>
      <c r="BA33" s="87">
        <f>AS33+AW33</f>
        <v>0</v>
      </c>
      <c r="BB33" s="87">
        <f>AT33+AX33</f>
        <v>0</v>
      </c>
      <c r="BC33" s="87">
        <f t="shared" si="36"/>
        <v>0</v>
      </c>
      <c r="BD33" s="131" t="str">
        <f t="shared" si="37"/>
        <v>-</v>
      </c>
      <c r="BE33" s="87">
        <v>0</v>
      </c>
      <c r="BF33" s="87"/>
      <c r="BG33" s="87">
        <f t="shared" si="38"/>
        <v>0</v>
      </c>
      <c r="BH33" s="131" t="str">
        <f t="shared" si="39"/>
        <v>-</v>
      </c>
      <c r="BI33" s="89">
        <f>F33-AB33-AG33</f>
        <v>28272.829551020419</v>
      </c>
      <c r="BJ33" s="89">
        <f>G33-AC33-AH33</f>
        <v>0</v>
      </c>
      <c r="BK33" s="94">
        <v>0</v>
      </c>
      <c r="BL33" s="94">
        <v>0</v>
      </c>
      <c r="BM33" s="94">
        <v>0</v>
      </c>
      <c r="BN33" s="94">
        <v>0</v>
      </c>
      <c r="BO33" s="94">
        <v>0</v>
      </c>
      <c r="BP33" s="94">
        <v>0</v>
      </c>
      <c r="BQ33" s="94">
        <v>0</v>
      </c>
      <c r="BR33" s="94">
        <v>0</v>
      </c>
      <c r="BS33" s="94">
        <v>0</v>
      </c>
      <c r="BT33" s="94">
        <v>0</v>
      </c>
      <c r="BU33" s="94">
        <v>0</v>
      </c>
      <c r="BV33" s="94">
        <v>0</v>
      </c>
      <c r="BW33" s="94">
        <v>0</v>
      </c>
      <c r="BX33" s="94">
        <v>0</v>
      </c>
      <c r="BY33" s="90">
        <f>IF($B$2="Отчет за 1 квартал",'ОЭК 2021-2025'!AM33,IF($B$2="Отчет за 2 квартал",'ОЭК 2021-2025'!AU33,IF($B$2="Отчет за 3 квартал",'ОЭК 2021-2025'!BC33,AI33)))-BK33-BO33-BP33-BQ33-BR33-BS33-BT33-BU33-BV33-BX33-BL33-BM33-BN33-BW33</f>
        <v>0</v>
      </c>
      <c r="BZ33" s="89">
        <v>14288.648979591841</v>
      </c>
      <c r="CA33" s="89">
        <v>13984.180571428577</v>
      </c>
      <c r="CB33" s="89">
        <v>0</v>
      </c>
      <c r="CC33" s="89">
        <v>0</v>
      </c>
      <c r="CD33" s="89">
        <f t="shared" si="41"/>
        <v>0</v>
      </c>
      <c r="CE33" s="132" t="s">
        <v>105</v>
      </c>
      <c r="CF33" s="89"/>
      <c r="CG33" s="87">
        <v>0</v>
      </c>
      <c r="CH33" s="87"/>
      <c r="CI33" s="88" t="s">
        <v>115</v>
      </c>
      <c r="CJ33" s="88"/>
      <c r="CK33" s="87">
        <f t="shared" si="42"/>
        <v>23560.691292517011</v>
      </c>
      <c r="CL33" s="87">
        <f>CP33+CT33+DB33+DJ33</f>
        <v>0</v>
      </c>
      <c r="CM33" s="87">
        <f>CQ33+CU33+DC33+DK33</f>
        <v>0</v>
      </c>
      <c r="CN33" s="87">
        <f t="shared" si="44"/>
        <v>0</v>
      </c>
      <c r="CO33" s="131" t="str">
        <f t="shared" si="45"/>
        <v>-</v>
      </c>
      <c r="CP33" s="87">
        <v>0</v>
      </c>
      <c r="CQ33" s="87"/>
      <c r="CR33" s="87">
        <f t="shared" si="46"/>
        <v>0</v>
      </c>
      <c r="CS33" s="131" t="str">
        <f t="shared" si="47"/>
        <v>-</v>
      </c>
      <c r="CT33" s="87">
        <v>0</v>
      </c>
      <c r="CU33" s="87"/>
      <c r="CV33" s="87">
        <f t="shared" si="48"/>
        <v>0</v>
      </c>
      <c r="CW33" s="131" t="str">
        <f t="shared" si="49"/>
        <v>-</v>
      </c>
      <c r="CX33" s="87">
        <f>CP33+CT33</f>
        <v>0</v>
      </c>
      <c r="CY33" s="87">
        <f>CQ33+CU33</f>
        <v>0</v>
      </c>
      <c r="CZ33" s="87">
        <f t="shared" si="51"/>
        <v>0</v>
      </c>
      <c r="DA33" s="131" t="str">
        <f t="shared" si="52"/>
        <v>-</v>
      </c>
      <c r="DB33" s="87">
        <v>0</v>
      </c>
      <c r="DC33" s="87"/>
      <c r="DD33" s="87">
        <f t="shared" si="53"/>
        <v>0</v>
      </c>
      <c r="DE33" s="131" t="str">
        <f t="shared" si="54"/>
        <v>-</v>
      </c>
      <c r="DF33" s="87">
        <f>CX33+DB33</f>
        <v>0</v>
      </c>
      <c r="DG33" s="87">
        <f>CY33+DC33</f>
        <v>0</v>
      </c>
      <c r="DH33" s="87">
        <f t="shared" si="56"/>
        <v>0</v>
      </c>
      <c r="DI33" s="131" t="str">
        <f t="shared" si="57"/>
        <v>-</v>
      </c>
      <c r="DJ33" s="87">
        <v>0</v>
      </c>
      <c r="DK33" s="87"/>
      <c r="DL33" s="87">
        <f t="shared" si="58"/>
        <v>0</v>
      </c>
      <c r="DM33" s="131" t="str">
        <f t="shared" si="59"/>
        <v>-</v>
      </c>
      <c r="DN33" s="89">
        <f>H33-CG33-CL33</f>
        <v>23560.691292517011</v>
      </c>
      <c r="DO33" s="89">
        <f>I33-CH33-CM33</f>
        <v>0</v>
      </c>
      <c r="DP33" s="94">
        <v>0</v>
      </c>
      <c r="DQ33" s="94">
        <v>0</v>
      </c>
      <c r="DR33" s="94">
        <v>0</v>
      </c>
      <c r="DS33" s="94">
        <v>0</v>
      </c>
      <c r="DT33" s="94">
        <v>0</v>
      </c>
      <c r="DU33" s="94">
        <v>0</v>
      </c>
      <c r="DV33" s="94">
        <v>0</v>
      </c>
      <c r="DW33" s="94">
        <v>0</v>
      </c>
      <c r="DX33" s="94">
        <v>0</v>
      </c>
      <c r="DY33" s="94">
        <v>0</v>
      </c>
      <c r="DZ33" s="94">
        <v>0</v>
      </c>
      <c r="EA33" s="94">
        <v>0</v>
      </c>
      <c r="EB33" s="94">
        <v>0</v>
      </c>
      <c r="EC33" s="94">
        <v>0</v>
      </c>
      <c r="ED33" s="90">
        <f>IF($B$2="Отчет за 1 квартал",'ОЭК 2021-2025'!CR68,IF($B$2="Отчет за 2 квартал",'ОЭК 2021-2025'!CZ68,IF($B$2="Отчет за 3 квартал",'ОЭК 2021-2025'!DH68,CN33)))-DP33-DT33-DU33-DV33-DW33-DX33-DY33-DZ33-EA33-EC33-DQ33-DR33-DS33-EB33</f>
        <v>0</v>
      </c>
      <c r="EE33" s="89">
        <v>11907.207482993199</v>
      </c>
      <c r="EF33" s="89">
        <v>11653.483809523812</v>
      </c>
      <c r="EG33" s="89">
        <v>0</v>
      </c>
      <c r="EH33" s="89">
        <v>0</v>
      </c>
      <c r="EI33" s="89">
        <f t="shared" si="90"/>
        <v>0</v>
      </c>
      <c r="EJ33" s="126" t="str">
        <f t="shared" si="84"/>
        <v>Новый проект</v>
      </c>
      <c r="EK33" s="89"/>
      <c r="EL33" s="87">
        <v>0</v>
      </c>
      <c r="EM33" s="87"/>
      <c r="EN33" s="87">
        <f t="shared" si="62"/>
        <v>23560.691292517011</v>
      </c>
      <c r="EO33" s="87">
        <f>ES33+EW33+FE33+FM33</f>
        <v>0</v>
      </c>
      <c r="EP33" s="87">
        <f>ET33+EX33+FF33+FN33</f>
        <v>0</v>
      </c>
      <c r="EQ33" s="87">
        <f t="shared" si="64"/>
        <v>0</v>
      </c>
      <c r="ER33" s="131" t="str">
        <f t="shared" si="65"/>
        <v>-</v>
      </c>
      <c r="ES33" s="87">
        <v>0</v>
      </c>
      <c r="ET33" s="87"/>
      <c r="EU33" s="87">
        <f t="shared" si="66"/>
        <v>0</v>
      </c>
      <c r="EV33" s="131" t="str">
        <f t="shared" si="67"/>
        <v>-</v>
      </c>
      <c r="EW33" s="87">
        <v>0</v>
      </c>
      <c r="EX33" s="87"/>
      <c r="EY33" s="87">
        <f t="shared" si="68"/>
        <v>0</v>
      </c>
      <c r="EZ33" s="131" t="str">
        <f t="shared" si="69"/>
        <v>-</v>
      </c>
      <c r="FA33" s="87">
        <f>ES33+EW33</f>
        <v>0</v>
      </c>
      <c r="FB33" s="87">
        <f>ET33+EX33</f>
        <v>0</v>
      </c>
      <c r="FC33" s="87">
        <f t="shared" si="71"/>
        <v>0</v>
      </c>
      <c r="FD33" s="131" t="str">
        <f t="shared" si="72"/>
        <v>-</v>
      </c>
      <c r="FE33" s="87">
        <v>0</v>
      </c>
      <c r="FF33" s="87"/>
      <c r="FG33" s="87">
        <f t="shared" si="73"/>
        <v>0</v>
      </c>
      <c r="FH33" s="131" t="str">
        <f t="shared" si="74"/>
        <v>-</v>
      </c>
      <c r="FI33" s="87">
        <f>FA33+FE33</f>
        <v>0</v>
      </c>
      <c r="FJ33" s="87">
        <f>FB33+FF33</f>
        <v>0</v>
      </c>
      <c r="FK33" s="87">
        <f t="shared" si="76"/>
        <v>0</v>
      </c>
      <c r="FL33" s="131" t="str">
        <f t="shared" si="77"/>
        <v>-</v>
      </c>
      <c r="FM33" s="87">
        <v>0</v>
      </c>
      <c r="FN33" s="87"/>
      <c r="FO33" s="87">
        <f t="shared" si="78"/>
        <v>0</v>
      </c>
      <c r="FP33" s="131" t="str">
        <f t="shared" si="79"/>
        <v>-</v>
      </c>
      <c r="FQ33" s="89">
        <f>H33-EL33-EO33</f>
        <v>23560.691292517011</v>
      </c>
      <c r="FR33" s="89">
        <f>I33-EM33-EP33</f>
        <v>0</v>
      </c>
      <c r="FS33" s="94">
        <v>0</v>
      </c>
      <c r="FT33" s="94">
        <v>0</v>
      </c>
      <c r="FU33" s="94">
        <v>0</v>
      </c>
      <c r="FV33" s="94">
        <v>0</v>
      </c>
      <c r="FW33" s="94">
        <v>0</v>
      </c>
      <c r="FX33" s="94">
        <v>0</v>
      </c>
      <c r="FY33" s="94">
        <v>0</v>
      </c>
      <c r="FZ33" s="94">
        <v>0</v>
      </c>
      <c r="GA33" s="94">
        <v>0</v>
      </c>
      <c r="GB33" s="94">
        <v>0</v>
      </c>
      <c r="GC33" s="94">
        <v>0</v>
      </c>
      <c r="GD33" s="94">
        <v>0</v>
      </c>
      <c r="GE33" s="94">
        <v>0</v>
      </c>
      <c r="GF33" s="94">
        <v>0</v>
      </c>
      <c r="GG33" s="90">
        <f>IF($B$2="Отчет за 1 квартал",'ОЭК 2021-2025'!EU33,IF($B$2="Отчет за 2 квартал",'ОЭК 2021-2025'!FC33,IF($B$2="Отчет за 3 квартал",'ОЭК 2021-2025'!FK33,EQ33)))-FS33-FW33-FX33-FY33-FZ33-GA33-GB33-GC33-GD33-GF33-FT33-FU33-FV33-GE33</f>
        <v>0</v>
      </c>
      <c r="GH33" s="89">
        <v>11907.207482993199</v>
      </c>
      <c r="GI33" s="89">
        <v>11653.483809523812</v>
      </c>
      <c r="GJ33" s="89">
        <v>0</v>
      </c>
      <c r="GK33" s="89">
        <v>0</v>
      </c>
      <c r="GL33" s="89">
        <f t="shared" si="91"/>
        <v>0</v>
      </c>
      <c r="GM33" s="126" t="str">
        <f t="shared" si="85"/>
        <v>Новый проект</v>
      </c>
      <c r="GN33" s="94"/>
      <c r="GO33" s="98"/>
      <c r="GP33" s="99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99"/>
      <c r="HK33" s="101">
        <f t="shared" si="92"/>
        <v>0</v>
      </c>
      <c r="HL33" s="101">
        <f t="shared" si="92"/>
        <v>0</v>
      </c>
      <c r="HM33" s="101">
        <f t="shared" si="92"/>
        <v>0</v>
      </c>
      <c r="HN33" s="101">
        <f t="shared" si="92"/>
        <v>0</v>
      </c>
      <c r="HO33" s="101">
        <f t="shared" si="92"/>
        <v>0</v>
      </c>
      <c r="HP33" s="101">
        <f t="shared" si="92"/>
        <v>0</v>
      </c>
      <c r="HQ33" s="101">
        <f t="shared" si="92"/>
        <v>0</v>
      </c>
      <c r="HR33" s="101">
        <f t="shared" si="92"/>
        <v>0</v>
      </c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  <c r="IM33" s="102"/>
      <c r="IN33" s="102"/>
      <c r="IO33" s="102"/>
      <c r="IP33" s="102"/>
      <c r="IQ33" s="102"/>
      <c r="IR33" s="102"/>
      <c r="IS33" s="102"/>
      <c r="IT33" s="102"/>
      <c r="IU33" s="102"/>
      <c r="IV33" s="102"/>
      <c r="IW33" s="102"/>
      <c r="IX33" s="102"/>
      <c r="IY33" s="101">
        <f t="shared" si="93"/>
        <v>0</v>
      </c>
      <c r="IZ33" s="101">
        <f t="shared" si="93"/>
        <v>0</v>
      </c>
      <c r="JA33" s="101">
        <f t="shared" si="93"/>
        <v>0</v>
      </c>
      <c r="JB33" s="101">
        <f t="shared" si="93"/>
        <v>0</v>
      </c>
      <c r="JC33" s="101">
        <f t="shared" si="93"/>
        <v>0</v>
      </c>
      <c r="JD33" s="101">
        <f t="shared" si="93"/>
        <v>0</v>
      </c>
      <c r="JE33" s="101">
        <f t="shared" si="93"/>
        <v>0</v>
      </c>
      <c r="JF33" s="101">
        <f t="shared" si="93"/>
        <v>0</v>
      </c>
      <c r="JG33" s="102"/>
      <c r="JH33" s="102"/>
      <c r="JI33" s="102"/>
      <c r="JJ33" s="102"/>
      <c r="JK33" s="102"/>
      <c r="JL33" s="102"/>
      <c r="JM33" s="102"/>
      <c r="JN33" s="102"/>
      <c r="JO33" s="102"/>
      <c r="JP33" s="102"/>
      <c r="JQ33" s="102"/>
      <c r="JR33" s="102"/>
      <c r="JS33" s="102"/>
      <c r="JT33" s="102"/>
      <c r="JU33" s="102"/>
      <c r="JV33" s="102"/>
      <c r="JW33" s="102"/>
      <c r="JX33" s="102"/>
      <c r="JY33" s="102"/>
      <c r="JZ33" s="102"/>
      <c r="KA33" s="102"/>
      <c r="KB33" s="102"/>
      <c r="KC33" s="102"/>
      <c r="KD33" s="102"/>
      <c r="KE33" s="102"/>
      <c r="KF33" s="102"/>
      <c r="KG33" s="102"/>
      <c r="KH33" s="102"/>
      <c r="KI33" s="102"/>
      <c r="KJ33" s="102"/>
      <c r="KK33" s="102"/>
      <c r="KL33" s="102"/>
      <c r="KM33" s="2"/>
      <c r="KN33" s="102" t="s">
        <v>97</v>
      </c>
      <c r="KO33" s="76"/>
      <c r="KP33" s="76"/>
      <c r="KQ33" s="76"/>
      <c r="KR33" s="102"/>
      <c r="KS33" s="102"/>
      <c r="KT33" s="102"/>
      <c r="KU33" s="102"/>
      <c r="KV33" s="102"/>
      <c r="KW33" s="102"/>
      <c r="KX33" s="102"/>
      <c r="KY33" s="102"/>
      <c r="KZ33" s="102"/>
      <c r="LA33" s="102"/>
      <c r="LB33" s="102"/>
      <c r="LC33" s="102"/>
      <c r="LD33" s="102"/>
      <c r="LE33" s="102"/>
      <c r="LF33" s="102"/>
      <c r="LG33" s="102"/>
      <c r="LH33" s="102"/>
      <c r="LI33" s="102"/>
      <c r="LJ33" s="127"/>
      <c r="LK33" s="127"/>
      <c r="LL33" s="127"/>
      <c r="LM33" s="127"/>
      <c r="LN33" s="127"/>
      <c r="LO33" s="127"/>
      <c r="LP33" s="103"/>
      <c r="LQ33" s="103"/>
      <c r="LR33" s="103"/>
      <c r="LS33" s="103"/>
      <c r="LT33" s="103"/>
      <c r="LU33" s="104"/>
      <c r="LV33" s="103"/>
      <c r="LW33" s="103"/>
      <c r="LX33" s="104"/>
    </row>
    <row r="34" spans="1:336" ht="23.45" customHeight="1" outlineLevel="1" x14ac:dyDescent="0.2">
      <c r="A34" s="79" t="s">
        <v>154</v>
      </c>
      <c r="B34" s="125" t="s">
        <v>155</v>
      </c>
      <c r="C34" s="81" t="s">
        <v>101</v>
      </c>
      <c r="D34" s="81" t="s">
        <v>102</v>
      </c>
      <c r="E34" s="81" t="s">
        <v>103</v>
      </c>
      <c r="F34" s="82">
        <f>H34*1.2</f>
        <v>11935.750799999998</v>
      </c>
      <c r="G34" s="82"/>
      <c r="H34" s="82">
        <f t="shared" si="88"/>
        <v>9946.4589999999989</v>
      </c>
      <c r="I34" s="82"/>
      <c r="J34" s="83">
        <v>42022</v>
      </c>
      <c r="K34" s="83"/>
      <c r="L34" s="83">
        <v>42025</v>
      </c>
      <c r="M34" s="84"/>
      <c r="N34" s="82">
        <v>0</v>
      </c>
      <c r="O34" s="82"/>
      <c r="P34" s="85" t="s">
        <v>102</v>
      </c>
      <c r="Q34" s="86"/>
      <c r="R34" s="85" t="s">
        <v>102</v>
      </c>
      <c r="S34" s="85" t="s">
        <v>102</v>
      </c>
      <c r="T34" s="85" t="s">
        <v>102</v>
      </c>
      <c r="U34" s="85" t="s">
        <v>102</v>
      </c>
      <c r="V34" s="82">
        <v>0</v>
      </c>
      <c r="W34" s="82">
        <v>0</v>
      </c>
      <c r="X34" s="85" t="s">
        <v>102</v>
      </c>
      <c r="Y34" s="82">
        <v>0</v>
      </c>
      <c r="Z34" s="85" t="s">
        <v>102</v>
      </c>
      <c r="AA34" s="85" t="s">
        <v>102</v>
      </c>
      <c r="AB34" s="87">
        <v>0</v>
      </c>
      <c r="AC34" s="87"/>
      <c r="AD34" s="88" t="s">
        <v>115</v>
      </c>
      <c r="AE34" s="88"/>
      <c r="AF34" s="93">
        <f t="shared" si="22"/>
        <v>11935.7508</v>
      </c>
      <c r="AG34" s="90">
        <f>AK34+AO34+AW34+BE34</f>
        <v>0</v>
      </c>
      <c r="AH34" s="90">
        <f>AL34+AP34+AX34+BF34</f>
        <v>0</v>
      </c>
      <c r="AI34" s="90">
        <f t="shared" si="24"/>
        <v>0</v>
      </c>
      <c r="AJ34" s="91" t="str">
        <f t="shared" si="89"/>
        <v>-</v>
      </c>
      <c r="AK34" s="92">
        <v>0</v>
      </c>
      <c r="AL34" s="92"/>
      <c r="AM34" s="90">
        <f t="shared" si="26"/>
        <v>0</v>
      </c>
      <c r="AN34" s="91" t="str">
        <f t="shared" si="27"/>
        <v>-</v>
      </c>
      <c r="AO34" s="92">
        <v>0</v>
      </c>
      <c r="AP34" s="92"/>
      <c r="AQ34" s="90">
        <f t="shared" si="28"/>
        <v>0</v>
      </c>
      <c r="AR34" s="91" t="str">
        <f t="shared" si="29"/>
        <v>-</v>
      </c>
      <c r="AS34" s="90">
        <f>AK34+AO34</f>
        <v>0</v>
      </c>
      <c r="AT34" s="90">
        <f>AL34+AP34</f>
        <v>0</v>
      </c>
      <c r="AU34" s="90">
        <f t="shared" si="31"/>
        <v>0</v>
      </c>
      <c r="AV34" s="91" t="str">
        <f t="shared" si="32"/>
        <v>-</v>
      </c>
      <c r="AW34" s="92">
        <v>0</v>
      </c>
      <c r="AX34" s="92"/>
      <c r="AY34" s="90">
        <f t="shared" si="33"/>
        <v>0</v>
      </c>
      <c r="AZ34" s="91" t="str">
        <f t="shared" si="34"/>
        <v>-</v>
      </c>
      <c r="BA34" s="90">
        <f>AS34+AW34</f>
        <v>0</v>
      </c>
      <c r="BB34" s="90">
        <f>AT34+AX34</f>
        <v>0</v>
      </c>
      <c r="BC34" s="90">
        <f t="shared" si="36"/>
        <v>0</v>
      </c>
      <c r="BD34" s="91" t="str">
        <f t="shared" si="37"/>
        <v>-</v>
      </c>
      <c r="BE34" s="92">
        <v>0</v>
      </c>
      <c r="BF34" s="92"/>
      <c r="BG34" s="90">
        <f t="shared" si="38"/>
        <v>0</v>
      </c>
      <c r="BH34" s="91" t="str">
        <f t="shared" si="39"/>
        <v>-</v>
      </c>
      <c r="BI34" s="93">
        <f>F34-AB34-AG34</f>
        <v>11935.750799999998</v>
      </c>
      <c r="BJ34" s="93">
        <f>G34-AC34-AH34</f>
        <v>0</v>
      </c>
      <c r="BK34" s="94">
        <v>0</v>
      </c>
      <c r="BL34" s="94">
        <v>0</v>
      </c>
      <c r="BM34" s="94">
        <v>0</v>
      </c>
      <c r="BN34" s="94">
        <v>0</v>
      </c>
      <c r="BO34" s="94">
        <v>0</v>
      </c>
      <c r="BP34" s="94">
        <v>0</v>
      </c>
      <c r="BQ34" s="94">
        <v>0</v>
      </c>
      <c r="BR34" s="94">
        <v>0</v>
      </c>
      <c r="BS34" s="94">
        <v>0</v>
      </c>
      <c r="BT34" s="94">
        <v>0</v>
      </c>
      <c r="BU34" s="94">
        <v>0</v>
      </c>
      <c r="BV34" s="94">
        <v>0</v>
      </c>
      <c r="BW34" s="94">
        <v>0</v>
      </c>
      <c r="BX34" s="94">
        <v>0</v>
      </c>
      <c r="BY34" s="90">
        <f>IF($B$2="Отчет за 1 квартал",'ОЭК 2021-2025'!AM34,IF($B$2="Отчет за 2 квартал",'ОЭК 2021-2025'!AU34,IF($B$2="Отчет за 3 квартал",'ОЭК 2021-2025'!BC34,AI34)))-BK34-BO34-BP34-BQ34-BR34-BS34-BT34-BU34-BV34-BX34-BL34-BM34-BN34-BW34</f>
        <v>0</v>
      </c>
      <c r="BZ34" s="94">
        <v>2822.4047999999998</v>
      </c>
      <c r="CA34" s="94">
        <v>2927.6159999999995</v>
      </c>
      <c r="CB34" s="94">
        <v>3036.2580000000003</v>
      </c>
      <c r="CC34" s="94">
        <v>3149.4719999999998</v>
      </c>
      <c r="CD34" s="93">
        <f t="shared" si="41"/>
        <v>0</v>
      </c>
      <c r="CE34" s="96" t="s">
        <v>105</v>
      </c>
      <c r="CF34" s="94"/>
      <c r="CG34" s="92">
        <v>0</v>
      </c>
      <c r="CH34" s="92"/>
      <c r="CI34" s="88" t="s">
        <v>115</v>
      </c>
      <c r="CJ34" s="88"/>
      <c r="CK34" s="90">
        <f t="shared" si="42"/>
        <v>9946.4589999999989</v>
      </c>
      <c r="CL34" s="90">
        <f>CP34+CT34+DB34+DJ34</f>
        <v>0</v>
      </c>
      <c r="CM34" s="90">
        <f>CQ34+CU34+DC34+DK34</f>
        <v>0</v>
      </c>
      <c r="CN34" s="90">
        <f t="shared" si="44"/>
        <v>0</v>
      </c>
      <c r="CO34" s="91" t="str">
        <f t="shared" si="45"/>
        <v>-</v>
      </c>
      <c r="CP34" s="92">
        <v>0</v>
      </c>
      <c r="CQ34" s="92"/>
      <c r="CR34" s="90">
        <f t="shared" si="46"/>
        <v>0</v>
      </c>
      <c r="CS34" s="91" t="str">
        <f t="shared" si="47"/>
        <v>-</v>
      </c>
      <c r="CT34" s="92">
        <v>0</v>
      </c>
      <c r="CU34" s="92"/>
      <c r="CV34" s="90">
        <f t="shared" si="48"/>
        <v>0</v>
      </c>
      <c r="CW34" s="91" t="str">
        <f t="shared" si="49"/>
        <v>-</v>
      </c>
      <c r="CX34" s="90">
        <f>CP34+CT34</f>
        <v>0</v>
      </c>
      <c r="CY34" s="90">
        <f>CQ34+CU34</f>
        <v>0</v>
      </c>
      <c r="CZ34" s="90">
        <f t="shared" si="51"/>
        <v>0</v>
      </c>
      <c r="DA34" s="91" t="str">
        <f t="shared" si="52"/>
        <v>-</v>
      </c>
      <c r="DB34" s="92">
        <v>0</v>
      </c>
      <c r="DC34" s="92"/>
      <c r="DD34" s="90">
        <f t="shared" si="53"/>
        <v>0</v>
      </c>
      <c r="DE34" s="91" t="str">
        <f t="shared" si="54"/>
        <v>-</v>
      </c>
      <c r="DF34" s="90">
        <f>CX34+DB34</f>
        <v>0</v>
      </c>
      <c r="DG34" s="90">
        <f>CY34+DC34</f>
        <v>0</v>
      </c>
      <c r="DH34" s="90">
        <f t="shared" si="56"/>
        <v>0</v>
      </c>
      <c r="DI34" s="91" t="str">
        <f t="shared" si="57"/>
        <v>-</v>
      </c>
      <c r="DJ34" s="92">
        <v>0</v>
      </c>
      <c r="DK34" s="92"/>
      <c r="DL34" s="90">
        <f t="shared" si="58"/>
        <v>0</v>
      </c>
      <c r="DM34" s="91" t="str">
        <f t="shared" si="59"/>
        <v>-</v>
      </c>
      <c r="DN34" s="93">
        <f>H34-CG34-CL34</f>
        <v>9946.4589999999989</v>
      </c>
      <c r="DO34" s="93">
        <f>I34-CH34-CM34</f>
        <v>0</v>
      </c>
      <c r="DP34" s="94">
        <v>0</v>
      </c>
      <c r="DQ34" s="94">
        <v>0</v>
      </c>
      <c r="DR34" s="94">
        <v>0</v>
      </c>
      <c r="DS34" s="94">
        <v>0</v>
      </c>
      <c r="DT34" s="94">
        <v>0</v>
      </c>
      <c r="DU34" s="94">
        <v>0</v>
      </c>
      <c r="DV34" s="94">
        <v>0</v>
      </c>
      <c r="DW34" s="94">
        <v>0</v>
      </c>
      <c r="DX34" s="94">
        <v>0</v>
      </c>
      <c r="DY34" s="94">
        <v>0</v>
      </c>
      <c r="DZ34" s="94">
        <v>0</v>
      </c>
      <c r="EA34" s="94">
        <v>0</v>
      </c>
      <c r="EB34" s="94">
        <v>0</v>
      </c>
      <c r="EC34" s="94">
        <v>0</v>
      </c>
      <c r="ED34" s="90">
        <f>IF($B$2="Отчет за 1 квартал",'ОЭК 2021-2025'!CR70,IF($B$2="Отчет за 2 квартал",'ОЭК 2021-2025'!CZ70,IF($B$2="Отчет за 3 квартал",'ОЭК 2021-2025'!DH70,CN34)))-DP34-DT34-DU34-DV34-DW34-DX34-DY34-DZ34-EA34-EC34-DQ34-DR34-DS34-EB34</f>
        <v>0</v>
      </c>
      <c r="EE34" s="94">
        <v>2352.0039999999999</v>
      </c>
      <c r="EF34" s="94">
        <v>2439.6799999999998</v>
      </c>
      <c r="EG34" s="94">
        <v>2530.2150000000001</v>
      </c>
      <c r="EH34" s="94">
        <v>2624.56</v>
      </c>
      <c r="EI34" s="93">
        <f t="shared" si="90"/>
        <v>0</v>
      </c>
      <c r="EJ34" s="126" t="str">
        <f t="shared" si="84"/>
        <v>Новый проект</v>
      </c>
      <c r="EK34" s="94"/>
      <c r="EL34" s="92">
        <v>0</v>
      </c>
      <c r="EM34" s="92"/>
      <c r="EN34" s="90">
        <f t="shared" si="62"/>
        <v>9946.4589999999989</v>
      </c>
      <c r="EO34" s="90">
        <f>ES34+EW34+FE34+FM34</f>
        <v>0</v>
      </c>
      <c r="EP34" s="90">
        <f>ET34+EX34+FF34+FN34</f>
        <v>0</v>
      </c>
      <c r="EQ34" s="90">
        <f t="shared" si="64"/>
        <v>0</v>
      </c>
      <c r="ER34" s="91" t="str">
        <f t="shared" si="65"/>
        <v>-</v>
      </c>
      <c r="ES34" s="92">
        <v>0</v>
      </c>
      <c r="ET34" s="92"/>
      <c r="EU34" s="90">
        <f t="shared" si="66"/>
        <v>0</v>
      </c>
      <c r="EV34" s="91" t="str">
        <f t="shared" si="67"/>
        <v>-</v>
      </c>
      <c r="EW34" s="92">
        <v>0</v>
      </c>
      <c r="EX34" s="92"/>
      <c r="EY34" s="90">
        <f t="shared" si="68"/>
        <v>0</v>
      </c>
      <c r="EZ34" s="91" t="str">
        <f t="shared" si="69"/>
        <v>-</v>
      </c>
      <c r="FA34" s="90">
        <f>ES34+EW34</f>
        <v>0</v>
      </c>
      <c r="FB34" s="90">
        <f>ET34+EX34</f>
        <v>0</v>
      </c>
      <c r="FC34" s="90">
        <f t="shared" si="71"/>
        <v>0</v>
      </c>
      <c r="FD34" s="91" t="str">
        <f t="shared" si="72"/>
        <v>-</v>
      </c>
      <c r="FE34" s="92">
        <v>0</v>
      </c>
      <c r="FF34" s="92"/>
      <c r="FG34" s="90">
        <f t="shared" si="73"/>
        <v>0</v>
      </c>
      <c r="FH34" s="91" t="str">
        <f t="shared" si="74"/>
        <v>-</v>
      </c>
      <c r="FI34" s="90">
        <f>FA34+FE34</f>
        <v>0</v>
      </c>
      <c r="FJ34" s="90">
        <f>FB34+FF34</f>
        <v>0</v>
      </c>
      <c r="FK34" s="90">
        <f t="shared" si="76"/>
        <v>0</v>
      </c>
      <c r="FL34" s="91" t="str">
        <f t="shared" si="77"/>
        <v>-</v>
      </c>
      <c r="FM34" s="92">
        <v>0</v>
      </c>
      <c r="FN34" s="92"/>
      <c r="FO34" s="90">
        <f t="shared" si="78"/>
        <v>0</v>
      </c>
      <c r="FP34" s="91" t="str">
        <f t="shared" si="79"/>
        <v>-</v>
      </c>
      <c r="FQ34" s="93">
        <f>H34-EL34-EO34</f>
        <v>9946.4589999999989</v>
      </c>
      <c r="FR34" s="93">
        <f>I34-EM34-EP34</f>
        <v>0</v>
      </c>
      <c r="FS34" s="94">
        <v>0</v>
      </c>
      <c r="FT34" s="94">
        <v>0</v>
      </c>
      <c r="FU34" s="94">
        <v>0</v>
      </c>
      <c r="FV34" s="94">
        <v>0</v>
      </c>
      <c r="FW34" s="94">
        <v>0</v>
      </c>
      <c r="FX34" s="94">
        <v>0</v>
      </c>
      <c r="FY34" s="94">
        <v>0</v>
      </c>
      <c r="FZ34" s="94">
        <v>0</v>
      </c>
      <c r="GA34" s="94">
        <v>0</v>
      </c>
      <c r="GB34" s="94">
        <v>0</v>
      </c>
      <c r="GC34" s="94">
        <v>0</v>
      </c>
      <c r="GD34" s="94">
        <v>0</v>
      </c>
      <c r="GE34" s="94">
        <v>0</v>
      </c>
      <c r="GF34" s="94">
        <v>0</v>
      </c>
      <c r="GG34" s="90">
        <f>IF($B$2="Отчет за 1 квартал",'ОЭК 2021-2025'!EU34,IF($B$2="Отчет за 2 квартал",'ОЭК 2021-2025'!FC34,IF($B$2="Отчет за 3 квартал",'ОЭК 2021-2025'!FK34,EQ34)))-FS34-FW34-FX34-FY34-FZ34-GA34-GB34-GC34-GD34-GF34-FT34-FU34-FV34-GE34</f>
        <v>0</v>
      </c>
      <c r="GH34" s="94">
        <v>2352.0039999999999</v>
      </c>
      <c r="GI34" s="94">
        <v>2439.6799999999998</v>
      </c>
      <c r="GJ34" s="94">
        <v>2530.2150000000001</v>
      </c>
      <c r="GK34" s="94">
        <v>2624.56</v>
      </c>
      <c r="GL34" s="93">
        <f t="shared" si="91"/>
        <v>0</v>
      </c>
      <c r="GM34" s="126" t="str">
        <f t="shared" si="85"/>
        <v>Новый проект</v>
      </c>
      <c r="GN34" s="94"/>
      <c r="GO34" s="98"/>
      <c r="GP34" s="99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99"/>
      <c r="HK34" s="101">
        <f t="shared" si="92"/>
        <v>0</v>
      </c>
      <c r="HL34" s="101">
        <f t="shared" si="92"/>
        <v>0</v>
      </c>
      <c r="HM34" s="101">
        <f t="shared" si="92"/>
        <v>0</v>
      </c>
      <c r="HN34" s="101">
        <f t="shared" si="92"/>
        <v>0</v>
      </c>
      <c r="HO34" s="101">
        <f t="shared" si="92"/>
        <v>0</v>
      </c>
      <c r="HP34" s="101">
        <f t="shared" si="92"/>
        <v>0</v>
      </c>
      <c r="HQ34" s="101">
        <f t="shared" si="92"/>
        <v>0</v>
      </c>
      <c r="HR34" s="101">
        <f t="shared" si="92"/>
        <v>0</v>
      </c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  <c r="IM34" s="102"/>
      <c r="IN34" s="102"/>
      <c r="IO34" s="102"/>
      <c r="IP34" s="102"/>
      <c r="IQ34" s="102"/>
      <c r="IR34" s="102"/>
      <c r="IS34" s="102"/>
      <c r="IT34" s="102"/>
      <c r="IU34" s="102"/>
      <c r="IV34" s="102"/>
      <c r="IW34" s="102"/>
      <c r="IX34" s="102"/>
      <c r="IY34" s="101">
        <f t="shared" si="93"/>
        <v>0</v>
      </c>
      <c r="IZ34" s="101">
        <f t="shared" si="93"/>
        <v>0</v>
      </c>
      <c r="JA34" s="101">
        <f t="shared" si="93"/>
        <v>0</v>
      </c>
      <c r="JB34" s="101">
        <f t="shared" si="93"/>
        <v>0</v>
      </c>
      <c r="JC34" s="101">
        <f t="shared" si="93"/>
        <v>0</v>
      </c>
      <c r="JD34" s="101">
        <f t="shared" si="93"/>
        <v>0</v>
      </c>
      <c r="JE34" s="101">
        <f t="shared" si="93"/>
        <v>0</v>
      </c>
      <c r="JF34" s="101">
        <f t="shared" si="93"/>
        <v>0</v>
      </c>
      <c r="JG34" s="102"/>
      <c r="JH34" s="102"/>
      <c r="JI34" s="102"/>
      <c r="JJ34" s="102"/>
      <c r="JK34" s="102"/>
      <c r="JL34" s="102"/>
      <c r="JM34" s="102"/>
      <c r="JN34" s="102"/>
      <c r="JO34" s="102"/>
      <c r="JP34" s="102"/>
      <c r="JQ34" s="102"/>
      <c r="JR34" s="102"/>
      <c r="JS34" s="102"/>
      <c r="JT34" s="102"/>
      <c r="JU34" s="102"/>
      <c r="JV34" s="102"/>
      <c r="JW34" s="102"/>
      <c r="JX34" s="102"/>
      <c r="JY34" s="102"/>
      <c r="JZ34" s="102"/>
      <c r="KA34" s="102"/>
      <c r="KB34" s="102"/>
      <c r="KC34" s="102"/>
      <c r="KD34" s="102"/>
      <c r="KE34" s="102"/>
      <c r="KF34" s="102"/>
      <c r="KG34" s="102"/>
      <c r="KH34" s="102"/>
      <c r="KI34" s="102"/>
      <c r="KJ34" s="102"/>
      <c r="KK34" s="102"/>
      <c r="KL34" s="102"/>
      <c r="KM34" s="2"/>
      <c r="KN34" s="102" t="s">
        <v>97</v>
      </c>
      <c r="KO34" s="76"/>
      <c r="KP34" s="76"/>
      <c r="KQ34" s="76"/>
      <c r="KR34" s="102"/>
      <c r="KS34" s="102"/>
      <c r="KT34" s="102"/>
      <c r="KU34" s="102"/>
      <c r="KV34" s="102"/>
      <c r="KW34" s="102"/>
      <c r="KX34" s="102"/>
      <c r="KY34" s="102"/>
      <c r="KZ34" s="102"/>
      <c r="LA34" s="102"/>
      <c r="LB34" s="102"/>
      <c r="LC34" s="102"/>
      <c r="LD34" s="102"/>
      <c r="LE34" s="102"/>
      <c r="LF34" s="102"/>
      <c r="LG34" s="102"/>
      <c r="LH34" s="102"/>
      <c r="LI34" s="102"/>
      <c r="LJ34" s="127"/>
      <c r="LK34" s="127"/>
      <c r="LL34" s="127"/>
      <c r="LM34" s="127"/>
      <c r="LN34" s="127"/>
      <c r="LO34" s="127"/>
      <c r="LP34" s="103"/>
      <c r="LQ34" s="103"/>
      <c r="LR34" s="103"/>
      <c r="LS34" s="103"/>
      <c r="LT34" s="103"/>
      <c r="LU34" s="104"/>
      <c r="LV34" s="103"/>
      <c r="LW34" s="103"/>
      <c r="LX34" s="104"/>
    </row>
    <row r="35" spans="1:336" ht="15.75" outlineLevel="1" x14ac:dyDescent="0.2">
      <c r="A35" s="110"/>
      <c r="B35" s="111" t="s">
        <v>156</v>
      </c>
      <c r="C35" s="112"/>
      <c r="D35" s="112"/>
      <c r="E35" s="112"/>
      <c r="F35" s="113"/>
      <c r="G35" s="113"/>
      <c r="H35" s="113"/>
      <c r="I35" s="113"/>
      <c r="J35" s="114"/>
      <c r="K35" s="114"/>
      <c r="L35" s="114"/>
      <c r="M35" s="115"/>
      <c r="N35" s="113"/>
      <c r="O35" s="113"/>
      <c r="P35" s="115"/>
      <c r="Q35" s="115"/>
      <c r="R35" s="116"/>
      <c r="S35" s="116"/>
      <c r="T35" s="116"/>
      <c r="U35" s="116"/>
      <c r="V35" s="113"/>
      <c r="W35" s="113"/>
      <c r="X35" s="116"/>
      <c r="Y35" s="113"/>
      <c r="Z35" s="116"/>
      <c r="AA35" s="116"/>
      <c r="AB35" s="117"/>
      <c r="AC35" s="117"/>
      <c r="AD35" s="118" t="s">
        <v>157</v>
      </c>
      <c r="AE35" s="118"/>
      <c r="AF35" s="119"/>
      <c r="AG35" s="117"/>
      <c r="AH35" s="117"/>
      <c r="AI35" s="117"/>
      <c r="AJ35" s="120"/>
      <c r="AK35" s="117"/>
      <c r="AL35" s="117"/>
      <c r="AM35" s="117"/>
      <c r="AN35" s="120"/>
      <c r="AO35" s="117"/>
      <c r="AP35" s="117"/>
      <c r="AQ35" s="117"/>
      <c r="AR35" s="120"/>
      <c r="AS35" s="117"/>
      <c r="AT35" s="117"/>
      <c r="AU35" s="117"/>
      <c r="AV35" s="120"/>
      <c r="AW35" s="117"/>
      <c r="AX35" s="117"/>
      <c r="AY35" s="117"/>
      <c r="AZ35" s="120"/>
      <c r="BA35" s="117"/>
      <c r="BB35" s="117"/>
      <c r="BC35" s="117"/>
      <c r="BD35" s="120"/>
      <c r="BE35" s="117"/>
      <c r="BF35" s="117"/>
      <c r="BG35" s="117"/>
      <c r="BH35" s="120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7"/>
      <c r="BZ35" s="119"/>
      <c r="CA35" s="119"/>
      <c r="CB35" s="119"/>
      <c r="CC35" s="119"/>
      <c r="CD35" s="119"/>
      <c r="CE35" s="119"/>
      <c r="CF35" s="119"/>
      <c r="CG35" s="117"/>
      <c r="CH35" s="117"/>
      <c r="CI35" s="118" t="s">
        <v>157</v>
      </c>
      <c r="CJ35" s="118"/>
      <c r="CK35" s="117"/>
      <c r="CL35" s="117"/>
      <c r="CM35" s="117"/>
      <c r="CN35" s="117"/>
      <c r="CO35" s="120"/>
      <c r="CP35" s="117"/>
      <c r="CQ35" s="117"/>
      <c r="CR35" s="117"/>
      <c r="CS35" s="120"/>
      <c r="CT35" s="117"/>
      <c r="CU35" s="117"/>
      <c r="CV35" s="117"/>
      <c r="CW35" s="120"/>
      <c r="CX35" s="117"/>
      <c r="CY35" s="117"/>
      <c r="CZ35" s="117"/>
      <c r="DA35" s="120"/>
      <c r="DB35" s="117"/>
      <c r="DC35" s="117"/>
      <c r="DD35" s="117"/>
      <c r="DE35" s="120"/>
      <c r="DF35" s="117"/>
      <c r="DG35" s="117"/>
      <c r="DH35" s="117"/>
      <c r="DI35" s="120"/>
      <c r="DJ35" s="117"/>
      <c r="DK35" s="117"/>
      <c r="DL35" s="117"/>
      <c r="DM35" s="120"/>
      <c r="DN35" s="119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7"/>
      <c r="EE35" s="119"/>
      <c r="EF35" s="119"/>
      <c r="EG35" s="119"/>
      <c r="EH35" s="119"/>
      <c r="EI35" s="119"/>
      <c r="EJ35" s="119"/>
      <c r="EK35" s="119"/>
      <c r="EL35" s="117"/>
      <c r="EM35" s="117"/>
      <c r="EN35" s="117"/>
      <c r="EO35" s="117"/>
      <c r="EP35" s="117"/>
      <c r="EQ35" s="117"/>
      <c r="ER35" s="120"/>
      <c r="ES35" s="117"/>
      <c r="ET35" s="117"/>
      <c r="EU35" s="117"/>
      <c r="EV35" s="120"/>
      <c r="EW35" s="117"/>
      <c r="EX35" s="117"/>
      <c r="EY35" s="117"/>
      <c r="EZ35" s="120"/>
      <c r="FA35" s="117"/>
      <c r="FB35" s="117"/>
      <c r="FC35" s="117"/>
      <c r="FD35" s="120"/>
      <c r="FE35" s="117"/>
      <c r="FF35" s="117"/>
      <c r="FG35" s="117"/>
      <c r="FH35" s="120"/>
      <c r="FI35" s="117"/>
      <c r="FJ35" s="117"/>
      <c r="FK35" s="117"/>
      <c r="FL35" s="120"/>
      <c r="FM35" s="117"/>
      <c r="FN35" s="117"/>
      <c r="FO35" s="117"/>
      <c r="FP35" s="120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7"/>
      <c r="GH35" s="119"/>
      <c r="GI35" s="119"/>
      <c r="GJ35" s="119"/>
      <c r="GK35" s="119"/>
      <c r="GL35" s="119"/>
      <c r="GM35" s="119"/>
      <c r="GN35" s="93"/>
      <c r="GO35" s="98"/>
      <c r="GP35" s="99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99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  <c r="IW35" s="101"/>
      <c r="IX35" s="101"/>
      <c r="IY35" s="101"/>
      <c r="IZ35" s="101"/>
      <c r="JA35" s="101"/>
      <c r="JB35" s="101"/>
      <c r="JC35" s="101"/>
      <c r="JD35" s="101"/>
      <c r="JE35" s="101"/>
      <c r="JF35" s="101"/>
      <c r="JG35" s="101"/>
      <c r="JH35" s="101"/>
      <c r="JI35" s="101"/>
      <c r="JJ35" s="101"/>
      <c r="JK35" s="101"/>
      <c r="JL35" s="101"/>
      <c r="JM35" s="101"/>
      <c r="JN35" s="101"/>
      <c r="JO35" s="101"/>
      <c r="JP35" s="101"/>
      <c r="JQ35" s="101"/>
      <c r="JR35" s="101"/>
      <c r="JS35" s="101"/>
      <c r="JT35" s="101"/>
      <c r="JU35" s="101"/>
      <c r="JV35" s="101"/>
      <c r="JW35" s="101"/>
      <c r="JX35" s="101"/>
      <c r="JY35" s="101"/>
      <c r="JZ35" s="101"/>
      <c r="KA35" s="101"/>
      <c r="KB35" s="101"/>
      <c r="KC35" s="101"/>
      <c r="KD35" s="101"/>
      <c r="KE35" s="101"/>
      <c r="KF35" s="101"/>
      <c r="KG35" s="101"/>
      <c r="KH35" s="101"/>
      <c r="KI35" s="101"/>
      <c r="KJ35" s="101"/>
      <c r="KK35" s="101"/>
      <c r="KL35" s="101"/>
      <c r="KM35" s="121"/>
      <c r="KN35" s="101"/>
      <c r="KO35" s="122"/>
      <c r="KP35" s="122"/>
      <c r="KQ35" s="122"/>
      <c r="KR35" s="101"/>
      <c r="KS35" s="101"/>
      <c r="KT35" s="101"/>
      <c r="KU35" s="101"/>
      <c r="KV35" s="101"/>
      <c r="KW35" s="101"/>
      <c r="KX35" s="101"/>
      <c r="KY35" s="101"/>
      <c r="KZ35" s="101"/>
      <c r="LA35" s="101"/>
      <c r="LB35" s="101"/>
      <c r="LC35" s="101"/>
      <c r="LD35" s="101"/>
      <c r="LE35" s="101"/>
      <c r="LF35" s="101"/>
      <c r="LG35" s="101"/>
      <c r="LH35" s="101"/>
      <c r="LI35" s="101"/>
      <c r="LJ35" s="123"/>
      <c r="LK35" s="123"/>
      <c r="LL35" s="123"/>
      <c r="LM35" s="123"/>
      <c r="LN35" s="123"/>
      <c r="LO35" s="123"/>
      <c r="LP35" s="103"/>
      <c r="LQ35" s="103"/>
      <c r="LR35" s="103"/>
      <c r="LS35" s="103"/>
      <c r="LT35" s="103"/>
      <c r="LU35" s="104"/>
      <c r="LV35" s="103"/>
      <c r="LW35" s="103"/>
      <c r="LX35" s="104"/>
    </row>
    <row r="36" spans="1:336" ht="27.75" customHeight="1" outlineLevel="1" x14ac:dyDescent="0.2">
      <c r="A36" s="79" t="s">
        <v>158</v>
      </c>
      <c r="B36" s="125" t="s">
        <v>159</v>
      </c>
      <c r="C36" s="81" t="s">
        <v>101</v>
      </c>
      <c r="D36" s="81" t="s">
        <v>102</v>
      </c>
      <c r="E36" s="81" t="s">
        <v>114</v>
      </c>
      <c r="F36" s="82">
        <v>6953.0919491959994</v>
      </c>
      <c r="G36" s="82"/>
      <c r="H36" s="82">
        <v>6326.6107909966668</v>
      </c>
      <c r="I36" s="82"/>
      <c r="J36" s="83">
        <v>22021</v>
      </c>
      <c r="K36" s="83"/>
      <c r="L36" s="83">
        <v>32021</v>
      </c>
      <c r="M36" s="84"/>
      <c r="N36" s="82">
        <v>0</v>
      </c>
      <c r="O36" s="82"/>
      <c r="P36" s="85" t="s">
        <v>102</v>
      </c>
      <c r="Q36" s="86"/>
      <c r="R36" s="85" t="s">
        <v>102</v>
      </c>
      <c r="S36" s="85" t="s">
        <v>102</v>
      </c>
      <c r="T36" s="85" t="s">
        <v>102</v>
      </c>
      <c r="U36" s="85" t="s">
        <v>102</v>
      </c>
      <c r="V36" s="82">
        <v>0</v>
      </c>
      <c r="W36" s="82">
        <v>0</v>
      </c>
      <c r="X36" s="85" t="s">
        <v>102</v>
      </c>
      <c r="Y36" s="82">
        <v>0</v>
      </c>
      <c r="Z36" s="85" t="s">
        <v>102</v>
      </c>
      <c r="AA36" s="85" t="s">
        <v>102</v>
      </c>
      <c r="AB36" s="87">
        <v>0</v>
      </c>
      <c r="AC36" s="87"/>
      <c r="AD36" s="88" t="s">
        <v>115</v>
      </c>
      <c r="AE36" s="88"/>
      <c r="AF36" s="93">
        <f>AG36+BZ36+CA36+CB36+CC36</f>
        <v>6953.0919491959994</v>
      </c>
      <c r="AG36" s="90">
        <f t="shared" ref="AG36:AH38" si="94">AK36+AO36+AW36+BE36</f>
        <v>6953.0919491959994</v>
      </c>
      <c r="AH36" s="90">
        <f t="shared" si="94"/>
        <v>0</v>
      </c>
      <c r="AI36" s="90">
        <f>AH36-AG36</f>
        <v>-6953.0919491959994</v>
      </c>
      <c r="AJ36" s="91">
        <f>IF(AG36=0,"-",AH36/AG36)</f>
        <v>0</v>
      </c>
      <c r="AK36" s="92">
        <v>0</v>
      </c>
      <c r="AL36" s="92"/>
      <c r="AM36" s="90">
        <f>AL36-AK36</f>
        <v>0</v>
      </c>
      <c r="AN36" s="91" t="str">
        <f>IF(AK36=0,"-",AL36/AK36)</f>
        <v>-</v>
      </c>
      <c r="AO36" s="92">
        <v>0</v>
      </c>
      <c r="AP36" s="92"/>
      <c r="AQ36" s="90">
        <f>AP36-AO36</f>
        <v>0</v>
      </c>
      <c r="AR36" s="91" t="str">
        <f>IF(AO36=0,"-",AP36/AO36)</f>
        <v>-</v>
      </c>
      <c r="AS36" s="90">
        <f t="shared" ref="AS36:AT38" si="95">AK36+AO36</f>
        <v>0</v>
      </c>
      <c r="AT36" s="90">
        <f t="shared" si="95"/>
        <v>0</v>
      </c>
      <c r="AU36" s="90">
        <f>AT36-AS36</f>
        <v>0</v>
      </c>
      <c r="AV36" s="91" t="str">
        <f>IF(AS36=0,"-",AT36/AS36)</f>
        <v>-</v>
      </c>
      <c r="AW36" s="92">
        <v>6953.0919491959994</v>
      </c>
      <c r="AX36" s="92"/>
      <c r="AY36" s="90">
        <f>AX36-AW36</f>
        <v>-6953.0919491959994</v>
      </c>
      <c r="AZ36" s="91">
        <f>IF(AW36=0,"-",AX36/AW36)</f>
        <v>0</v>
      </c>
      <c r="BA36" s="90">
        <f t="shared" ref="BA36:BB38" si="96">AS36+AW36</f>
        <v>6953.0919491959994</v>
      </c>
      <c r="BB36" s="90">
        <f t="shared" si="96"/>
        <v>0</v>
      </c>
      <c r="BC36" s="90">
        <f>BB36-BA36</f>
        <v>-6953.0919491959994</v>
      </c>
      <c r="BD36" s="91">
        <f>IF(BA36=0,"-",BB36/BA36)</f>
        <v>0</v>
      </c>
      <c r="BE36" s="92">
        <v>0</v>
      </c>
      <c r="BF36" s="92"/>
      <c r="BG36" s="90">
        <f>BF36-BE36</f>
        <v>0</v>
      </c>
      <c r="BH36" s="91" t="str">
        <f>IF(BE36=0,"-",BF36/BE36)</f>
        <v>-</v>
      </c>
      <c r="BI36" s="93">
        <f t="shared" ref="BI36:BJ38" si="97">F36-AB36-AG36</f>
        <v>0</v>
      </c>
      <c r="BJ36" s="93">
        <f t="shared" si="97"/>
        <v>0</v>
      </c>
      <c r="BK36" s="94">
        <v>0</v>
      </c>
      <c r="BL36" s="94">
        <v>0</v>
      </c>
      <c r="BM36" s="94">
        <v>0</v>
      </c>
      <c r="BN36" s="94">
        <v>0</v>
      </c>
      <c r="BO36" s="94">
        <v>0</v>
      </c>
      <c r="BP36" s="94">
        <v>0</v>
      </c>
      <c r="BQ36" s="94">
        <v>0</v>
      </c>
      <c r="BR36" s="94">
        <v>0</v>
      </c>
      <c r="BS36" s="94">
        <v>0</v>
      </c>
      <c r="BT36" s="94">
        <v>0</v>
      </c>
      <c r="BU36" s="94">
        <v>0</v>
      </c>
      <c r="BV36" s="94">
        <v>0</v>
      </c>
      <c r="BW36" s="94">
        <v>0</v>
      </c>
      <c r="BX36" s="94">
        <v>0</v>
      </c>
      <c r="BY36" s="90">
        <f>IF($B$2="Отчет за 1 квартал",'ОЭК 2021-2025'!AM36,IF($B$2="Отчет за 2 квартал",'ОЭК 2021-2025'!AU36,IF($B$2="Отчет за 3 квартал",'ОЭК 2021-2025'!BC36,AI36)))-BK36-BO36-BP36-BQ36-BR36-BS36-BT36-BU36-BV36-BX36-BL36-BM36-BN36-BW36</f>
        <v>-6953.0919491959994</v>
      </c>
      <c r="BZ36" s="94">
        <v>0</v>
      </c>
      <c r="CA36" s="94">
        <v>0</v>
      </c>
      <c r="CB36" s="94">
        <v>0</v>
      </c>
      <c r="CC36" s="94">
        <v>0</v>
      </c>
      <c r="CD36" s="93">
        <f>F36-AB36-AF36</f>
        <v>0</v>
      </c>
      <c r="CE36" s="126" t="s">
        <v>142</v>
      </c>
      <c r="CF36" s="94"/>
      <c r="CG36" s="92">
        <v>0</v>
      </c>
      <c r="CH36" s="92"/>
      <c r="CI36" s="88" t="s">
        <v>115</v>
      </c>
      <c r="CJ36" s="88"/>
      <c r="CK36" s="90">
        <f>CL36+EE36+EF36+EG36+EH36</f>
        <v>6326.6107909966668</v>
      </c>
      <c r="CL36" s="90">
        <f t="shared" ref="CL36:CM38" si="98">CP36+CT36+DB36+DJ36</f>
        <v>6326.6107909966668</v>
      </c>
      <c r="CM36" s="90">
        <f t="shared" si="98"/>
        <v>0</v>
      </c>
      <c r="CN36" s="90">
        <f>CM36-CL36</f>
        <v>-6326.6107909966668</v>
      </c>
      <c r="CO36" s="91">
        <f>IF(CL36=0,"-",CM36/CL36)</f>
        <v>0</v>
      </c>
      <c r="CP36" s="92">
        <v>0</v>
      </c>
      <c r="CQ36" s="92"/>
      <c r="CR36" s="90">
        <f>CQ36-CP36</f>
        <v>0</v>
      </c>
      <c r="CS36" s="91" t="str">
        <f>IF(CP36=0,"-",CQ36/CP36)</f>
        <v>-</v>
      </c>
      <c r="CT36" s="92">
        <v>6326.6107909966668</v>
      </c>
      <c r="CU36" s="92"/>
      <c r="CV36" s="90">
        <f>CU36-CT36</f>
        <v>-6326.6107909966668</v>
      </c>
      <c r="CW36" s="91">
        <f>IF(CT36=0,"-",CU36/CT36)</f>
        <v>0</v>
      </c>
      <c r="CX36" s="90">
        <f t="shared" ref="CX36:CY38" si="99">CP36+CT36</f>
        <v>6326.6107909966668</v>
      </c>
      <c r="CY36" s="90">
        <f t="shared" si="99"/>
        <v>0</v>
      </c>
      <c r="CZ36" s="90">
        <f>CY36-CX36</f>
        <v>-6326.6107909966668</v>
      </c>
      <c r="DA36" s="91">
        <f>IF(CX36=0,"-",CY36/CX36)</f>
        <v>0</v>
      </c>
      <c r="DB36" s="92">
        <v>0</v>
      </c>
      <c r="DC36" s="92"/>
      <c r="DD36" s="90">
        <f>DC36-DB36</f>
        <v>0</v>
      </c>
      <c r="DE36" s="91" t="str">
        <f>IF(DB36=0,"-",DC36/DB36)</f>
        <v>-</v>
      </c>
      <c r="DF36" s="90">
        <f t="shared" ref="DF36:DG38" si="100">CX36+DB36</f>
        <v>6326.6107909966668</v>
      </c>
      <c r="DG36" s="90">
        <f t="shared" si="100"/>
        <v>0</v>
      </c>
      <c r="DH36" s="90">
        <f>DG36-DF36</f>
        <v>-6326.6107909966668</v>
      </c>
      <c r="DI36" s="91">
        <f>IF(DF36=0,"-",DG36/DF36)</f>
        <v>0</v>
      </c>
      <c r="DJ36" s="92">
        <v>0</v>
      </c>
      <c r="DK36" s="92"/>
      <c r="DL36" s="90">
        <f>DK36-DJ36</f>
        <v>0</v>
      </c>
      <c r="DM36" s="91" t="str">
        <f>IF(DJ36=0,"-",DK36/DJ36)</f>
        <v>-</v>
      </c>
      <c r="DN36" s="93">
        <f t="shared" ref="DN36:DO38" si="101">H36-CG36-CL36</f>
        <v>0</v>
      </c>
      <c r="DO36" s="93">
        <f t="shared" si="101"/>
        <v>0</v>
      </c>
      <c r="DP36" s="94">
        <v>0</v>
      </c>
      <c r="DQ36" s="94">
        <v>0</v>
      </c>
      <c r="DR36" s="94">
        <v>0</v>
      </c>
      <c r="DS36" s="94">
        <v>0</v>
      </c>
      <c r="DT36" s="94">
        <v>0</v>
      </c>
      <c r="DU36" s="94">
        <v>0</v>
      </c>
      <c r="DV36" s="94">
        <v>0</v>
      </c>
      <c r="DW36" s="94">
        <v>0</v>
      </c>
      <c r="DX36" s="94">
        <v>0</v>
      </c>
      <c r="DY36" s="94">
        <v>0</v>
      </c>
      <c r="DZ36" s="94">
        <v>0</v>
      </c>
      <c r="EA36" s="94">
        <v>0</v>
      </c>
      <c r="EB36" s="94">
        <v>0</v>
      </c>
      <c r="EC36" s="94">
        <v>0</v>
      </c>
      <c r="ED36" s="90">
        <f>IF($B$2="Отчет за 1 квартал",'ОЭК 2021-2025'!CR73,IF($B$2="Отчет за 2 квартал",'ОЭК 2021-2025'!CZ73,IF($B$2="Отчет за 3 квартал",'ОЭК 2021-2025'!DH73,CN36)))-DP36-DT36-DU36-DV36-DW36-DX36-DY36-DZ36-EA36-EC36-DQ36-DR36-DS36-EB36</f>
        <v>-6326.6107909966668</v>
      </c>
      <c r="EE36" s="94">
        <v>0</v>
      </c>
      <c r="EF36" s="94">
        <v>0</v>
      </c>
      <c r="EG36" s="94">
        <v>0</v>
      </c>
      <c r="EH36" s="94">
        <v>0</v>
      </c>
      <c r="EI36" s="93">
        <f>H36-CG36-CK36</f>
        <v>0</v>
      </c>
      <c r="EJ36" s="95" t="str">
        <f>CE36</f>
        <v>Новый проект
(НДС облагается частично)</v>
      </c>
      <c r="EK36" s="94"/>
      <c r="EL36" s="92">
        <v>0</v>
      </c>
      <c r="EM36" s="92"/>
      <c r="EN36" s="90">
        <f>EO36+GH36+GI36+GJ36+GK36</f>
        <v>6326.6107909966668</v>
      </c>
      <c r="EO36" s="90">
        <f t="shared" ref="EO36:EP38" si="102">ES36+EW36+FE36+FM36</f>
        <v>6326.6107909966668</v>
      </c>
      <c r="EP36" s="90">
        <f t="shared" si="102"/>
        <v>0</v>
      </c>
      <c r="EQ36" s="90">
        <f>EP36-EO36</f>
        <v>-6326.6107909966668</v>
      </c>
      <c r="ER36" s="91">
        <f>IF(EO36=0,"-",EP36/EO36)</f>
        <v>0</v>
      </c>
      <c r="ES36" s="92">
        <v>0</v>
      </c>
      <c r="ET36" s="92"/>
      <c r="EU36" s="90">
        <f>ET36-ES36</f>
        <v>0</v>
      </c>
      <c r="EV36" s="91" t="str">
        <f>IF(ES36=0,"-",ET36/ES36)</f>
        <v>-</v>
      </c>
      <c r="EW36" s="92">
        <v>6326.6107909966668</v>
      </c>
      <c r="EX36" s="92"/>
      <c r="EY36" s="90">
        <f>EX36-EW36</f>
        <v>-6326.6107909966668</v>
      </c>
      <c r="EZ36" s="91">
        <f>IF(EW36=0,"-",EX36/EW36)</f>
        <v>0</v>
      </c>
      <c r="FA36" s="90">
        <f t="shared" ref="FA36:FB38" si="103">ES36+EW36</f>
        <v>6326.6107909966668</v>
      </c>
      <c r="FB36" s="90">
        <f t="shared" si="103"/>
        <v>0</v>
      </c>
      <c r="FC36" s="90">
        <f>FB36-FA36</f>
        <v>-6326.6107909966668</v>
      </c>
      <c r="FD36" s="91">
        <f>IF(FA36=0,"-",FB36/FA36)</f>
        <v>0</v>
      </c>
      <c r="FE36" s="92">
        <v>0</v>
      </c>
      <c r="FF36" s="92"/>
      <c r="FG36" s="90">
        <f>FF36-FE36</f>
        <v>0</v>
      </c>
      <c r="FH36" s="91" t="str">
        <f>IF(FE36=0,"-",FF36/FE36)</f>
        <v>-</v>
      </c>
      <c r="FI36" s="90">
        <f t="shared" ref="FI36:FJ38" si="104">FA36+FE36</f>
        <v>6326.6107909966668</v>
      </c>
      <c r="FJ36" s="90">
        <f t="shared" si="104"/>
        <v>0</v>
      </c>
      <c r="FK36" s="90">
        <f>FJ36-FI36</f>
        <v>-6326.6107909966668</v>
      </c>
      <c r="FL36" s="91">
        <f>IF(FI36=0,"-",FJ36/FI36)</f>
        <v>0</v>
      </c>
      <c r="FM36" s="92">
        <v>0</v>
      </c>
      <c r="FN36" s="92"/>
      <c r="FO36" s="90">
        <f>FN36-FM36</f>
        <v>0</v>
      </c>
      <c r="FP36" s="91" t="str">
        <f>IF(FM36=0,"-",FN36/FM36)</f>
        <v>-</v>
      </c>
      <c r="FQ36" s="93">
        <f t="shared" ref="FQ36:FR38" si="105">H36-EL36-EO36</f>
        <v>0</v>
      </c>
      <c r="FR36" s="93">
        <f t="shared" si="105"/>
        <v>0</v>
      </c>
      <c r="FS36" s="94">
        <v>0</v>
      </c>
      <c r="FT36" s="94">
        <v>0</v>
      </c>
      <c r="FU36" s="94">
        <v>0</v>
      </c>
      <c r="FV36" s="94">
        <v>0</v>
      </c>
      <c r="FW36" s="94">
        <v>0</v>
      </c>
      <c r="FX36" s="94">
        <v>0</v>
      </c>
      <c r="FY36" s="94">
        <v>0</v>
      </c>
      <c r="FZ36" s="94">
        <v>0</v>
      </c>
      <c r="GA36" s="94">
        <v>0</v>
      </c>
      <c r="GB36" s="94">
        <v>0</v>
      </c>
      <c r="GC36" s="94">
        <v>0</v>
      </c>
      <c r="GD36" s="94">
        <v>0</v>
      </c>
      <c r="GE36" s="94">
        <v>0</v>
      </c>
      <c r="GF36" s="94">
        <v>0</v>
      </c>
      <c r="GG36" s="90">
        <f>IF($B$2="Отчет за 1 квартал",'ОЭК 2021-2025'!EU36,IF($B$2="Отчет за 2 квартал",'ОЭК 2021-2025'!FC36,IF($B$2="Отчет за 3 квартал",'ОЭК 2021-2025'!FK36,EQ36)))-FS36-FW36-FX36-FY36-FZ36-GA36-GB36-GC36-GD36-GF36-FT36-FU36-FV36-GE36</f>
        <v>-6326.6107909966668</v>
      </c>
      <c r="GH36" s="94">
        <v>0</v>
      </c>
      <c r="GI36" s="94">
        <v>0</v>
      </c>
      <c r="GJ36" s="94">
        <v>0</v>
      </c>
      <c r="GK36" s="94">
        <v>0</v>
      </c>
      <c r="GL36" s="93">
        <f>H36-EL36-EN36</f>
        <v>0</v>
      </c>
      <c r="GM36" s="126" t="str">
        <f>CE36</f>
        <v>Новый проект
(НДС облагается частично)</v>
      </c>
      <c r="GN36" s="94"/>
      <c r="GO36" s="98"/>
      <c r="GP36" s="99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99"/>
      <c r="HK36" s="101"/>
      <c r="HL36" s="101"/>
      <c r="HM36" s="101"/>
      <c r="HN36" s="101"/>
      <c r="HO36" s="101"/>
      <c r="HP36" s="101"/>
      <c r="HQ36" s="101"/>
      <c r="HR36" s="101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  <c r="IM36" s="102"/>
      <c r="IN36" s="102"/>
      <c r="IO36" s="102"/>
      <c r="IP36" s="102"/>
      <c r="IQ36" s="102"/>
      <c r="IR36" s="102"/>
      <c r="IS36" s="102"/>
      <c r="IT36" s="102"/>
      <c r="IU36" s="102"/>
      <c r="IV36" s="102"/>
      <c r="IW36" s="102"/>
      <c r="IX36" s="102"/>
      <c r="IY36" s="101"/>
      <c r="IZ36" s="101"/>
      <c r="JA36" s="101"/>
      <c r="JB36" s="101"/>
      <c r="JC36" s="101"/>
      <c r="JD36" s="101"/>
      <c r="JE36" s="101"/>
      <c r="JF36" s="101"/>
      <c r="JG36" s="102"/>
      <c r="JH36" s="102"/>
      <c r="JI36" s="102"/>
      <c r="JJ36" s="102"/>
      <c r="JK36" s="102"/>
      <c r="JL36" s="102"/>
      <c r="JM36" s="102"/>
      <c r="JN36" s="102"/>
      <c r="JO36" s="102"/>
      <c r="JP36" s="102"/>
      <c r="JQ36" s="102"/>
      <c r="JR36" s="102"/>
      <c r="JS36" s="102"/>
      <c r="JT36" s="102"/>
      <c r="JU36" s="102"/>
      <c r="JV36" s="102"/>
      <c r="JW36" s="102"/>
      <c r="JX36" s="102"/>
      <c r="JY36" s="102"/>
      <c r="JZ36" s="102"/>
      <c r="KA36" s="102"/>
      <c r="KB36" s="102"/>
      <c r="KC36" s="102"/>
      <c r="KD36" s="102"/>
      <c r="KE36" s="102"/>
      <c r="KF36" s="102"/>
      <c r="KG36" s="102"/>
      <c r="KH36" s="102"/>
      <c r="KI36" s="102"/>
      <c r="KJ36" s="102"/>
      <c r="KK36" s="102"/>
      <c r="KL36" s="102"/>
      <c r="KM36" s="2"/>
      <c r="KN36" s="102"/>
      <c r="KO36" s="76"/>
      <c r="KP36" s="76"/>
      <c r="KQ36" s="76"/>
      <c r="KR36" s="102"/>
      <c r="KS36" s="102"/>
      <c r="KT36" s="102"/>
      <c r="KU36" s="102"/>
      <c r="KV36" s="102"/>
      <c r="KW36" s="102"/>
      <c r="KX36" s="102"/>
      <c r="KY36" s="102"/>
      <c r="KZ36" s="102"/>
      <c r="LA36" s="102"/>
      <c r="LB36" s="102"/>
      <c r="LC36" s="102"/>
      <c r="LD36" s="102"/>
      <c r="LE36" s="102"/>
      <c r="LF36" s="102"/>
      <c r="LG36" s="102"/>
      <c r="LH36" s="102"/>
      <c r="LI36" s="102"/>
      <c r="LJ36" s="127"/>
      <c r="LK36" s="127"/>
      <c r="LL36" s="127"/>
      <c r="LM36" s="127"/>
      <c r="LN36" s="127"/>
      <c r="LO36" s="127"/>
      <c r="LP36" s="103"/>
      <c r="LQ36" s="103"/>
      <c r="LR36" s="103"/>
      <c r="LS36" s="103"/>
      <c r="LT36" s="103"/>
      <c r="LU36" s="104"/>
      <c r="LV36" s="103"/>
      <c r="LW36" s="103"/>
      <c r="LX36" s="104"/>
    </row>
    <row r="37" spans="1:336" ht="27.75" customHeight="1" outlineLevel="1" x14ac:dyDescent="0.2">
      <c r="A37" s="79" t="s">
        <v>160</v>
      </c>
      <c r="B37" s="125" t="s">
        <v>161</v>
      </c>
      <c r="C37" s="81" t="s">
        <v>101</v>
      </c>
      <c r="D37" s="81" t="s">
        <v>102</v>
      </c>
      <c r="E37" s="81" t="s">
        <v>114</v>
      </c>
      <c r="F37" s="82">
        <v>3709.2639999999997</v>
      </c>
      <c r="G37" s="82"/>
      <c r="H37" s="82">
        <v>3709.2639999999997</v>
      </c>
      <c r="I37" s="82"/>
      <c r="J37" s="83">
        <v>22021</v>
      </c>
      <c r="K37" s="83"/>
      <c r="L37" s="83">
        <v>32021</v>
      </c>
      <c r="M37" s="84"/>
      <c r="N37" s="82">
        <v>0</v>
      </c>
      <c r="O37" s="82"/>
      <c r="P37" s="85" t="s">
        <v>102</v>
      </c>
      <c r="Q37" s="86"/>
      <c r="R37" s="85" t="s">
        <v>102</v>
      </c>
      <c r="S37" s="85" t="s">
        <v>102</v>
      </c>
      <c r="T37" s="85" t="s">
        <v>102</v>
      </c>
      <c r="U37" s="85" t="s">
        <v>102</v>
      </c>
      <c r="V37" s="82">
        <v>0</v>
      </c>
      <c r="W37" s="82">
        <v>0</v>
      </c>
      <c r="X37" s="85" t="s">
        <v>102</v>
      </c>
      <c r="Y37" s="82">
        <v>0</v>
      </c>
      <c r="Z37" s="85" t="s">
        <v>102</v>
      </c>
      <c r="AA37" s="85" t="s">
        <v>102</v>
      </c>
      <c r="AB37" s="87">
        <v>0</v>
      </c>
      <c r="AC37" s="87"/>
      <c r="AD37" s="88" t="s">
        <v>115</v>
      </c>
      <c r="AE37" s="88"/>
      <c r="AF37" s="93">
        <f>AG37+BZ37+CA37+CB37+CC37</f>
        <v>3709.2639999999997</v>
      </c>
      <c r="AG37" s="90">
        <f t="shared" si="94"/>
        <v>3709.2639999999997</v>
      </c>
      <c r="AH37" s="90">
        <f t="shared" si="94"/>
        <v>0</v>
      </c>
      <c r="AI37" s="90">
        <f>AH37-AG37</f>
        <v>-3709.2639999999997</v>
      </c>
      <c r="AJ37" s="91">
        <f>IF(AG37=0,"-",AH37/AG37)</f>
        <v>0</v>
      </c>
      <c r="AK37" s="92">
        <v>0</v>
      </c>
      <c r="AL37" s="92"/>
      <c r="AM37" s="90">
        <f>AL37-AK37</f>
        <v>0</v>
      </c>
      <c r="AN37" s="91" t="str">
        <f>IF(AK37=0,"-",AL37/AK37)</f>
        <v>-</v>
      </c>
      <c r="AO37" s="92">
        <v>0</v>
      </c>
      <c r="AP37" s="92"/>
      <c r="AQ37" s="90">
        <f>AP37-AO37</f>
        <v>0</v>
      </c>
      <c r="AR37" s="91" t="str">
        <f>IF(AO37=0,"-",AP37/AO37)</f>
        <v>-</v>
      </c>
      <c r="AS37" s="90">
        <f t="shared" si="95"/>
        <v>0</v>
      </c>
      <c r="AT37" s="90">
        <f t="shared" si="95"/>
        <v>0</v>
      </c>
      <c r="AU37" s="90">
        <f>AT37-AS37</f>
        <v>0</v>
      </c>
      <c r="AV37" s="91" t="str">
        <f>IF(AS37=0,"-",AT37/AS37)</f>
        <v>-</v>
      </c>
      <c r="AW37" s="92">
        <v>3709.2639999999997</v>
      </c>
      <c r="AX37" s="92"/>
      <c r="AY37" s="90">
        <f>AX37-AW37</f>
        <v>-3709.2639999999997</v>
      </c>
      <c r="AZ37" s="91">
        <f>IF(AW37=0,"-",AX37/AW37)</f>
        <v>0</v>
      </c>
      <c r="BA37" s="90">
        <f t="shared" si="96"/>
        <v>3709.2639999999997</v>
      </c>
      <c r="BB37" s="90">
        <f t="shared" si="96"/>
        <v>0</v>
      </c>
      <c r="BC37" s="90">
        <f>BB37-BA37</f>
        <v>-3709.2639999999997</v>
      </c>
      <c r="BD37" s="91">
        <f>IF(BA37=0,"-",BB37/BA37)</f>
        <v>0</v>
      </c>
      <c r="BE37" s="92">
        <v>0</v>
      </c>
      <c r="BF37" s="92"/>
      <c r="BG37" s="90">
        <f>BF37-BE37</f>
        <v>0</v>
      </c>
      <c r="BH37" s="91" t="str">
        <f>IF(BE37=0,"-",BF37/BE37)</f>
        <v>-</v>
      </c>
      <c r="BI37" s="93">
        <f t="shared" si="97"/>
        <v>0</v>
      </c>
      <c r="BJ37" s="93">
        <f t="shared" si="97"/>
        <v>0</v>
      </c>
      <c r="BK37" s="94">
        <v>0</v>
      </c>
      <c r="BL37" s="94">
        <v>0</v>
      </c>
      <c r="BM37" s="94">
        <v>0</v>
      </c>
      <c r="BN37" s="94">
        <v>0</v>
      </c>
      <c r="BO37" s="94">
        <v>0</v>
      </c>
      <c r="BP37" s="94">
        <v>0</v>
      </c>
      <c r="BQ37" s="94">
        <v>0</v>
      </c>
      <c r="BR37" s="94">
        <v>0</v>
      </c>
      <c r="BS37" s="94">
        <v>0</v>
      </c>
      <c r="BT37" s="94">
        <v>0</v>
      </c>
      <c r="BU37" s="94">
        <v>0</v>
      </c>
      <c r="BV37" s="94">
        <v>0</v>
      </c>
      <c r="BW37" s="94">
        <v>0</v>
      </c>
      <c r="BX37" s="94">
        <v>0</v>
      </c>
      <c r="BY37" s="90">
        <f>IF($B$2="Отчет за 1 квартал",'ОЭК 2021-2025'!AM37,IF($B$2="Отчет за 2 квартал",'ОЭК 2021-2025'!AU37,IF($B$2="Отчет за 3 квартал",'ОЭК 2021-2025'!BC37,AI37)))-BK37-BO37-BP37-BQ37-BR37-BS37-BT37-BU37-BV37-BX37-BL37-BM37-BN37-BW37</f>
        <v>-3709.2639999999997</v>
      </c>
      <c r="BZ37" s="94">
        <v>0</v>
      </c>
      <c r="CA37" s="94">
        <v>0</v>
      </c>
      <c r="CB37" s="94">
        <v>0</v>
      </c>
      <c r="CC37" s="94">
        <v>0</v>
      </c>
      <c r="CD37" s="93">
        <f>F37-AB37-AF37</f>
        <v>0</v>
      </c>
      <c r="CE37" s="126" t="s">
        <v>162</v>
      </c>
      <c r="CF37" s="94"/>
      <c r="CG37" s="92">
        <v>0</v>
      </c>
      <c r="CH37" s="92"/>
      <c r="CI37" s="88" t="s">
        <v>115</v>
      </c>
      <c r="CJ37" s="88"/>
      <c r="CK37" s="90">
        <f>CL37+EE37+EF37+EG37+EH37</f>
        <v>3709.2639999999997</v>
      </c>
      <c r="CL37" s="90">
        <f t="shared" si="98"/>
        <v>3709.2639999999997</v>
      </c>
      <c r="CM37" s="90">
        <f t="shared" si="98"/>
        <v>0</v>
      </c>
      <c r="CN37" s="90">
        <f>CM37-CL37</f>
        <v>-3709.2639999999997</v>
      </c>
      <c r="CO37" s="91">
        <f>IF(CL37=0,"-",CM37/CL37)</f>
        <v>0</v>
      </c>
      <c r="CP37" s="92">
        <v>0</v>
      </c>
      <c r="CQ37" s="92"/>
      <c r="CR37" s="90">
        <f>CQ37-CP37</f>
        <v>0</v>
      </c>
      <c r="CS37" s="91" t="str">
        <f>IF(CP37=0,"-",CQ37/CP37)</f>
        <v>-</v>
      </c>
      <c r="CT37" s="92">
        <v>3709.2639999999997</v>
      </c>
      <c r="CU37" s="92"/>
      <c r="CV37" s="90">
        <f>CU37-CT37</f>
        <v>-3709.2639999999997</v>
      </c>
      <c r="CW37" s="91">
        <f>IF(CT37=0,"-",CU37/CT37)</f>
        <v>0</v>
      </c>
      <c r="CX37" s="90">
        <f t="shared" si="99"/>
        <v>3709.2639999999997</v>
      </c>
      <c r="CY37" s="90">
        <f t="shared" si="99"/>
        <v>0</v>
      </c>
      <c r="CZ37" s="90">
        <f>CY37-CX37</f>
        <v>-3709.2639999999997</v>
      </c>
      <c r="DA37" s="91">
        <f>IF(CX37=0,"-",CY37/CX37)</f>
        <v>0</v>
      </c>
      <c r="DB37" s="92">
        <v>0</v>
      </c>
      <c r="DC37" s="92"/>
      <c r="DD37" s="90">
        <f>DC37-DB37</f>
        <v>0</v>
      </c>
      <c r="DE37" s="91" t="str">
        <f>IF(DB37=0,"-",DC37/DB37)</f>
        <v>-</v>
      </c>
      <c r="DF37" s="90">
        <f t="shared" si="100"/>
        <v>3709.2639999999997</v>
      </c>
      <c r="DG37" s="90">
        <f t="shared" si="100"/>
        <v>0</v>
      </c>
      <c r="DH37" s="90">
        <f>DG37-DF37</f>
        <v>-3709.2639999999997</v>
      </c>
      <c r="DI37" s="91">
        <f>IF(DF37=0,"-",DG37/DF37)</f>
        <v>0</v>
      </c>
      <c r="DJ37" s="92">
        <v>0</v>
      </c>
      <c r="DK37" s="92"/>
      <c r="DL37" s="90">
        <f>DK37-DJ37</f>
        <v>0</v>
      </c>
      <c r="DM37" s="91" t="str">
        <f>IF(DJ37=0,"-",DK37/DJ37)</f>
        <v>-</v>
      </c>
      <c r="DN37" s="93">
        <f t="shared" si="101"/>
        <v>0</v>
      </c>
      <c r="DO37" s="93">
        <f t="shared" si="101"/>
        <v>0</v>
      </c>
      <c r="DP37" s="94">
        <v>0</v>
      </c>
      <c r="DQ37" s="94">
        <v>0</v>
      </c>
      <c r="DR37" s="94">
        <v>0</v>
      </c>
      <c r="DS37" s="94">
        <v>0</v>
      </c>
      <c r="DT37" s="94">
        <v>0</v>
      </c>
      <c r="DU37" s="94">
        <v>0</v>
      </c>
      <c r="DV37" s="94">
        <v>0</v>
      </c>
      <c r="DW37" s="94">
        <v>0</v>
      </c>
      <c r="DX37" s="94">
        <v>0</v>
      </c>
      <c r="DY37" s="94">
        <v>0</v>
      </c>
      <c r="DZ37" s="94">
        <v>0</v>
      </c>
      <c r="EA37" s="94">
        <v>0</v>
      </c>
      <c r="EB37" s="94">
        <v>0</v>
      </c>
      <c r="EC37" s="94">
        <v>0</v>
      </c>
      <c r="ED37" s="90">
        <f>IF($B$2="Отчет за 1 квартал",'ОЭК 2021-2025'!CR74,IF($B$2="Отчет за 2 квартал",'ОЭК 2021-2025'!CZ74,IF($B$2="Отчет за 3 квартал",'ОЭК 2021-2025'!DH74,CN37)))-DP37-DT37-DU37-DV37-DW37-DX37-DY37-DZ37-EA37-EC37-DQ37-DR37-DS37-EB37</f>
        <v>-3709.2639999999997</v>
      </c>
      <c r="EE37" s="94">
        <v>0</v>
      </c>
      <c r="EF37" s="94">
        <v>0</v>
      </c>
      <c r="EG37" s="94">
        <v>0</v>
      </c>
      <c r="EH37" s="94">
        <v>0</v>
      </c>
      <c r="EI37" s="93">
        <f>H37-CG37-CK37</f>
        <v>0</v>
      </c>
      <c r="EJ37" s="95" t="str">
        <f>CE37</f>
        <v>Новый проект
(НДС не облагается)</v>
      </c>
      <c r="EK37" s="94"/>
      <c r="EL37" s="92">
        <v>0</v>
      </c>
      <c r="EM37" s="92"/>
      <c r="EN37" s="90">
        <f>EO37+GH37+GI37+GJ37+GK37</f>
        <v>3709.2639999999997</v>
      </c>
      <c r="EO37" s="90">
        <f t="shared" si="102"/>
        <v>3709.2639999999997</v>
      </c>
      <c r="EP37" s="90">
        <f t="shared" si="102"/>
        <v>0</v>
      </c>
      <c r="EQ37" s="90">
        <f>EP37-EO37</f>
        <v>-3709.2639999999997</v>
      </c>
      <c r="ER37" s="91">
        <f>IF(EO37=0,"-",EP37/EO37)</f>
        <v>0</v>
      </c>
      <c r="ES37" s="92">
        <v>0</v>
      </c>
      <c r="ET37" s="92"/>
      <c r="EU37" s="90">
        <f>ET37-ES37</f>
        <v>0</v>
      </c>
      <c r="EV37" s="91" t="str">
        <f>IF(ES37=0,"-",ET37/ES37)</f>
        <v>-</v>
      </c>
      <c r="EW37" s="92">
        <v>3709.2639999999997</v>
      </c>
      <c r="EX37" s="92"/>
      <c r="EY37" s="90">
        <f>EX37-EW37</f>
        <v>-3709.2639999999997</v>
      </c>
      <c r="EZ37" s="91">
        <f>IF(EW37=0,"-",EX37/EW37)</f>
        <v>0</v>
      </c>
      <c r="FA37" s="90">
        <f t="shared" si="103"/>
        <v>3709.2639999999997</v>
      </c>
      <c r="FB37" s="90">
        <f t="shared" si="103"/>
        <v>0</v>
      </c>
      <c r="FC37" s="90">
        <f>FB37-FA37</f>
        <v>-3709.2639999999997</v>
      </c>
      <c r="FD37" s="91">
        <f>IF(FA37=0,"-",FB37/FA37)</f>
        <v>0</v>
      </c>
      <c r="FE37" s="92">
        <v>0</v>
      </c>
      <c r="FF37" s="92"/>
      <c r="FG37" s="90">
        <f>FF37-FE37</f>
        <v>0</v>
      </c>
      <c r="FH37" s="91" t="str">
        <f>IF(FE37=0,"-",FF37/FE37)</f>
        <v>-</v>
      </c>
      <c r="FI37" s="90">
        <f t="shared" si="104"/>
        <v>3709.2639999999997</v>
      </c>
      <c r="FJ37" s="90">
        <f t="shared" si="104"/>
        <v>0</v>
      </c>
      <c r="FK37" s="90">
        <f>FJ37-FI37</f>
        <v>-3709.2639999999997</v>
      </c>
      <c r="FL37" s="91">
        <f>IF(FI37=0,"-",FJ37/FI37)</f>
        <v>0</v>
      </c>
      <c r="FM37" s="92">
        <v>0</v>
      </c>
      <c r="FN37" s="92"/>
      <c r="FO37" s="90">
        <f>FN37-FM37</f>
        <v>0</v>
      </c>
      <c r="FP37" s="91" t="str">
        <f>IF(FM37=0,"-",FN37/FM37)</f>
        <v>-</v>
      </c>
      <c r="FQ37" s="93">
        <f t="shared" si="105"/>
        <v>0</v>
      </c>
      <c r="FR37" s="93">
        <f t="shared" si="105"/>
        <v>0</v>
      </c>
      <c r="FS37" s="94">
        <v>0</v>
      </c>
      <c r="FT37" s="94">
        <v>0</v>
      </c>
      <c r="FU37" s="94">
        <v>0</v>
      </c>
      <c r="FV37" s="94">
        <v>0</v>
      </c>
      <c r="FW37" s="94">
        <v>0</v>
      </c>
      <c r="FX37" s="94">
        <v>0</v>
      </c>
      <c r="FY37" s="94">
        <v>0</v>
      </c>
      <c r="FZ37" s="94">
        <v>0</v>
      </c>
      <c r="GA37" s="94">
        <v>0</v>
      </c>
      <c r="GB37" s="94">
        <v>0</v>
      </c>
      <c r="GC37" s="94">
        <v>0</v>
      </c>
      <c r="GD37" s="94">
        <v>0</v>
      </c>
      <c r="GE37" s="94">
        <v>0</v>
      </c>
      <c r="GF37" s="94">
        <v>0</v>
      </c>
      <c r="GG37" s="90">
        <f>IF($B$2="Отчет за 1 квартал",'ОЭК 2021-2025'!EU37,IF($B$2="Отчет за 2 квартал",'ОЭК 2021-2025'!FC37,IF($B$2="Отчет за 3 квартал",'ОЭК 2021-2025'!FK37,EQ37)))-FS37-FW37-FX37-FY37-FZ37-GA37-GB37-GC37-GD37-GF37-FT37-FU37-FV37-GE37</f>
        <v>-3709.2639999999997</v>
      </c>
      <c r="GH37" s="94">
        <v>0</v>
      </c>
      <c r="GI37" s="94">
        <v>0</v>
      </c>
      <c r="GJ37" s="94">
        <v>0</v>
      </c>
      <c r="GK37" s="94">
        <v>0</v>
      </c>
      <c r="GL37" s="93">
        <f>H37-EL37-EN37</f>
        <v>0</v>
      </c>
      <c r="GM37" s="126" t="str">
        <f>EJ37</f>
        <v>Новый проект
(НДС не облагается)</v>
      </c>
      <c r="GN37" s="94"/>
      <c r="GO37" s="98"/>
      <c r="GP37" s="99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99"/>
      <c r="HK37" s="101"/>
      <c r="HL37" s="101"/>
      <c r="HM37" s="101"/>
      <c r="HN37" s="101"/>
      <c r="HO37" s="101"/>
      <c r="HP37" s="101"/>
      <c r="HQ37" s="101"/>
      <c r="HR37" s="101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  <c r="IM37" s="102"/>
      <c r="IN37" s="102"/>
      <c r="IO37" s="102"/>
      <c r="IP37" s="102"/>
      <c r="IQ37" s="102"/>
      <c r="IR37" s="102"/>
      <c r="IS37" s="102"/>
      <c r="IT37" s="102"/>
      <c r="IU37" s="102"/>
      <c r="IV37" s="102"/>
      <c r="IW37" s="102"/>
      <c r="IX37" s="102"/>
      <c r="IY37" s="101"/>
      <c r="IZ37" s="101"/>
      <c r="JA37" s="101"/>
      <c r="JB37" s="101"/>
      <c r="JC37" s="101"/>
      <c r="JD37" s="101"/>
      <c r="JE37" s="101"/>
      <c r="JF37" s="101"/>
      <c r="JG37" s="102"/>
      <c r="JH37" s="102"/>
      <c r="JI37" s="102"/>
      <c r="JJ37" s="102"/>
      <c r="JK37" s="102"/>
      <c r="JL37" s="102"/>
      <c r="JM37" s="102"/>
      <c r="JN37" s="102"/>
      <c r="JO37" s="102"/>
      <c r="JP37" s="102"/>
      <c r="JQ37" s="102"/>
      <c r="JR37" s="102"/>
      <c r="JS37" s="102"/>
      <c r="JT37" s="102"/>
      <c r="JU37" s="102"/>
      <c r="JV37" s="102"/>
      <c r="JW37" s="102"/>
      <c r="JX37" s="102"/>
      <c r="JY37" s="102"/>
      <c r="JZ37" s="102"/>
      <c r="KA37" s="102"/>
      <c r="KB37" s="102"/>
      <c r="KC37" s="102"/>
      <c r="KD37" s="102"/>
      <c r="KE37" s="102"/>
      <c r="KF37" s="102"/>
      <c r="KG37" s="102"/>
      <c r="KH37" s="102"/>
      <c r="KI37" s="102"/>
      <c r="KJ37" s="102"/>
      <c r="KK37" s="102"/>
      <c r="KL37" s="102"/>
      <c r="KM37" s="2"/>
      <c r="KN37" s="102"/>
      <c r="KO37" s="76"/>
      <c r="KP37" s="76"/>
      <c r="KQ37" s="76"/>
      <c r="KR37" s="102"/>
      <c r="KS37" s="102"/>
      <c r="KT37" s="102"/>
      <c r="KU37" s="102"/>
      <c r="KV37" s="102"/>
      <c r="KW37" s="102"/>
      <c r="KX37" s="102"/>
      <c r="KY37" s="102"/>
      <c r="KZ37" s="102"/>
      <c r="LA37" s="102"/>
      <c r="LB37" s="102"/>
      <c r="LC37" s="102"/>
      <c r="LD37" s="102"/>
      <c r="LE37" s="102"/>
      <c r="LF37" s="102"/>
      <c r="LG37" s="102"/>
      <c r="LH37" s="102"/>
      <c r="LI37" s="102"/>
      <c r="LJ37" s="127"/>
      <c r="LK37" s="127"/>
      <c r="LL37" s="127"/>
      <c r="LM37" s="127"/>
      <c r="LN37" s="127"/>
      <c r="LO37" s="127"/>
      <c r="LP37" s="103"/>
      <c r="LQ37" s="103"/>
      <c r="LR37" s="103"/>
      <c r="LS37" s="103"/>
      <c r="LT37" s="103"/>
      <c r="LU37" s="104"/>
      <c r="LV37" s="103"/>
      <c r="LW37" s="103"/>
      <c r="LX37" s="104"/>
    </row>
    <row r="38" spans="1:336" ht="28.5" customHeight="1" outlineLevel="1" x14ac:dyDescent="0.2">
      <c r="A38" s="79" t="s">
        <v>163</v>
      </c>
      <c r="B38" s="125" t="s">
        <v>164</v>
      </c>
      <c r="C38" s="81" t="s">
        <v>101</v>
      </c>
      <c r="D38" s="81" t="s">
        <v>102</v>
      </c>
      <c r="E38" s="81" t="s">
        <v>114</v>
      </c>
      <c r="F38" s="82">
        <f>AG38</f>
        <v>8637.3992613630035</v>
      </c>
      <c r="G38" s="82"/>
      <c r="H38" s="82">
        <f>CL38</f>
        <v>7197.8327178025029</v>
      </c>
      <c r="I38" s="82"/>
      <c r="J38" s="83">
        <v>32021</v>
      </c>
      <c r="K38" s="83"/>
      <c r="L38" s="83">
        <v>32021</v>
      </c>
      <c r="M38" s="84"/>
      <c r="N38" s="82">
        <v>0</v>
      </c>
      <c r="O38" s="82"/>
      <c r="P38" s="85" t="s">
        <v>102</v>
      </c>
      <c r="Q38" s="86"/>
      <c r="R38" s="85" t="s">
        <v>102</v>
      </c>
      <c r="S38" s="85" t="s">
        <v>102</v>
      </c>
      <c r="T38" s="85" t="s">
        <v>102</v>
      </c>
      <c r="U38" s="85" t="s">
        <v>102</v>
      </c>
      <c r="V38" s="82">
        <v>0</v>
      </c>
      <c r="W38" s="82">
        <v>0</v>
      </c>
      <c r="X38" s="85" t="s">
        <v>102</v>
      </c>
      <c r="Y38" s="82">
        <v>0</v>
      </c>
      <c r="Z38" s="85" t="s">
        <v>102</v>
      </c>
      <c r="AA38" s="85" t="s">
        <v>102</v>
      </c>
      <c r="AB38" s="87">
        <v>0</v>
      </c>
      <c r="AC38" s="87"/>
      <c r="AD38" s="88" t="s">
        <v>115</v>
      </c>
      <c r="AE38" s="88"/>
      <c r="AF38" s="93">
        <f>AG38+BZ38+CA38+CB38+CC38</f>
        <v>8637.3992613630035</v>
      </c>
      <c r="AG38" s="90">
        <f t="shared" si="94"/>
        <v>8637.3992613630035</v>
      </c>
      <c r="AH38" s="90">
        <f t="shared" si="94"/>
        <v>0</v>
      </c>
      <c r="AI38" s="90">
        <f>AH38-AG38</f>
        <v>-8637.3992613630035</v>
      </c>
      <c r="AJ38" s="91">
        <f>IF(AG38=0,"-",AH38/AG38)</f>
        <v>0</v>
      </c>
      <c r="AK38" s="92">
        <v>0</v>
      </c>
      <c r="AL38" s="92"/>
      <c r="AM38" s="90">
        <f>AL38-AK38</f>
        <v>0</v>
      </c>
      <c r="AN38" s="91" t="str">
        <f>IF(AK38=0,"-",AL38/AK38)</f>
        <v>-</v>
      </c>
      <c r="AO38" s="92">
        <v>0</v>
      </c>
      <c r="AP38" s="92"/>
      <c r="AQ38" s="90">
        <f>AP38-AO38</f>
        <v>0</v>
      </c>
      <c r="AR38" s="91" t="str">
        <f>IF(AO38=0,"-",AP38/AO38)</f>
        <v>-</v>
      </c>
      <c r="AS38" s="90">
        <f t="shared" si="95"/>
        <v>0</v>
      </c>
      <c r="AT38" s="90">
        <f t="shared" si="95"/>
        <v>0</v>
      </c>
      <c r="AU38" s="90">
        <f>AT38-AS38</f>
        <v>0</v>
      </c>
      <c r="AV38" s="91" t="str">
        <f>IF(AS38=0,"-",AT38/AS38)</f>
        <v>-</v>
      </c>
      <c r="AW38" s="92">
        <v>8637.3992613630035</v>
      </c>
      <c r="AX38" s="92"/>
      <c r="AY38" s="90">
        <f>AX38-AW38</f>
        <v>-8637.3992613630035</v>
      </c>
      <c r="AZ38" s="91">
        <f>IF(AW38=0,"-",AX38/AW38)</f>
        <v>0</v>
      </c>
      <c r="BA38" s="90">
        <f t="shared" si="96"/>
        <v>8637.3992613630035</v>
      </c>
      <c r="BB38" s="90">
        <f t="shared" si="96"/>
        <v>0</v>
      </c>
      <c r="BC38" s="90">
        <f>BB38-BA38</f>
        <v>-8637.3992613630035</v>
      </c>
      <c r="BD38" s="91">
        <f>IF(BA38=0,"-",BB38/BA38)</f>
        <v>0</v>
      </c>
      <c r="BE38" s="92">
        <v>0</v>
      </c>
      <c r="BF38" s="92"/>
      <c r="BG38" s="90">
        <f>BF38-BE38</f>
        <v>0</v>
      </c>
      <c r="BH38" s="91" t="str">
        <f>IF(BE38=0,"-",BF38/BE38)</f>
        <v>-</v>
      </c>
      <c r="BI38" s="93">
        <f t="shared" si="97"/>
        <v>0</v>
      </c>
      <c r="BJ38" s="93">
        <f t="shared" si="97"/>
        <v>0</v>
      </c>
      <c r="BK38" s="94">
        <v>0</v>
      </c>
      <c r="BL38" s="94">
        <v>0</v>
      </c>
      <c r="BM38" s="94">
        <v>0</v>
      </c>
      <c r="BN38" s="94">
        <v>0</v>
      </c>
      <c r="BO38" s="94">
        <v>0</v>
      </c>
      <c r="BP38" s="94">
        <v>0</v>
      </c>
      <c r="BQ38" s="94">
        <v>0</v>
      </c>
      <c r="BR38" s="94">
        <v>0</v>
      </c>
      <c r="BS38" s="94">
        <v>0</v>
      </c>
      <c r="BT38" s="94">
        <v>0</v>
      </c>
      <c r="BU38" s="94">
        <v>0</v>
      </c>
      <c r="BV38" s="94">
        <v>0</v>
      </c>
      <c r="BW38" s="94">
        <v>0</v>
      </c>
      <c r="BX38" s="94">
        <v>0</v>
      </c>
      <c r="BY38" s="90">
        <f>IF($B$2="Отчет за 1 квартал",'ОЭК 2021-2025'!AM38,IF($B$2="Отчет за 2 квартал",'ОЭК 2021-2025'!AU38,IF($B$2="Отчет за 3 квартал",'ОЭК 2021-2025'!BC38,AI38)))-BK38-BO38-BP38-BQ38-BR38-BS38-BT38-BU38-BV38-BX38-BL38-BM38-BN38-BW38</f>
        <v>-8637.3992613630035</v>
      </c>
      <c r="BZ38" s="94">
        <v>0</v>
      </c>
      <c r="CA38" s="94">
        <v>0</v>
      </c>
      <c r="CB38" s="94">
        <v>0</v>
      </c>
      <c r="CC38" s="94">
        <v>0</v>
      </c>
      <c r="CD38" s="93">
        <f>F38-AB38-AF38</f>
        <v>0</v>
      </c>
      <c r="CE38" s="126" t="s">
        <v>105</v>
      </c>
      <c r="CF38" s="94"/>
      <c r="CG38" s="92">
        <v>0</v>
      </c>
      <c r="CH38" s="92"/>
      <c r="CI38" s="88" t="s">
        <v>115</v>
      </c>
      <c r="CJ38" s="88"/>
      <c r="CK38" s="90">
        <f>CL38+EE38+EF38+EG38+EH38</f>
        <v>7197.8327178025029</v>
      </c>
      <c r="CL38" s="90">
        <f t="shared" si="98"/>
        <v>7197.8327178025029</v>
      </c>
      <c r="CM38" s="90">
        <f t="shared" si="98"/>
        <v>0</v>
      </c>
      <c r="CN38" s="90">
        <f>CM38-CL38</f>
        <v>-7197.8327178025029</v>
      </c>
      <c r="CO38" s="91">
        <f>IF(CL38=0,"-",CM38/CL38)</f>
        <v>0</v>
      </c>
      <c r="CP38" s="92">
        <v>0</v>
      </c>
      <c r="CQ38" s="92"/>
      <c r="CR38" s="90">
        <f>CQ38-CP38</f>
        <v>0</v>
      </c>
      <c r="CS38" s="91" t="str">
        <f>IF(CP38=0,"-",CQ38/CP38)</f>
        <v>-</v>
      </c>
      <c r="CT38" s="92">
        <v>0</v>
      </c>
      <c r="CU38" s="92"/>
      <c r="CV38" s="90">
        <f>CU38-CT38</f>
        <v>0</v>
      </c>
      <c r="CW38" s="91" t="str">
        <f>IF(CT38=0,"-",CU38/CT38)</f>
        <v>-</v>
      </c>
      <c r="CX38" s="90">
        <f t="shared" si="99"/>
        <v>0</v>
      </c>
      <c r="CY38" s="90">
        <f t="shared" si="99"/>
        <v>0</v>
      </c>
      <c r="CZ38" s="90">
        <f>CY38-CX38</f>
        <v>0</v>
      </c>
      <c r="DA38" s="91" t="str">
        <f>IF(CX38=0,"-",CY38/CX38)</f>
        <v>-</v>
      </c>
      <c r="DB38" s="92">
        <v>7197.8327178025029</v>
      </c>
      <c r="DC38" s="92"/>
      <c r="DD38" s="90">
        <f>DC38-DB38</f>
        <v>-7197.8327178025029</v>
      </c>
      <c r="DE38" s="91">
        <f>IF(DB38=0,"-",DC38/DB38)</f>
        <v>0</v>
      </c>
      <c r="DF38" s="90">
        <f t="shared" si="100"/>
        <v>7197.8327178025029</v>
      </c>
      <c r="DG38" s="90">
        <f t="shared" si="100"/>
        <v>0</v>
      </c>
      <c r="DH38" s="90">
        <f>DG38-DF38</f>
        <v>-7197.8327178025029</v>
      </c>
      <c r="DI38" s="91">
        <f>IF(DF38=0,"-",DG38/DF38)</f>
        <v>0</v>
      </c>
      <c r="DJ38" s="92">
        <v>0</v>
      </c>
      <c r="DK38" s="92"/>
      <c r="DL38" s="90">
        <f>DK38-DJ38</f>
        <v>0</v>
      </c>
      <c r="DM38" s="91" t="str">
        <f>IF(DJ38=0,"-",DK38/DJ38)</f>
        <v>-</v>
      </c>
      <c r="DN38" s="93">
        <f t="shared" si="101"/>
        <v>0</v>
      </c>
      <c r="DO38" s="93">
        <f t="shared" si="101"/>
        <v>0</v>
      </c>
      <c r="DP38" s="94">
        <v>0</v>
      </c>
      <c r="DQ38" s="94">
        <v>0</v>
      </c>
      <c r="DR38" s="94">
        <v>0</v>
      </c>
      <c r="DS38" s="94">
        <v>0</v>
      </c>
      <c r="DT38" s="94">
        <v>0</v>
      </c>
      <c r="DU38" s="94">
        <v>0</v>
      </c>
      <c r="DV38" s="94">
        <v>0</v>
      </c>
      <c r="DW38" s="94">
        <v>0</v>
      </c>
      <c r="DX38" s="94">
        <v>0</v>
      </c>
      <c r="DY38" s="94">
        <v>0</v>
      </c>
      <c r="DZ38" s="94">
        <v>0</v>
      </c>
      <c r="EA38" s="94">
        <v>0</v>
      </c>
      <c r="EB38" s="94">
        <v>0</v>
      </c>
      <c r="EC38" s="94">
        <v>0</v>
      </c>
      <c r="ED38" s="90">
        <f>IF($B$2="Отчет за 1 квартал",'ОЭК 2021-2025'!CR75,IF($B$2="Отчет за 2 квартал",'ОЭК 2021-2025'!CZ75,IF($B$2="Отчет за 3 квартал",'ОЭК 2021-2025'!DH75,CN38)))-DP38-DT38-DU38-DV38-DW38-DX38-DY38-DZ38-EA38-EC38-DQ38-DR38-DS38-EB38</f>
        <v>-7197.8327178025029</v>
      </c>
      <c r="EE38" s="94">
        <v>0</v>
      </c>
      <c r="EF38" s="94">
        <v>0</v>
      </c>
      <c r="EG38" s="94">
        <v>0</v>
      </c>
      <c r="EH38" s="94">
        <v>0</v>
      </c>
      <c r="EI38" s="93">
        <f>H38-CG38-CK38</f>
        <v>0</v>
      </c>
      <c r="EJ38" s="95" t="str">
        <f>CE38</f>
        <v>Новый проект</v>
      </c>
      <c r="EK38" s="94"/>
      <c r="EL38" s="92">
        <v>0</v>
      </c>
      <c r="EM38" s="92"/>
      <c r="EN38" s="90">
        <f>EO38+GH38+GI38+GJ38+GK38</f>
        <v>7197.8327178025029</v>
      </c>
      <c r="EO38" s="90">
        <f t="shared" si="102"/>
        <v>7197.8327178025029</v>
      </c>
      <c r="EP38" s="90">
        <f t="shared" si="102"/>
        <v>0</v>
      </c>
      <c r="EQ38" s="90">
        <f>EP38-EO38</f>
        <v>-7197.8327178025029</v>
      </c>
      <c r="ER38" s="91">
        <f>IF(EO38=0,"-",EP38/EO38)</f>
        <v>0</v>
      </c>
      <c r="ES38" s="92">
        <v>0</v>
      </c>
      <c r="ET38" s="92"/>
      <c r="EU38" s="90">
        <f>ET38-ES38</f>
        <v>0</v>
      </c>
      <c r="EV38" s="91" t="str">
        <f>IF(ES38=0,"-",ET38/ES38)</f>
        <v>-</v>
      </c>
      <c r="EW38" s="92">
        <v>0</v>
      </c>
      <c r="EX38" s="92"/>
      <c r="EY38" s="90">
        <f>EX38-EW38</f>
        <v>0</v>
      </c>
      <c r="EZ38" s="91" t="str">
        <f>IF(EW38=0,"-",EX38/EW38)</f>
        <v>-</v>
      </c>
      <c r="FA38" s="90">
        <f t="shared" si="103"/>
        <v>0</v>
      </c>
      <c r="FB38" s="90">
        <f t="shared" si="103"/>
        <v>0</v>
      </c>
      <c r="FC38" s="90">
        <f>FB38-FA38</f>
        <v>0</v>
      </c>
      <c r="FD38" s="91" t="str">
        <f>IF(FA38=0,"-",FB38/FA38)</f>
        <v>-</v>
      </c>
      <c r="FE38" s="92">
        <v>7197.8327178025029</v>
      </c>
      <c r="FF38" s="92"/>
      <c r="FG38" s="90">
        <f>FF38-FE38</f>
        <v>-7197.8327178025029</v>
      </c>
      <c r="FH38" s="91">
        <f>IF(FE38=0,"-",FF38/FE38)</f>
        <v>0</v>
      </c>
      <c r="FI38" s="90">
        <f t="shared" si="104"/>
        <v>7197.8327178025029</v>
      </c>
      <c r="FJ38" s="90">
        <f t="shared" si="104"/>
        <v>0</v>
      </c>
      <c r="FK38" s="90">
        <f>FJ38-FI38</f>
        <v>-7197.8327178025029</v>
      </c>
      <c r="FL38" s="91">
        <f>IF(FI38=0,"-",FJ38/FI38)</f>
        <v>0</v>
      </c>
      <c r="FM38" s="92">
        <v>0</v>
      </c>
      <c r="FN38" s="92"/>
      <c r="FO38" s="90">
        <f>FN38-FM38</f>
        <v>0</v>
      </c>
      <c r="FP38" s="91" t="str">
        <f>IF(FM38=0,"-",FN38/FM38)</f>
        <v>-</v>
      </c>
      <c r="FQ38" s="93">
        <f t="shared" si="105"/>
        <v>0</v>
      </c>
      <c r="FR38" s="93">
        <f t="shared" si="105"/>
        <v>0</v>
      </c>
      <c r="FS38" s="94">
        <v>0</v>
      </c>
      <c r="FT38" s="94">
        <v>0</v>
      </c>
      <c r="FU38" s="94">
        <v>0</v>
      </c>
      <c r="FV38" s="94">
        <v>0</v>
      </c>
      <c r="FW38" s="94">
        <v>0</v>
      </c>
      <c r="FX38" s="94">
        <v>0</v>
      </c>
      <c r="FY38" s="94">
        <v>0</v>
      </c>
      <c r="FZ38" s="94">
        <v>0</v>
      </c>
      <c r="GA38" s="94">
        <v>0</v>
      </c>
      <c r="GB38" s="94">
        <v>0</v>
      </c>
      <c r="GC38" s="94">
        <v>0</v>
      </c>
      <c r="GD38" s="94">
        <v>0</v>
      </c>
      <c r="GE38" s="94">
        <v>0</v>
      </c>
      <c r="GF38" s="94">
        <v>0</v>
      </c>
      <c r="GG38" s="90">
        <f>IF($B$2="Отчет за 1 квартал",'ОЭК 2021-2025'!EU38,IF($B$2="Отчет за 2 квартал",'ОЭК 2021-2025'!FC38,IF($B$2="Отчет за 3 квартал",'ОЭК 2021-2025'!FK38,EQ38)))-FS38-FW38-FX38-FY38-FZ38-GA38-GB38-GC38-GD38-GF38-FT38-FU38-FV38-GE38</f>
        <v>-7197.8327178025029</v>
      </c>
      <c r="GH38" s="94">
        <v>0</v>
      </c>
      <c r="GI38" s="94">
        <v>0</v>
      </c>
      <c r="GJ38" s="94">
        <v>0</v>
      </c>
      <c r="GK38" s="94">
        <v>0</v>
      </c>
      <c r="GL38" s="93">
        <f>H38-EL38-EN38</f>
        <v>0</v>
      </c>
      <c r="GM38" s="126" t="str">
        <f>EJ38</f>
        <v>Новый проект</v>
      </c>
      <c r="GN38" s="94"/>
      <c r="GO38" s="98"/>
      <c r="GP38" s="99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99"/>
      <c r="HK38" s="101">
        <f t="shared" ref="HK38:HR40" si="106">HS38+IA38+II38+IQ38</f>
        <v>0</v>
      </c>
      <c r="HL38" s="101">
        <f t="shared" si="106"/>
        <v>0</v>
      </c>
      <c r="HM38" s="101">
        <f t="shared" si="106"/>
        <v>0</v>
      </c>
      <c r="HN38" s="101">
        <f t="shared" si="106"/>
        <v>0</v>
      </c>
      <c r="HO38" s="101">
        <f t="shared" si="106"/>
        <v>0</v>
      </c>
      <c r="HP38" s="101">
        <f t="shared" si="106"/>
        <v>0</v>
      </c>
      <c r="HQ38" s="101">
        <f t="shared" si="106"/>
        <v>0</v>
      </c>
      <c r="HR38" s="101">
        <f t="shared" si="106"/>
        <v>0</v>
      </c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  <c r="IM38" s="102"/>
      <c r="IN38" s="102"/>
      <c r="IO38" s="102"/>
      <c r="IP38" s="102"/>
      <c r="IQ38" s="102"/>
      <c r="IR38" s="102"/>
      <c r="IS38" s="102"/>
      <c r="IT38" s="102"/>
      <c r="IU38" s="102"/>
      <c r="IV38" s="102"/>
      <c r="IW38" s="102"/>
      <c r="IX38" s="102"/>
      <c r="IY38" s="101">
        <f t="shared" ref="IY38:JF40" si="107">JG38+JO38+JW38+KE38</f>
        <v>0</v>
      </c>
      <c r="IZ38" s="101">
        <f t="shared" si="107"/>
        <v>0</v>
      </c>
      <c r="JA38" s="101">
        <f t="shared" si="107"/>
        <v>0</v>
      </c>
      <c r="JB38" s="101">
        <f t="shared" si="107"/>
        <v>0</v>
      </c>
      <c r="JC38" s="101">
        <f t="shared" si="107"/>
        <v>0</v>
      </c>
      <c r="JD38" s="101">
        <f t="shared" si="107"/>
        <v>0</v>
      </c>
      <c r="JE38" s="101">
        <f t="shared" si="107"/>
        <v>0</v>
      </c>
      <c r="JF38" s="101">
        <f t="shared" si="107"/>
        <v>0</v>
      </c>
      <c r="JG38" s="102"/>
      <c r="JH38" s="102"/>
      <c r="JI38" s="102"/>
      <c r="JJ38" s="102"/>
      <c r="JK38" s="102"/>
      <c r="JL38" s="102"/>
      <c r="JM38" s="102"/>
      <c r="JN38" s="102"/>
      <c r="JO38" s="102"/>
      <c r="JP38" s="102"/>
      <c r="JQ38" s="102"/>
      <c r="JR38" s="102"/>
      <c r="JS38" s="102"/>
      <c r="JT38" s="102"/>
      <c r="JU38" s="102"/>
      <c r="JV38" s="102"/>
      <c r="JW38" s="102"/>
      <c r="JX38" s="102"/>
      <c r="JY38" s="102"/>
      <c r="JZ38" s="102"/>
      <c r="KA38" s="102"/>
      <c r="KB38" s="102"/>
      <c r="KC38" s="102"/>
      <c r="KD38" s="102"/>
      <c r="KE38" s="102"/>
      <c r="KF38" s="102"/>
      <c r="KG38" s="102"/>
      <c r="KH38" s="102"/>
      <c r="KI38" s="102"/>
      <c r="KJ38" s="102"/>
      <c r="KK38" s="102"/>
      <c r="KL38" s="102"/>
      <c r="KM38" s="2"/>
      <c r="KN38" s="102"/>
      <c r="KO38" s="76"/>
      <c r="KP38" s="76"/>
      <c r="KQ38" s="76"/>
      <c r="KR38" s="102"/>
      <c r="KS38" s="102"/>
      <c r="KT38" s="102"/>
      <c r="KU38" s="102"/>
      <c r="KV38" s="102"/>
      <c r="KW38" s="102"/>
      <c r="KX38" s="102"/>
      <c r="KY38" s="102"/>
      <c r="KZ38" s="102"/>
      <c r="LA38" s="102"/>
      <c r="LB38" s="102"/>
      <c r="LC38" s="102"/>
      <c r="LD38" s="102"/>
      <c r="LE38" s="102"/>
      <c r="LF38" s="102"/>
      <c r="LG38" s="102"/>
      <c r="LH38" s="102"/>
      <c r="LI38" s="102"/>
      <c r="LJ38" s="127"/>
      <c r="LK38" s="127"/>
      <c r="LL38" s="127"/>
      <c r="LM38" s="127"/>
      <c r="LN38" s="127"/>
      <c r="LO38" s="127"/>
      <c r="LP38" s="103"/>
      <c r="LQ38" s="103"/>
      <c r="LR38" s="103"/>
      <c r="LS38" s="103"/>
      <c r="LT38" s="103"/>
      <c r="LU38" s="104"/>
      <c r="LV38" s="103"/>
      <c r="LW38" s="103"/>
      <c r="LX38" s="104"/>
    </row>
    <row r="39" spans="1:336" ht="27.75" customHeight="1" outlineLevel="1" x14ac:dyDescent="0.2">
      <c r="A39" s="124" t="s">
        <v>165</v>
      </c>
      <c r="B39" s="125" t="s">
        <v>166</v>
      </c>
      <c r="C39" s="130" t="s">
        <v>101</v>
      </c>
      <c r="D39" s="130" t="s">
        <v>102</v>
      </c>
      <c r="E39" s="130" t="s">
        <v>114</v>
      </c>
      <c r="F39" s="82">
        <f>AF39</f>
        <v>2799.8171900000002</v>
      </c>
      <c r="G39" s="82"/>
      <c r="H39" s="82">
        <f>CK39</f>
        <v>2799.8171900000002</v>
      </c>
      <c r="I39" s="82"/>
      <c r="J39" s="83">
        <v>22022</v>
      </c>
      <c r="K39" s="83"/>
      <c r="L39" s="83">
        <v>22022</v>
      </c>
      <c r="M39" s="84"/>
      <c r="N39" s="82">
        <v>0</v>
      </c>
      <c r="O39" s="82"/>
      <c r="P39" s="85" t="s">
        <v>102</v>
      </c>
      <c r="Q39" s="86"/>
      <c r="R39" s="85" t="s">
        <v>102</v>
      </c>
      <c r="S39" s="85" t="s">
        <v>102</v>
      </c>
      <c r="T39" s="85" t="s">
        <v>102</v>
      </c>
      <c r="U39" s="85" t="s">
        <v>102</v>
      </c>
      <c r="V39" s="82">
        <v>0</v>
      </c>
      <c r="W39" s="82">
        <v>0</v>
      </c>
      <c r="X39" s="85" t="s">
        <v>102</v>
      </c>
      <c r="Y39" s="82">
        <v>0</v>
      </c>
      <c r="Z39" s="85" t="s">
        <v>102</v>
      </c>
      <c r="AA39" s="85" t="s">
        <v>102</v>
      </c>
      <c r="AB39" s="87">
        <v>0</v>
      </c>
      <c r="AC39" s="87"/>
      <c r="AD39" s="88" t="s">
        <v>115</v>
      </c>
      <c r="AE39" s="88"/>
      <c r="AF39" s="93">
        <f>AG39+BZ39+CA39+CB39+CC39</f>
        <v>2799.8171900000002</v>
      </c>
      <c r="AG39" s="90">
        <f>AK39+AO39+AW39+BE39</f>
        <v>0</v>
      </c>
      <c r="AH39" s="90">
        <f>AL39+AP39+AX39+BF39</f>
        <v>0</v>
      </c>
      <c r="AI39" s="90">
        <f>AH39-AG39</f>
        <v>0</v>
      </c>
      <c r="AJ39" s="91" t="str">
        <f>IF(AG39=0,"-",AH39/AG39)</f>
        <v>-</v>
      </c>
      <c r="AK39" s="92">
        <v>0</v>
      </c>
      <c r="AL39" s="92"/>
      <c r="AM39" s="90">
        <f>AL39-AK39</f>
        <v>0</v>
      </c>
      <c r="AN39" s="91" t="str">
        <f>IF(AK39=0,"-",AL39/AK39)</f>
        <v>-</v>
      </c>
      <c r="AO39" s="92">
        <v>0</v>
      </c>
      <c r="AP39" s="92"/>
      <c r="AQ39" s="90">
        <f>AP39-AO39</f>
        <v>0</v>
      </c>
      <c r="AR39" s="91" t="str">
        <f>IF(AO39=0,"-",AP39/AO39)</f>
        <v>-</v>
      </c>
      <c r="AS39" s="90">
        <f>AK39+AO39</f>
        <v>0</v>
      </c>
      <c r="AT39" s="90">
        <f>AL39+AP39</f>
        <v>0</v>
      </c>
      <c r="AU39" s="90">
        <f>AT39-AS39</f>
        <v>0</v>
      </c>
      <c r="AV39" s="91" t="str">
        <f>IF(AS39=0,"-",AT39/AS39)</f>
        <v>-</v>
      </c>
      <c r="AW39" s="92">
        <v>0</v>
      </c>
      <c r="AX39" s="92"/>
      <c r="AY39" s="90">
        <f>AX39-AW39</f>
        <v>0</v>
      </c>
      <c r="AZ39" s="91" t="str">
        <f>IF(AW39=0,"-",AX39/AW39)</f>
        <v>-</v>
      </c>
      <c r="BA39" s="90">
        <f>AS39+AW39</f>
        <v>0</v>
      </c>
      <c r="BB39" s="90">
        <f>AT39+AX39</f>
        <v>0</v>
      </c>
      <c r="BC39" s="90">
        <f>BB39-BA39</f>
        <v>0</v>
      </c>
      <c r="BD39" s="91" t="str">
        <f>IF(BA39=0,"-",BB39/BA39)</f>
        <v>-</v>
      </c>
      <c r="BE39" s="92">
        <v>0</v>
      </c>
      <c r="BF39" s="92"/>
      <c r="BG39" s="90">
        <f>BF39-BE39</f>
        <v>0</v>
      </c>
      <c r="BH39" s="91" t="str">
        <f>IF(BE39=0,"-",BF39/BE39)</f>
        <v>-</v>
      </c>
      <c r="BI39" s="93">
        <f>F39-AB39-AG39</f>
        <v>2799.8171900000002</v>
      </c>
      <c r="BJ39" s="93">
        <f>G39-AC39-AH39</f>
        <v>0</v>
      </c>
      <c r="BK39" s="94">
        <v>0</v>
      </c>
      <c r="BL39" s="94">
        <v>0</v>
      </c>
      <c r="BM39" s="94">
        <v>0</v>
      </c>
      <c r="BN39" s="94">
        <v>0</v>
      </c>
      <c r="BO39" s="94">
        <v>0</v>
      </c>
      <c r="BP39" s="94">
        <v>0</v>
      </c>
      <c r="BQ39" s="94">
        <v>0</v>
      </c>
      <c r="BR39" s="94">
        <v>0</v>
      </c>
      <c r="BS39" s="94">
        <v>0</v>
      </c>
      <c r="BT39" s="94">
        <v>0</v>
      </c>
      <c r="BU39" s="94">
        <v>0</v>
      </c>
      <c r="BV39" s="94">
        <v>0</v>
      </c>
      <c r="BW39" s="94">
        <v>0</v>
      </c>
      <c r="BX39" s="94">
        <v>0</v>
      </c>
      <c r="BY39" s="90">
        <f>IF($B$2="Отчет за 1 квартал",'ОЭК 2021-2025'!AM39,IF($B$2="Отчет за 2 квартал",'ОЭК 2021-2025'!AU39,IF($B$2="Отчет за 3 квартал",'ОЭК 2021-2025'!BC39,AI39)))-BK39-BO39-BP39-BQ39-BR39-BS39-BT39-BU39-BV39-BX39-BL39-BM39-BN39-BW39</f>
        <v>0</v>
      </c>
      <c r="BZ39" s="94">
        <v>2799.8171900000002</v>
      </c>
      <c r="CA39" s="94">
        <v>0</v>
      </c>
      <c r="CB39" s="94">
        <v>0</v>
      </c>
      <c r="CC39" s="94">
        <v>0</v>
      </c>
      <c r="CD39" s="93">
        <f>F39-AB39-AF39</f>
        <v>0</v>
      </c>
      <c r="CE39" s="95" t="s">
        <v>167</v>
      </c>
      <c r="CF39" s="94"/>
      <c r="CG39" s="92">
        <v>0</v>
      </c>
      <c r="CH39" s="92"/>
      <c r="CI39" s="88" t="s">
        <v>115</v>
      </c>
      <c r="CJ39" s="88"/>
      <c r="CK39" s="90">
        <f>CL39+EE39+EF39+EG39+EH39</f>
        <v>2799.8171900000002</v>
      </c>
      <c r="CL39" s="90">
        <f>CP39+CT39+DB39+DJ39</f>
        <v>0</v>
      </c>
      <c r="CM39" s="90">
        <f>CQ39+CU39+DC39+DK39</f>
        <v>0</v>
      </c>
      <c r="CN39" s="90">
        <f>CM39-CL39</f>
        <v>0</v>
      </c>
      <c r="CO39" s="91" t="str">
        <f>IF(CL39=0,"-",CM39/CL39)</f>
        <v>-</v>
      </c>
      <c r="CP39" s="92">
        <v>0</v>
      </c>
      <c r="CQ39" s="92"/>
      <c r="CR39" s="90">
        <f>CQ39-CP39</f>
        <v>0</v>
      </c>
      <c r="CS39" s="91" t="str">
        <f>IF(CP39=0,"-",CQ39/CP39)</f>
        <v>-</v>
      </c>
      <c r="CT39" s="92">
        <v>0</v>
      </c>
      <c r="CU39" s="92"/>
      <c r="CV39" s="90">
        <f>CU39-CT39</f>
        <v>0</v>
      </c>
      <c r="CW39" s="91" t="str">
        <f>IF(CT39=0,"-",CU39/CT39)</f>
        <v>-</v>
      </c>
      <c r="CX39" s="90">
        <f>CP39+CT39</f>
        <v>0</v>
      </c>
      <c r="CY39" s="90">
        <f>CQ39+CU39</f>
        <v>0</v>
      </c>
      <c r="CZ39" s="90">
        <f>CY39-CX39</f>
        <v>0</v>
      </c>
      <c r="DA39" s="91" t="str">
        <f>IF(CX39=0,"-",CY39/CX39)</f>
        <v>-</v>
      </c>
      <c r="DB39" s="92">
        <v>0</v>
      </c>
      <c r="DC39" s="92"/>
      <c r="DD39" s="90">
        <f>DC39-DB39</f>
        <v>0</v>
      </c>
      <c r="DE39" s="91" t="str">
        <f>IF(DB39=0,"-",DC39/DB39)</f>
        <v>-</v>
      </c>
      <c r="DF39" s="90">
        <f>CX39+DB39</f>
        <v>0</v>
      </c>
      <c r="DG39" s="90">
        <f>CY39+DC39</f>
        <v>0</v>
      </c>
      <c r="DH39" s="90">
        <f>DG39-DF39</f>
        <v>0</v>
      </c>
      <c r="DI39" s="91" t="str">
        <f>IF(DF39=0,"-",DG39/DF39)</f>
        <v>-</v>
      </c>
      <c r="DJ39" s="92">
        <v>0</v>
      </c>
      <c r="DK39" s="92"/>
      <c r="DL39" s="90">
        <f>DK39-DJ39</f>
        <v>0</v>
      </c>
      <c r="DM39" s="91" t="str">
        <f>IF(DJ39=0,"-",DK39/DJ39)</f>
        <v>-</v>
      </c>
      <c r="DN39" s="93">
        <f>H39-CG39-CL39</f>
        <v>2799.8171900000002</v>
      </c>
      <c r="DO39" s="93">
        <f>I39-CH39-CM39</f>
        <v>0</v>
      </c>
      <c r="DP39" s="94">
        <v>0</v>
      </c>
      <c r="DQ39" s="94">
        <v>0</v>
      </c>
      <c r="DR39" s="94">
        <v>0</v>
      </c>
      <c r="DS39" s="94">
        <v>0</v>
      </c>
      <c r="DT39" s="94">
        <v>0</v>
      </c>
      <c r="DU39" s="94">
        <v>0</v>
      </c>
      <c r="DV39" s="94">
        <v>0</v>
      </c>
      <c r="DW39" s="94">
        <v>0</v>
      </c>
      <c r="DX39" s="94">
        <v>0</v>
      </c>
      <c r="DY39" s="94">
        <v>0</v>
      </c>
      <c r="DZ39" s="94">
        <v>0</v>
      </c>
      <c r="EA39" s="94">
        <v>0</v>
      </c>
      <c r="EB39" s="94">
        <v>0</v>
      </c>
      <c r="EC39" s="94">
        <v>0</v>
      </c>
      <c r="ED39" s="90">
        <f>IF($B$2="Отчет за 1 квартал",'ОЭК 2021-2025'!CR76,IF($B$2="Отчет за 2 квартал",'ОЭК 2021-2025'!CZ76,IF($B$2="Отчет за 3 квартал",'ОЭК 2021-2025'!DH76,CN39)))-DP39-DT39-DU39-DV39-DW39-DX39-DY39-DZ39-EA39-EC39-DQ39-DR39-DS39-EB39</f>
        <v>0</v>
      </c>
      <c r="EE39" s="94">
        <v>2799.8171900000002</v>
      </c>
      <c r="EF39" s="94">
        <v>0</v>
      </c>
      <c r="EG39" s="94">
        <v>0</v>
      </c>
      <c r="EH39" s="94">
        <v>0</v>
      </c>
      <c r="EI39" s="93">
        <f>H39-CG39-CK39</f>
        <v>0</v>
      </c>
      <c r="EJ39" s="95" t="str">
        <f>CE39</f>
        <v xml:space="preserve">Проект 17.01.0095 из ИПР2020-2024 
Уменьшение стоимости (- 111 т. р. НДС не обл.) связано с актуализацией коммерческих предложений. </v>
      </c>
      <c r="EK39" s="94"/>
      <c r="EL39" s="92">
        <v>0</v>
      </c>
      <c r="EM39" s="92"/>
      <c r="EN39" s="90">
        <f>EO39+GH39+GI39+GJ39+GK39</f>
        <v>2799.8171900000002</v>
      </c>
      <c r="EO39" s="90">
        <f>ES39+EW39+FE39+FM39</f>
        <v>0</v>
      </c>
      <c r="EP39" s="90">
        <f>ET39+EX39+FF39+FN39</f>
        <v>0</v>
      </c>
      <c r="EQ39" s="90">
        <f>EP39-EO39</f>
        <v>0</v>
      </c>
      <c r="ER39" s="91" t="str">
        <f>IF(EO39=0,"-",EP39/EO39)</f>
        <v>-</v>
      </c>
      <c r="ES39" s="92">
        <v>0</v>
      </c>
      <c r="ET39" s="92"/>
      <c r="EU39" s="90">
        <f>ET39-ES39</f>
        <v>0</v>
      </c>
      <c r="EV39" s="91" t="str">
        <f>IF(ES39=0,"-",ET39/ES39)</f>
        <v>-</v>
      </c>
      <c r="EW39" s="92">
        <v>0</v>
      </c>
      <c r="EX39" s="92"/>
      <c r="EY39" s="90">
        <f>EX39-EW39</f>
        <v>0</v>
      </c>
      <c r="EZ39" s="91" t="str">
        <f>IF(EW39=0,"-",EX39/EW39)</f>
        <v>-</v>
      </c>
      <c r="FA39" s="90">
        <f>ES39+EW39</f>
        <v>0</v>
      </c>
      <c r="FB39" s="90">
        <f>ET39+EX39</f>
        <v>0</v>
      </c>
      <c r="FC39" s="90">
        <f>FB39-FA39</f>
        <v>0</v>
      </c>
      <c r="FD39" s="91" t="str">
        <f>IF(FA39=0,"-",FB39/FA39)</f>
        <v>-</v>
      </c>
      <c r="FE39" s="92">
        <v>0</v>
      </c>
      <c r="FF39" s="92"/>
      <c r="FG39" s="90">
        <f>FF39-FE39</f>
        <v>0</v>
      </c>
      <c r="FH39" s="91" t="str">
        <f>IF(FE39=0,"-",FF39/FE39)</f>
        <v>-</v>
      </c>
      <c r="FI39" s="90">
        <f>FA39+FE39</f>
        <v>0</v>
      </c>
      <c r="FJ39" s="90">
        <f>FB39+FF39</f>
        <v>0</v>
      </c>
      <c r="FK39" s="90">
        <f>FJ39-FI39</f>
        <v>0</v>
      </c>
      <c r="FL39" s="91" t="str">
        <f>IF(FI39=0,"-",FJ39/FI39)</f>
        <v>-</v>
      </c>
      <c r="FM39" s="92">
        <v>0</v>
      </c>
      <c r="FN39" s="92"/>
      <c r="FO39" s="90">
        <f>FN39-FM39</f>
        <v>0</v>
      </c>
      <c r="FP39" s="91" t="str">
        <f>IF(FM39=0,"-",FN39/FM39)</f>
        <v>-</v>
      </c>
      <c r="FQ39" s="93">
        <f>H39-EL39-EO39</f>
        <v>2799.8171900000002</v>
      </c>
      <c r="FR39" s="93">
        <f>I39-EM39-EP39</f>
        <v>0</v>
      </c>
      <c r="FS39" s="94">
        <v>0</v>
      </c>
      <c r="FT39" s="94">
        <v>0</v>
      </c>
      <c r="FU39" s="94">
        <v>0</v>
      </c>
      <c r="FV39" s="94">
        <v>0</v>
      </c>
      <c r="FW39" s="94">
        <v>0</v>
      </c>
      <c r="FX39" s="94">
        <v>0</v>
      </c>
      <c r="FY39" s="94">
        <v>0</v>
      </c>
      <c r="FZ39" s="94">
        <v>0</v>
      </c>
      <c r="GA39" s="94">
        <v>0</v>
      </c>
      <c r="GB39" s="94">
        <v>0</v>
      </c>
      <c r="GC39" s="94">
        <v>0</v>
      </c>
      <c r="GD39" s="94">
        <v>0</v>
      </c>
      <c r="GE39" s="94">
        <v>0</v>
      </c>
      <c r="GF39" s="94">
        <v>0</v>
      </c>
      <c r="GG39" s="90">
        <f>IF($B$2="Отчет за 1 квартал",'ОЭК 2021-2025'!EU39,IF($B$2="Отчет за 2 квартал",'ОЭК 2021-2025'!FC39,IF($B$2="Отчет за 3 квартал",'ОЭК 2021-2025'!FK39,EQ39)))-FS39-FW39-FX39-FY39-FZ39-GA39-GB39-GC39-GD39-GF39-FT39-FU39-FV39-GE39</f>
        <v>0</v>
      </c>
      <c r="GH39" s="94">
        <v>2799.8171900000002</v>
      </c>
      <c r="GI39" s="94">
        <v>0</v>
      </c>
      <c r="GJ39" s="94">
        <v>0</v>
      </c>
      <c r="GK39" s="94">
        <v>0</v>
      </c>
      <c r="GL39" s="93">
        <f>H39-EL39-EN39</f>
        <v>0</v>
      </c>
      <c r="GM39" s="126" t="str">
        <f>EJ39</f>
        <v xml:space="preserve">Проект 17.01.0095 из ИПР2020-2024 
Уменьшение стоимости (- 111 т. р. НДС не обл.) связано с актуализацией коммерческих предложений. </v>
      </c>
      <c r="GN39" s="94"/>
      <c r="GO39" s="98"/>
      <c r="GP39" s="99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99"/>
      <c r="HK39" s="101">
        <f t="shared" si="106"/>
        <v>0</v>
      </c>
      <c r="HL39" s="101">
        <f t="shared" si="106"/>
        <v>0</v>
      </c>
      <c r="HM39" s="101">
        <f t="shared" si="106"/>
        <v>0</v>
      </c>
      <c r="HN39" s="101">
        <f t="shared" si="106"/>
        <v>0</v>
      </c>
      <c r="HO39" s="101">
        <f t="shared" si="106"/>
        <v>0</v>
      </c>
      <c r="HP39" s="101">
        <f t="shared" si="106"/>
        <v>0</v>
      </c>
      <c r="HQ39" s="101">
        <f t="shared" si="106"/>
        <v>0</v>
      </c>
      <c r="HR39" s="101">
        <f t="shared" si="106"/>
        <v>0</v>
      </c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  <c r="IM39" s="102"/>
      <c r="IN39" s="102"/>
      <c r="IO39" s="102"/>
      <c r="IP39" s="102"/>
      <c r="IQ39" s="102"/>
      <c r="IR39" s="102"/>
      <c r="IS39" s="102"/>
      <c r="IT39" s="102"/>
      <c r="IU39" s="102"/>
      <c r="IV39" s="102"/>
      <c r="IW39" s="102"/>
      <c r="IX39" s="102"/>
      <c r="IY39" s="101">
        <f t="shared" si="107"/>
        <v>0</v>
      </c>
      <c r="IZ39" s="101">
        <f t="shared" si="107"/>
        <v>0</v>
      </c>
      <c r="JA39" s="101">
        <f t="shared" si="107"/>
        <v>0</v>
      </c>
      <c r="JB39" s="101">
        <f t="shared" si="107"/>
        <v>0</v>
      </c>
      <c r="JC39" s="101">
        <f t="shared" si="107"/>
        <v>0</v>
      </c>
      <c r="JD39" s="101">
        <f t="shared" si="107"/>
        <v>0</v>
      </c>
      <c r="JE39" s="101">
        <f t="shared" si="107"/>
        <v>0</v>
      </c>
      <c r="JF39" s="101">
        <f t="shared" si="107"/>
        <v>0</v>
      </c>
      <c r="JG39" s="102"/>
      <c r="JH39" s="102"/>
      <c r="JI39" s="102"/>
      <c r="JJ39" s="102"/>
      <c r="JK39" s="102"/>
      <c r="JL39" s="102"/>
      <c r="JM39" s="102"/>
      <c r="JN39" s="102"/>
      <c r="JO39" s="102"/>
      <c r="JP39" s="102"/>
      <c r="JQ39" s="102"/>
      <c r="JR39" s="102"/>
      <c r="JS39" s="102"/>
      <c r="JT39" s="102"/>
      <c r="JU39" s="102"/>
      <c r="JV39" s="102"/>
      <c r="JW39" s="102"/>
      <c r="JX39" s="102"/>
      <c r="JY39" s="102"/>
      <c r="JZ39" s="102"/>
      <c r="KA39" s="102"/>
      <c r="KB39" s="102"/>
      <c r="KC39" s="102"/>
      <c r="KD39" s="102"/>
      <c r="KE39" s="102"/>
      <c r="KF39" s="102"/>
      <c r="KG39" s="102"/>
      <c r="KH39" s="102"/>
      <c r="KI39" s="102"/>
      <c r="KJ39" s="102"/>
      <c r="KK39" s="102"/>
      <c r="KL39" s="102"/>
      <c r="KM39" s="2"/>
      <c r="KN39" s="102"/>
      <c r="KO39" s="76"/>
      <c r="KP39" s="76"/>
      <c r="KQ39" s="76"/>
      <c r="KR39" s="102"/>
      <c r="KS39" s="102"/>
      <c r="KT39" s="102"/>
      <c r="KU39" s="102"/>
      <c r="KV39" s="102"/>
      <c r="KW39" s="102"/>
      <c r="KX39" s="102"/>
      <c r="KY39" s="102"/>
      <c r="KZ39" s="102"/>
      <c r="LA39" s="102"/>
      <c r="LB39" s="102"/>
      <c r="LC39" s="102"/>
      <c r="LD39" s="102"/>
      <c r="LE39" s="102"/>
      <c r="LF39" s="102"/>
      <c r="LG39" s="102"/>
      <c r="LH39" s="102"/>
      <c r="LI39" s="102"/>
      <c r="LJ39" s="127"/>
      <c r="LK39" s="127"/>
      <c r="LL39" s="127"/>
      <c r="LM39" s="127"/>
      <c r="LN39" s="127"/>
      <c r="LO39" s="127"/>
      <c r="LP39" s="103"/>
      <c r="LQ39" s="103"/>
      <c r="LR39" s="103"/>
      <c r="LS39" s="103"/>
      <c r="LT39" s="103"/>
      <c r="LU39" s="104"/>
      <c r="LV39" s="103"/>
      <c r="LW39" s="103"/>
      <c r="LX39" s="104"/>
    </row>
    <row r="40" spans="1:336" ht="28.5" customHeight="1" outlineLevel="1" x14ac:dyDescent="0.2">
      <c r="A40" s="79" t="s">
        <v>168</v>
      </c>
      <c r="B40" s="128" t="s">
        <v>169</v>
      </c>
      <c r="C40" s="81" t="s">
        <v>101</v>
      </c>
      <c r="D40" s="81" t="s">
        <v>102</v>
      </c>
      <c r="E40" s="81" t="s">
        <v>114</v>
      </c>
      <c r="F40" s="82">
        <f>AF40</f>
        <v>5854.1043</v>
      </c>
      <c r="G40" s="82">
        <f>AG40</f>
        <v>0</v>
      </c>
      <c r="H40" s="82">
        <f>CK40</f>
        <v>4878.4202599999999</v>
      </c>
      <c r="I40" s="82"/>
      <c r="J40" s="83">
        <v>42022</v>
      </c>
      <c r="K40" s="83"/>
      <c r="L40" s="83">
        <v>42022</v>
      </c>
      <c r="M40" s="84"/>
      <c r="N40" s="82">
        <v>0</v>
      </c>
      <c r="O40" s="82"/>
      <c r="P40" s="85" t="s">
        <v>102</v>
      </c>
      <c r="Q40" s="86"/>
      <c r="R40" s="85" t="s">
        <v>102</v>
      </c>
      <c r="S40" s="85" t="s">
        <v>102</v>
      </c>
      <c r="T40" s="85" t="s">
        <v>102</v>
      </c>
      <c r="U40" s="85" t="s">
        <v>102</v>
      </c>
      <c r="V40" s="82">
        <v>0</v>
      </c>
      <c r="W40" s="82">
        <v>0</v>
      </c>
      <c r="X40" s="85" t="s">
        <v>102</v>
      </c>
      <c r="Y40" s="82">
        <v>0</v>
      </c>
      <c r="Z40" s="85" t="s">
        <v>102</v>
      </c>
      <c r="AA40" s="85" t="s">
        <v>102</v>
      </c>
      <c r="AB40" s="87">
        <v>0</v>
      </c>
      <c r="AC40" s="87"/>
      <c r="AD40" s="88" t="s">
        <v>115</v>
      </c>
      <c r="AE40" s="88"/>
      <c r="AF40" s="93">
        <f>AG40+BZ40+CA40+CB40+CC40</f>
        <v>5854.1043</v>
      </c>
      <c r="AG40" s="90">
        <f>AK40+AO40+AW40+BE40</f>
        <v>0</v>
      </c>
      <c r="AH40" s="90">
        <f>AL40+AP40+AX40+BF40</f>
        <v>0</v>
      </c>
      <c r="AI40" s="90">
        <f>AH40-AG40</f>
        <v>0</v>
      </c>
      <c r="AJ40" s="91" t="str">
        <f>IF(AG40=0,"-",AH40/AG40)</f>
        <v>-</v>
      </c>
      <c r="AK40" s="92">
        <v>0</v>
      </c>
      <c r="AL40" s="92"/>
      <c r="AM40" s="90">
        <f>AL40-AK40</f>
        <v>0</v>
      </c>
      <c r="AN40" s="91" t="str">
        <f>IF(AK40=0,"-",AL40/AK40)</f>
        <v>-</v>
      </c>
      <c r="AO40" s="92">
        <v>0</v>
      </c>
      <c r="AP40" s="92"/>
      <c r="AQ40" s="90">
        <f>AP40-AO40</f>
        <v>0</v>
      </c>
      <c r="AR40" s="91" t="str">
        <f>IF(AO40=0,"-",AP40/AO40)</f>
        <v>-</v>
      </c>
      <c r="AS40" s="90">
        <f>AK40+AO40</f>
        <v>0</v>
      </c>
      <c r="AT40" s="90">
        <f>AL40+AP40</f>
        <v>0</v>
      </c>
      <c r="AU40" s="90">
        <f>AT40-AS40</f>
        <v>0</v>
      </c>
      <c r="AV40" s="91" t="str">
        <f>IF(AS40=0,"-",AT40/AS40)</f>
        <v>-</v>
      </c>
      <c r="AW40" s="92">
        <v>0</v>
      </c>
      <c r="AX40" s="92"/>
      <c r="AY40" s="90">
        <f>AX40-AW40</f>
        <v>0</v>
      </c>
      <c r="AZ40" s="91" t="str">
        <f>IF(AW40=0,"-",AX40/AW40)</f>
        <v>-</v>
      </c>
      <c r="BA40" s="90">
        <f>AS40+AW40</f>
        <v>0</v>
      </c>
      <c r="BB40" s="90">
        <f>AT40+AX40</f>
        <v>0</v>
      </c>
      <c r="BC40" s="90">
        <f>BB40-BA40</f>
        <v>0</v>
      </c>
      <c r="BD40" s="91" t="str">
        <f>IF(BA40=0,"-",BB40/BA40)</f>
        <v>-</v>
      </c>
      <c r="BE40" s="92">
        <v>0</v>
      </c>
      <c r="BF40" s="92"/>
      <c r="BG40" s="90">
        <f>BF40-BE40</f>
        <v>0</v>
      </c>
      <c r="BH40" s="91" t="str">
        <f>IF(BE40=0,"-",BF40/BE40)</f>
        <v>-</v>
      </c>
      <c r="BI40" s="93">
        <f>F40-AB40-AG40</f>
        <v>5854.1043</v>
      </c>
      <c r="BJ40" s="93">
        <f>G40-AC40-AH40</f>
        <v>0</v>
      </c>
      <c r="BK40" s="94">
        <v>0</v>
      </c>
      <c r="BL40" s="94">
        <v>0</v>
      </c>
      <c r="BM40" s="94">
        <v>0</v>
      </c>
      <c r="BN40" s="94">
        <v>0</v>
      </c>
      <c r="BO40" s="94">
        <v>0</v>
      </c>
      <c r="BP40" s="94">
        <v>0</v>
      </c>
      <c r="BQ40" s="94">
        <v>0</v>
      </c>
      <c r="BR40" s="94">
        <v>0</v>
      </c>
      <c r="BS40" s="94">
        <v>0</v>
      </c>
      <c r="BT40" s="94">
        <v>0</v>
      </c>
      <c r="BU40" s="94">
        <v>0</v>
      </c>
      <c r="BV40" s="94">
        <v>0</v>
      </c>
      <c r="BW40" s="94">
        <v>0</v>
      </c>
      <c r="BX40" s="94">
        <v>0</v>
      </c>
      <c r="BY40" s="90">
        <f>IF($B$2="Отчет за 1 квартал",'ОЭК 2021-2025'!AM40,IF($B$2="Отчет за 2 квартал",'ОЭК 2021-2025'!AU40,IF($B$2="Отчет за 3 квартал",'ОЭК 2021-2025'!BC40,AI40)))-BK40-BO40-BP40-BQ40-BR40-BS40-BT40-BU40-BV40-BX40-BL40-BM40-BN40-BW40</f>
        <v>0</v>
      </c>
      <c r="BZ40" s="94">
        <v>5854.1043</v>
      </c>
      <c r="CA40" s="94">
        <v>0</v>
      </c>
      <c r="CB40" s="94">
        <v>0</v>
      </c>
      <c r="CC40" s="94">
        <v>0</v>
      </c>
      <c r="CD40" s="93">
        <f>F40-AB40-AF40</f>
        <v>0</v>
      </c>
      <c r="CE40" s="96" t="s">
        <v>105</v>
      </c>
      <c r="CF40" s="94"/>
      <c r="CG40" s="92">
        <v>0</v>
      </c>
      <c r="CH40" s="92"/>
      <c r="CI40" s="88" t="s">
        <v>115</v>
      </c>
      <c r="CJ40" s="88"/>
      <c r="CK40" s="90">
        <f>CL40+EE40+EF40+EG40+EH40</f>
        <v>4878.4202599999999</v>
      </c>
      <c r="CL40" s="90">
        <f>CP40+CT40+DB40+DJ40</f>
        <v>0</v>
      </c>
      <c r="CM40" s="90">
        <f>CQ40+CU40+DC40+DK40</f>
        <v>0</v>
      </c>
      <c r="CN40" s="90">
        <f>CM40-CL40</f>
        <v>0</v>
      </c>
      <c r="CO40" s="91" t="str">
        <f>IF(CL40=0,"-",CM40/CL40)</f>
        <v>-</v>
      </c>
      <c r="CP40" s="92">
        <v>0</v>
      </c>
      <c r="CQ40" s="92"/>
      <c r="CR40" s="90">
        <f>CQ40-CP40</f>
        <v>0</v>
      </c>
      <c r="CS40" s="91" t="str">
        <f>IF(CP40=0,"-",CQ40/CP40)</f>
        <v>-</v>
      </c>
      <c r="CT40" s="92">
        <v>0</v>
      </c>
      <c r="CU40" s="92"/>
      <c r="CV40" s="90">
        <f>CU40-CT40</f>
        <v>0</v>
      </c>
      <c r="CW40" s="91" t="str">
        <f>IF(CT40=0,"-",CU40/CT40)</f>
        <v>-</v>
      </c>
      <c r="CX40" s="90">
        <f>CP40+CT40</f>
        <v>0</v>
      </c>
      <c r="CY40" s="90">
        <f>CQ40+CU40</f>
        <v>0</v>
      </c>
      <c r="CZ40" s="90">
        <f>CY40-CX40</f>
        <v>0</v>
      </c>
      <c r="DA40" s="91" t="str">
        <f>IF(CX40=0,"-",CY40/CX40)</f>
        <v>-</v>
      </c>
      <c r="DB40" s="92">
        <v>0</v>
      </c>
      <c r="DC40" s="92"/>
      <c r="DD40" s="90">
        <f>DC40-DB40</f>
        <v>0</v>
      </c>
      <c r="DE40" s="91" t="str">
        <f>IF(DB40=0,"-",DC40/DB40)</f>
        <v>-</v>
      </c>
      <c r="DF40" s="90">
        <f>CX40+DB40</f>
        <v>0</v>
      </c>
      <c r="DG40" s="90">
        <f>CY40+DC40</f>
        <v>0</v>
      </c>
      <c r="DH40" s="90">
        <f>DG40-DF40</f>
        <v>0</v>
      </c>
      <c r="DI40" s="91" t="str">
        <f>IF(DF40=0,"-",DG40/DF40)</f>
        <v>-</v>
      </c>
      <c r="DJ40" s="92">
        <v>0</v>
      </c>
      <c r="DK40" s="92"/>
      <c r="DL40" s="90">
        <f>DK40-DJ40</f>
        <v>0</v>
      </c>
      <c r="DM40" s="91" t="str">
        <f>IF(DJ40=0,"-",DK40/DJ40)</f>
        <v>-</v>
      </c>
      <c r="DN40" s="93">
        <f>H40-CG40-CL40</f>
        <v>4878.4202599999999</v>
      </c>
      <c r="DO40" s="93">
        <f>I40-CH40-CM40</f>
        <v>0</v>
      </c>
      <c r="DP40" s="94">
        <v>0</v>
      </c>
      <c r="DQ40" s="94">
        <v>0</v>
      </c>
      <c r="DR40" s="94">
        <v>0</v>
      </c>
      <c r="DS40" s="94">
        <v>0</v>
      </c>
      <c r="DT40" s="94">
        <v>0</v>
      </c>
      <c r="DU40" s="94">
        <v>0</v>
      </c>
      <c r="DV40" s="94">
        <v>0</v>
      </c>
      <c r="DW40" s="94">
        <v>0</v>
      </c>
      <c r="DX40" s="94">
        <v>0</v>
      </c>
      <c r="DY40" s="94">
        <v>0</v>
      </c>
      <c r="DZ40" s="94">
        <v>0</v>
      </c>
      <c r="EA40" s="94">
        <v>0</v>
      </c>
      <c r="EB40" s="94">
        <v>0</v>
      </c>
      <c r="EC40" s="94">
        <v>0</v>
      </c>
      <c r="ED40" s="90">
        <f>IF($B$2="Отчет за 1 квартал",'ОЭК 2021-2025'!CR76,IF($B$2="Отчет за 2 квартал",'ОЭК 2021-2025'!CZ76,IF($B$2="Отчет за 3 квартал",'ОЭК 2021-2025'!DH76,CN40)))-DP40-DT40-DU40-DV40-DW40-DX40-DY40-DZ40-EA40-EC40-DQ40-DR40-DS40-EB40</f>
        <v>0</v>
      </c>
      <c r="EE40" s="94">
        <v>4878.4202599999999</v>
      </c>
      <c r="EF40" s="94">
        <v>0</v>
      </c>
      <c r="EG40" s="94">
        <v>0</v>
      </c>
      <c r="EH40" s="94">
        <v>0</v>
      </c>
      <c r="EI40" s="93">
        <f>H40-CG40-CK40</f>
        <v>0</v>
      </c>
      <c r="EJ40" s="95" t="str">
        <f>CE40</f>
        <v>Новый проект</v>
      </c>
      <c r="EK40" s="94"/>
      <c r="EL40" s="92">
        <v>0</v>
      </c>
      <c r="EM40" s="92"/>
      <c r="EN40" s="90">
        <f>EO40+GH40+GI40+GJ40+GK40</f>
        <v>4878.4202599999999</v>
      </c>
      <c r="EO40" s="90">
        <f>ES40+EW40+FE40+FM40</f>
        <v>0</v>
      </c>
      <c r="EP40" s="90">
        <f>ET40+EX40+FF40+FN40</f>
        <v>0</v>
      </c>
      <c r="EQ40" s="90">
        <f>EP40-EO40</f>
        <v>0</v>
      </c>
      <c r="ER40" s="91" t="str">
        <f>IF(EO40=0,"-",EP40/EO40)</f>
        <v>-</v>
      </c>
      <c r="ES40" s="92">
        <v>0</v>
      </c>
      <c r="ET40" s="92"/>
      <c r="EU40" s="90">
        <f>ET40-ES40</f>
        <v>0</v>
      </c>
      <c r="EV40" s="91" t="str">
        <f>IF(ES40=0,"-",ET40/ES40)</f>
        <v>-</v>
      </c>
      <c r="EW40" s="92">
        <v>0</v>
      </c>
      <c r="EX40" s="92"/>
      <c r="EY40" s="90">
        <f>EX40-EW40</f>
        <v>0</v>
      </c>
      <c r="EZ40" s="91" t="str">
        <f>IF(EW40=0,"-",EX40/EW40)</f>
        <v>-</v>
      </c>
      <c r="FA40" s="90">
        <f>ES40+EW40</f>
        <v>0</v>
      </c>
      <c r="FB40" s="90">
        <f>ET40+EX40</f>
        <v>0</v>
      </c>
      <c r="FC40" s="90">
        <f>FB40-FA40</f>
        <v>0</v>
      </c>
      <c r="FD40" s="91" t="str">
        <f>IF(FA40=0,"-",FB40/FA40)</f>
        <v>-</v>
      </c>
      <c r="FE40" s="92">
        <v>0</v>
      </c>
      <c r="FF40" s="92"/>
      <c r="FG40" s="90">
        <f>FF40-FE40</f>
        <v>0</v>
      </c>
      <c r="FH40" s="91" t="str">
        <f>IF(FE40=0,"-",FF40/FE40)</f>
        <v>-</v>
      </c>
      <c r="FI40" s="90">
        <f>FA40+FE40</f>
        <v>0</v>
      </c>
      <c r="FJ40" s="90">
        <f>FB40+FF40</f>
        <v>0</v>
      </c>
      <c r="FK40" s="90">
        <f>FJ40-FI40</f>
        <v>0</v>
      </c>
      <c r="FL40" s="91" t="str">
        <f>IF(FI40=0,"-",FJ40/FI40)</f>
        <v>-</v>
      </c>
      <c r="FM40" s="92">
        <v>0</v>
      </c>
      <c r="FN40" s="92"/>
      <c r="FO40" s="90">
        <f>FN40-FM40</f>
        <v>0</v>
      </c>
      <c r="FP40" s="91" t="str">
        <f>IF(FM40=0,"-",FN40/FM40)</f>
        <v>-</v>
      </c>
      <c r="FQ40" s="93">
        <f>H40-EL40-EO40</f>
        <v>4878.4202599999999</v>
      </c>
      <c r="FR40" s="93">
        <f>I40-EM40-EP40</f>
        <v>0</v>
      </c>
      <c r="FS40" s="94">
        <v>0</v>
      </c>
      <c r="FT40" s="94">
        <v>0</v>
      </c>
      <c r="FU40" s="94">
        <v>0</v>
      </c>
      <c r="FV40" s="94">
        <v>0</v>
      </c>
      <c r="FW40" s="94">
        <v>0</v>
      </c>
      <c r="FX40" s="94">
        <v>0</v>
      </c>
      <c r="FY40" s="94">
        <v>0</v>
      </c>
      <c r="FZ40" s="94">
        <v>0</v>
      </c>
      <c r="GA40" s="94">
        <v>0</v>
      </c>
      <c r="GB40" s="94">
        <v>0</v>
      </c>
      <c r="GC40" s="94">
        <v>0</v>
      </c>
      <c r="GD40" s="94">
        <v>0</v>
      </c>
      <c r="GE40" s="94">
        <v>0</v>
      </c>
      <c r="GF40" s="94">
        <v>0</v>
      </c>
      <c r="GG40" s="90">
        <f>IF($B$2="Отчет за 1 квартал",'ОЭК 2021-2025'!EU40,IF($B$2="Отчет за 2 квартал",'ОЭК 2021-2025'!FC40,IF($B$2="Отчет за 3 квартал",'ОЭК 2021-2025'!FK40,EQ40)))-FS40-FW40-FX40-FY40-FZ40-GA40-GB40-GC40-GD40-GF40-FT40-FU40-FV40-GE40</f>
        <v>0</v>
      </c>
      <c r="GH40" s="94">
        <v>4878.4202599999999</v>
      </c>
      <c r="GI40" s="94">
        <v>0</v>
      </c>
      <c r="GJ40" s="94">
        <v>0</v>
      </c>
      <c r="GK40" s="94">
        <v>0</v>
      </c>
      <c r="GL40" s="93">
        <f>H40-EL40-EN40</f>
        <v>0</v>
      </c>
      <c r="GM40" s="126" t="str">
        <f>EJ40</f>
        <v>Новый проект</v>
      </c>
      <c r="GN40" s="94"/>
      <c r="GO40" s="98"/>
      <c r="GP40" s="99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99"/>
      <c r="HK40" s="101">
        <f t="shared" si="106"/>
        <v>0</v>
      </c>
      <c r="HL40" s="101">
        <f t="shared" si="106"/>
        <v>0</v>
      </c>
      <c r="HM40" s="101">
        <f t="shared" si="106"/>
        <v>0</v>
      </c>
      <c r="HN40" s="101">
        <f t="shared" si="106"/>
        <v>0</v>
      </c>
      <c r="HO40" s="101">
        <f t="shared" si="106"/>
        <v>0</v>
      </c>
      <c r="HP40" s="101">
        <f t="shared" si="106"/>
        <v>0</v>
      </c>
      <c r="HQ40" s="101">
        <f t="shared" si="106"/>
        <v>0</v>
      </c>
      <c r="HR40" s="101">
        <f t="shared" si="106"/>
        <v>0</v>
      </c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  <c r="IM40" s="102"/>
      <c r="IN40" s="102"/>
      <c r="IO40" s="102"/>
      <c r="IP40" s="102"/>
      <c r="IQ40" s="102"/>
      <c r="IR40" s="102"/>
      <c r="IS40" s="102"/>
      <c r="IT40" s="102"/>
      <c r="IU40" s="102"/>
      <c r="IV40" s="102"/>
      <c r="IW40" s="102"/>
      <c r="IX40" s="102"/>
      <c r="IY40" s="101">
        <f t="shared" si="107"/>
        <v>0</v>
      </c>
      <c r="IZ40" s="101">
        <f t="shared" si="107"/>
        <v>0</v>
      </c>
      <c r="JA40" s="101">
        <f t="shared" si="107"/>
        <v>0</v>
      </c>
      <c r="JB40" s="101">
        <f t="shared" si="107"/>
        <v>0</v>
      </c>
      <c r="JC40" s="101">
        <f t="shared" si="107"/>
        <v>0</v>
      </c>
      <c r="JD40" s="101">
        <f t="shared" si="107"/>
        <v>0</v>
      </c>
      <c r="JE40" s="101">
        <f t="shared" si="107"/>
        <v>0</v>
      </c>
      <c r="JF40" s="101">
        <f t="shared" si="107"/>
        <v>0</v>
      </c>
      <c r="JG40" s="102"/>
      <c r="JH40" s="102"/>
      <c r="JI40" s="102"/>
      <c r="JJ40" s="102"/>
      <c r="JK40" s="102"/>
      <c r="JL40" s="102"/>
      <c r="JM40" s="102"/>
      <c r="JN40" s="102"/>
      <c r="JO40" s="102"/>
      <c r="JP40" s="102"/>
      <c r="JQ40" s="102"/>
      <c r="JR40" s="102"/>
      <c r="JS40" s="102"/>
      <c r="JT40" s="102"/>
      <c r="JU40" s="102"/>
      <c r="JV40" s="102"/>
      <c r="JW40" s="102"/>
      <c r="JX40" s="102"/>
      <c r="JY40" s="102"/>
      <c r="JZ40" s="102"/>
      <c r="KA40" s="102"/>
      <c r="KB40" s="102"/>
      <c r="KC40" s="102"/>
      <c r="KD40" s="102"/>
      <c r="KE40" s="102"/>
      <c r="KF40" s="102"/>
      <c r="KG40" s="102"/>
      <c r="KH40" s="102"/>
      <c r="KI40" s="102"/>
      <c r="KJ40" s="102"/>
      <c r="KK40" s="102"/>
      <c r="KL40" s="102"/>
      <c r="KM40" s="2"/>
      <c r="KN40" s="102"/>
      <c r="KO40" s="76"/>
      <c r="KP40" s="76"/>
      <c r="KQ40" s="76"/>
      <c r="KR40" s="102"/>
      <c r="KS40" s="102"/>
      <c r="KT40" s="102"/>
      <c r="KU40" s="102"/>
      <c r="KV40" s="102"/>
      <c r="KW40" s="102"/>
      <c r="KX40" s="102"/>
      <c r="KY40" s="102"/>
      <c r="KZ40" s="102"/>
      <c r="LA40" s="102"/>
      <c r="LB40" s="102"/>
      <c r="LC40" s="102"/>
      <c r="LD40" s="102"/>
      <c r="LE40" s="102"/>
      <c r="LF40" s="102"/>
      <c r="LG40" s="102"/>
      <c r="LH40" s="102"/>
      <c r="LI40" s="102"/>
      <c r="LJ40" s="127"/>
      <c r="LK40" s="127"/>
      <c r="LL40" s="127"/>
      <c r="LM40" s="127"/>
      <c r="LN40" s="127"/>
      <c r="LO40" s="127"/>
      <c r="LP40" s="103"/>
      <c r="LQ40" s="103"/>
      <c r="LR40" s="103"/>
      <c r="LS40" s="103"/>
      <c r="LT40" s="103"/>
      <c r="LU40" s="104"/>
      <c r="LV40" s="103"/>
      <c r="LW40" s="103"/>
      <c r="LX40" s="104"/>
    </row>
    <row r="41" spans="1:336" ht="15.75" customHeight="1" outlineLevel="1" x14ac:dyDescent="0.2">
      <c r="A41" s="110"/>
      <c r="B41" s="111" t="s">
        <v>170</v>
      </c>
      <c r="C41" s="140"/>
      <c r="D41" s="140"/>
      <c r="E41" s="140"/>
      <c r="F41" s="141"/>
      <c r="G41" s="141"/>
      <c r="H41" s="141"/>
      <c r="I41" s="141"/>
      <c r="J41" s="142"/>
      <c r="K41" s="142"/>
      <c r="L41" s="142"/>
      <c r="M41" s="143"/>
      <c r="N41" s="141"/>
      <c r="O41" s="141"/>
      <c r="P41" s="143"/>
      <c r="Q41" s="143"/>
      <c r="R41" s="144"/>
      <c r="S41" s="144"/>
      <c r="T41" s="144"/>
      <c r="U41" s="144"/>
      <c r="V41" s="141"/>
      <c r="W41" s="141"/>
      <c r="X41" s="144"/>
      <c r="Y41" s="141"/>
      <c r="Z41" s="144"/>
      <c r="AA41" s="144"/>
      <c r="AB41" s="90"/>
      <c r="AC41" s="90"/>
      <c r="AD41" s="145"/>
      <c r="AE41" s="145"/>
      <c r="AF41" s="93"/>
      <c r="AG41" s="90"/>
      <c r="AH41" s="90"/>
      <c r="AI41" s="90"/>
      <c r="AJ41" s="91"/>
      <c r="AK41" s="90"/>
      <c r="AL41" s="90"/>
      <c r="AM41" s="90"/>
      <c r="AN41" s="91"/>
      <c r="AO41" s="90"/>
      <c r="AP41" s="90"/>
      <c r="AQ41" s="90"/>
      <c r="AR41" s="91"/>
      <c r="AS41" s="90"/>
      <c r="AT41" s="90"/>
      <c r="AU41" s="90"/>
      <c r="AV41" s="91"/>
      <c r="AW41" s="90"/>
      <c r="AX41" s="90"/>
      <c r="AY41" s="90"/>
      <c r="AZ41" s="91"/>
      <c r="BA41" s="90"/>
      <c r="BB41" s="90"/>
      <c r="BC41" s="90"/>
      <c r="BD41" s="91"/>
      <c r="BE41" s="90"/>
      <c r="BF41" s="90"/>
      <c r="BG41" s="90"/>
      <c r="BH41" s="91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0"/>
      <c r="BZ41" s="93"/>
      <c r="CA41" s="93"/>
      <c r="CB41" s="93"/>
      <c r="CC41" s="93"/>
      <c r="CD41" s="93"/>
      <c r="CE41" s="93"/>
      <c r="CF41" s="93"/>
      <c r="CG41" s="90"/>
      <c r="CH41" s="90"/>
      <c r="CI41" s="145"/>
      <c r="CJ41" s="145"/>
      <c r="CK41" s="90"/>
      <c r="CL41" s="90"/>
      <c r="CM41" s="90"/>
      <c r="CN41" s="90"/>
      <c r="CO41" s="91"/>
      <c r="CP41" s="90"/>
      <c r="CQ41" s="90"/>
      <c r="CR41" s="90"/>
      <c r="CS41" s="91"/>
      <c r="CT41" s="90"/>
      <c r="CU41" s="90"/>
      <c r="CV41" s="90"/>
      <c r="CW41" s="91"/>
      <c r="CX41" s="90"/>
      <c r="CY41" s="90"/>
      <c r="CZ41" s="90"/>
      <c r="DA41" s="91"/>
      <c r="DB41" s="90"/>
      <c r="DC41" s="90"/>
      <c r="DD41" s="90"/>
      <c r="DE41" s="91"/>
      <c r="DF41" s="90"/>
      <c r="DG41" s="90"/>
      <c r="DH41" s="90"/>
      <c r="DI41" s="91"/>
      <c r="DJ41" s="90"/>
      <c r="DK41" s="90"/>
      <c r="DL41" s="90"/>
      <c r="DM41" s="91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0"/>
      <c r="EE41" s="93"/>
      <c r="EF41" s="93"/>
      <c r="EG41" s="93"/>
      <c r="EH41" s="93"/>
      <c r="EI41" s="93"/>
      <c r="EJ41" s="93"/>
      <c r="EK41" s="93"/>
      <c r="EL41" s="90"/>
      <c r="EM41" s="90"/>
      <c r="EN41" s="117"/>
      <c r="EO41" s="117"/>
      <c r="EP41" s="117"/>
      <c r="EQ41" s="117"/>
      <c r="ER41" s="120"/>
      <c r="ES41" s="117"/>
      <c r="ET41" s="117"/>
      <c r="EU41" s="117"/>
      <c r="EV41" s="120"/>
      <c r="EW41" s="117"/>
      <c r="EX41" s="117"/>
      <c r="EY41" s="117"/>
      <c r="EZ41" s="120"/>
      <c r="FA41" s="117"/>
      <c r="FB41" s="117"/>
      <c r="FC41" s="117"/>
      <c r="FD41" s="120"/>
      <c r="FE41" s="117"/>
      <c r="FF41" s="117"/>
      <c r="FG41" s="117"/>
      <c r="FH41" s="120"/>
      <c r="FI41" s="117"/>
      <c r="FJ41" s="117"/>
      <c r="FK41" s="117"/>
      <c r="FL41" s="120"/>
      <c r="FM41" s="117"/>
      <c r="FN41" s="117"/>
      <c r="FO41" s="117"/>
      <c r="FP41" s="120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7"/>
      <c r="GH41" s="119"/>
      <c r="GI41" s="119"/>
      <c r="GJ41" s="119"/>
      <c r="GK41" s="119"/>
      <c r="GL41" s="119"/>
      <c r="GM41" s="119"/>
      <c r="GN41" s="93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  <c r="HG41" s="72"/>
      <c r="HH41" s="72"/>
      <c r="HI41" s="72"/>
      <c r="HJ41" s="72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  <c r="IV41" s="101"/>
      <c r="IW41" s="101"/>
      <c r="IX41" s="101"/>
      <c r="IY41" s="101"/>
      <c r="IZ41" s="101"/>
      <c r="JA41" s="101"/>
      <c r="JB41" s="101"/>
      <c r="JC41" s="101"/>
      <c r="JD41" s="101"/>
      <c r="JE41" s="101"/>
      <c r="JF41" s="101"/>
      <c r="JG41" s="101"/>
      <c r="JH41" s="101"/>
      <c r="JI41" s="101"/>
      <c r="JJ41" s="101"/>
      <c r="JK41" s="101"/>
      <c r="JL41" s="101"/>
      <c r="JM41" s="101"/>
      <c r="JN41" s="101"/>
      <c r="JO41" s="101"/>
      <c r="JP41" s="101"/>
      <c r="JQ41" s="101"/>
      <c r="JR41" s="101"/>
      <c r="JS41" s="101"/>
      <c r="JT41" s="101"/>
      <c r="JU41" s="101"/>
      <c r="JV41" s="101"/>
      <c r="JW41" s="101"/>
      <c r="JX41" s="101"/>
      <c r="JY41" s="101"/>
      <c r="JZ41" s="101"/>
      <c r="KA41" s="101"/>
      <c r="KB41" s="101"/>
      <c r="KC41" s="101"/>
      <c r="KD41" s="101"/>
      <c r="KE41" s="101"/>
      <c r="KF41" s="101"/>
      <c r="KG41" s="101"/>
      <c r="KH41" s="101"/>
      <c r="KI41" s="101"/>
      <c r="KJ41" s="101"/>
      <c r="KK41" s="101"/>
      <c r="KL41" s="101"/>
      <c r="KM41" s="121"/>
      <c r="KN41" s="101"/>
      <c r="KO41" s="122"/>
      <c r="KP41" s="122"/>
      <c r="KQ41" s="122"/>
      <c r="KR41" s="101"/>
      <c r="KS41" s="101"/>
      <c r="KT41" s="101"/>
      <c r="KU41" s="101"/>
      <c r="KV41" s="101"/>
      <c r="KW41" s="101"/>
      <c r="KX41" s="101"/>
      <c r="KY41" s="101"/>
      <c r="KZ41" s="101"/>
      <c r="LA41" s="101"/>
      <c r="LB41" s="101"/>
      <c r="LC41" s="101"/>
      <c r="LD41" s="101"/>
      <c r="LE41" s="101"/>
      <c r="LF41" s="101"/>
      <c r="LG41" s="101"/>
      <c r="LH41" s="101"/>
      <c r="LI41" s="101"/>
      <c r="LJ41" s="123"/>
      <c r="LK41" s="123"/>
      <c r="LL41" s="123"/>
      <c r="LM41" s="123"/>
      <c r="LN41" s="123"/>
      <c r="LO41" s="123"/>
      <c r="LP41" s="103"/>
      <c r="LQ41" s="103"/>
      <c r="LR41" s="103"/>
      <c r="LS41" s="103"/>
      <c r="LT41" s="103"/>
      <c r="LU41" s="104"/>
      <c r="LV41" s="103"/>
      <c r="LW41" s="103"/>
      <c r="LX41" s="104"/>
    </row>
    <row r="42" spans="1:336" ht="15.75" customHeight="1" collapsed="1" x14ac:dyDescent="0.2">
      <c r="A42" s="66"/>
      <c r="B42" s="67" t="s">
        <v>171</v>
      </c>
      <c r="C42" s="66"/>
      <c r="D42" s="66"/>
      <c r="E42" s="66"/>
      <c r="F42" s="105">
        <v>0</v>
      </c>
      <c r="G42" s="105">
        <v>0</v>
      </c>
      <c r="H42" s="105">
        <v>0</v>
      </c>
      <c r="I42" s="105">
        <v>0</v>
      </c>
      <c r="J42" s="66"/>
      <c r="K42" s="66"/>
      <c r="L42" s="66"/>
      <c r="M42" s="66"/>
      <c r="N42" s="68" t="s">
        <v>97</v>
      </c>
      <c r="O42" s="68" t="s">
        <v>97</v>
      </c>
      <c r="P42" s="105" t="s">
        <v>97</v>
      </c>
      <c r="Q42" s="105" t="s">
        <v>97</v>
      </c>
      <c r="R42" s="69" t="s">
        <v>97</v>
      </c>
      <c r="S42" s="69" t="s">
        <v>97</v>
      </c>
      <c r="T42" s="69" t="s">
        <v>97</v>
      </c>
      <c r="U42" s="69" t="s">
        <v>97</v>
      </c>
      <c r="V42" s="105">
        <v>0</v>
      </c>
      <c r="W42" s="105">
        <v>0</v>
      </c>
      <c r="X42" s="69">
        <v>0</v>
      </c>
      <c r="Y42" s="105">
        <v>0</v>
      </c>
      <c r="Z42" s="69">
        <v>0</v>
      </c>
      <c r="AA42" s="69">
        <v>0</v>
      </c>
      <c r="AB42" s="105">
        <v>0</v>
      </c>
      <c r="AC42" s="105">
        <v>0</v>
      </c>
      <c r="AD42" s="70"/>
      <c r="AE42" s="70"/>
      <c r="AF42" s="105">
        <v>0</v>
      </c>
      <c r="AG42" s="105">
        <v>0</v>
      </c>
      <c r="AH42" s="105">
        <v>0</v>
      </c>
      <c r="AI42" s="68">
        <v>0</v>
      </c>
      <c r="AJ42" s="71" t="s">
        <v>97</v>
      </c>
      <c r="AK42" s="105">
        <v>0</v>
      </c>
      <c r="AL42" s="105">
        <v>0</v>
      </c>
      <c r="AM42" s="68">
        <v>0</v>
      </c>
      <c r="AN42" s="71" t="s">
        <v>97</v>
      </c>
      <c r="AO42" s="105">
        <v>0</v>
      </c>
      <c r="AP42" s="105">
        <v>0</v>
      </c>
      <c r="AQ42" s="68">
        <v>0</v>
      </c>
      <c r="AR42" s="71" t="s">
        <v>97</v>
      </c>
      <c r="AS42" s="68">
        <v>0</v>
      </c>
      <c r="AT42" s="68">
        <v>0</v>
      </c>
      <c r="AU42" s="68">
        <v>0</v>
      </c>
      <c r="AV42" s="71" t="s">
        <v>97</v>
      </c>
      <c r="AW42" s="105">
        <v>0</v>
      </c>
      <c r="AX42" s="105">
        <v>0</v>
      </c>
      <c r="AY42" s="68">
        <v>0</v>
      </c>
      <c r="AZ42" s="71" t="s">
        <v>97</v>
      </c>
      <c r="BA42" s="68">
        <v>0</v>
      </c>
      <c r="BB42" s="68">
        <v>0</v>
      </c>
      <c r="BC42" s="68">
        <v>0</v>
      </c>
      <c r="BD42" s="71" t="s">
        <v>97</v>
      </c>
      <c r="BE42" s="105">
        <v>0</v>
      </c>
      <c r="BF42" s="105">
        <v>0</v>
      </c>
      <c r="BG42" s="68">
        <v>0</v>
      </c>
      <c r="BH42" s="71" t="s">
        <v>97</v>
      </c>
      <c r="BI42" s="68">
        <v>0</v>
      </c>
      <c r="BJ42" s="68">
        <v>0</v>
      </c>
      <c r="BK42" s="105">
        <v>0</v>
      </c>
      <c r="BL42" s="105">
        <v>0</v>
      </c>
      <c r="BM42" s="105">
        <v>0</v>
      </c>
      <c r="BN42" s="105">
        <v>0</v>
      </c>
      <c r="BO42" s="105">
        <v>0</v>
      </c>
      <c r="BP42" s="105">
        <v>0</v>
      </c>
      <c r="BQ42" s="105">
        <v>0</v>
      </c>
      <c r="BR42" s="105">
        <v>0</v>
      </c>
      <c r="BS42" s="105">
        <v>0</v>
      </c>
      <c r="BT42" s="105">
        <v>0</v>
      </c>
      <c r="BU42" s="105">
        <v>0</v>
      </c>
      <c r="BV42" s="105">
        <v>0</v>
      </c>
      <c r="BW42" s="105">
        <v>0</v>
      </c>
      <c r="BX42" s="105">
        <v>0</v>
      </c>
      <c r="BY42" s="68">
        <v>0</v>
      </c>
      <c r="BZ42" s="105">
        <v>0</v>
      </c>
      <c r="CA42" s="105">
        <v>0</v>
      </c>
      <c r="CB42" s="105">
        <v>0</v>
      </c>
      <c r="CC42" s="105">
        <v>0</v>
      </c>
      <c r="CD42" s="68">
        <v>0</v>
      </c>
      <c r="CE42" s="106"/>
      <c r="CF42" s="106"/>
      <c r="CG42" s="105">
        <v>0</v>
      </c>
      <c r="CH42" s="105">
        <v>0</v>
      </c>
      <c r="CI42" s="70"/>
      <c r="CJ42" s="70"/>
      <c r="CK42" s="68">
        <v>0</v>
      </c>
      <c r="CL42" s="68">
        <v>0</v>
      </c>
      <c r="CM42" s="68">
        <v>0</v>
      </c>
      <c r="CN42" s="68">
        <v>0</v>
      </c>
      <c r="CO42" s="71" t="s">
        <v>97</v>
      </c>
      <c r="CP42" s="105">
        <v>0</v>
      </c>
      <c r="CQ42" s="105">
        <v>0</v>
      </c>
      <c r="CR42" s="68">
        <v>0</v>
      </c>
      <c r="CS42" s="71" t="s">
        <v>97</v>
      </c>
      <c r="CT42" s="105">
        <v>0</v>
      </c>
      <c r="CU42" s="105">
        <v>0</v>
      </c>
      <c r="CV42" s="68">
        <v>0</v>
      </c>
      <c r="CW42" s="71" t="s">
        <v>97</v>
      </c>
      <c r="CX42" s="68">
        <v>0</v>
      </c>
      <c r="CY42" s="68">
        <v>0</v>
      </c>
      <c r="CZ42" s="68">
        <v>0</v>
      </c>
      <c r="DA42" s="71" t="s">
        <v>97</v>
      </c>
      <c r="DB42" s="105">
        <v>0</v>
      </c>
      <c r="DC42" s="105">
        <v>0</v>
      </c>
      <c r="DD42" s="68">
        <v>0</v>
      </c>
      <c r="DE42" s="71" t="s">
        <v>97</v>
      </c>
      <c r="DF42" s="68">
        <v>0</v>
      </c>
      <c r="DG42" s="68">
        <v>0</v>
      </c>
      <c r="DH42" s="68">
        <v>0</v>
      </c>
      <c r="DI42" s="71" t="s">
        <v>97</v>
      </c>
      <c r="DJ42" s="105">
        <v>0</v>
      </c>
      <c r="DK42" s="105">
        <v>0</v>
      </c>
      <c r="DL42" s="68">
        <v>0</v>
      </c>
      <c r="DM42" s="71" t="s">
        <v>97</v>
      </c>
      <c r="DN42" s="68">
        <v>0</v>
      </c>
      <c r="DO42" s="68">
        <v>0</v>
      </c>
      <c r="DP42" s="105">
        <v>0</v>
      </c>
      <c r="DQ42" s="105">
        <v>0</v>
      </c>
      <c r="DR42" s="105">
        <v>0</v>
      </c>
      <c r="DS42" s="105">
        <v>0</v>
      </c>
      <c r="DT42" s="105">
        <v>0</v>
      </c>
      <c r="DU42" s="105">
        <v>0</v>
      </c>
      <c r="DV42" s="105">
        <v>0</v>
      </c>
      <c r="DW42" s="105">
        <v>0</v>
      </c>
      <c r="DX42" s="105">
        <v>0</v>
      </c>
      <c r="DY42" s="105">
        <v>0</v>
      </c>
      <c r="DZ42" s="105">
        <v>0</v>
      </c>
      <c r="EA42" s="105">
        <v>0</v>
      </c>
      <c r="EB42" s="105">
        <v>0</v>
      </c>
      <c r="EC42" s="105">
        <v>0</v>
      </c>
      <c r="ED42" s="68">
        <v>0</v>
      </c>
      <c r="EE42" s="105">
        <v>0</v>
      </c>
      <c r="EF42" s="105">
        <v>0</v>
      </c>
      <c r="EG42" s="105">
        <v>0</v>
      </c>
      <c r="EH42" s="105">
        <v>0</v>
      </c>
      <c r="EI42" s="68">
        <v>0</v>
      </c>
      <c r="EJ42" s="106"/>
      <c r="EK42" s="106"/>
      <c r="EL42" s="105">
        <v>0</v>
      </c>
      <c r="EM42" s="105">
        <v>0</v>
      </c>
      <c r="EN42" s="68">
        <v>0</v>
      </c>
      <c r="EO42" s="68">
        <v>0</v>
      </c>
      <c r="EP42" s="68">
        <v>0</v>
      </c>
      <c r="EQ42" s="68">
        <v>0</v>
      </c>
      <c r="ER42" s="71" t="s">
        <v>97</v>
      </c>
      <c r="ES42" s="105">
        <v>0</v>
      </c>
      <c r="ET42" s="105">
        <v>0</v>
      </c>
      <c r="EU42" s="68">
        <v>0</v>
      </c>
      <c r="EV42" s="71" t="s">
        <v>97</v>
      </c>
      <c r="EW42" s="105">
        <v>0</v>
      </c>
      <c r="EX42" s="105">
        <v>0</v>
      </c>
      <c r="EY42" s="68">
        <v>0</v>
      </c>
      <c r="EZ42" s="71" t="s">
        <v>97</v>
      </c>
      <c r="FA42" s="68">
        <v>0</v>
      </c>
      <c r="FB42" s="68">
        <v>0</v>
      </c>
      <c r="FC42" s="68">
        <v>0</v>
      </c>
      <c r="FD42" s="71" t="s">
        <v>97</v>
      </c>
      <c r="FE42" s="105">
        <v>0</v>
      </c>
      <c r="FF42" s="105">
        <v>0</v>
      </c>
      <c r="FG42" s="68">
        <v>0</v>
      </c>
      <c r="FH42" s="71" t="s">
        <v>97</v>
      </c>
      <c r="FI42" s="68">
        <v>0</v>
      </c>
      <c r="FJ42" s="68">
        <v>0</v>
      </c>
      <c r="FK42" s="68">
        <v>0</v>
      </c>
      <c r="FL42" s="71" t="s">
        <v>97</v>
      </c>
      <c r="FM42" s="105">
        <v>0</v>
      </c>
      <c r="FN42" s="105">
        <v>0</v>
      </c>
      <c r="FO42" s="68">
        <v>0</v>
      </c>
      <c r="FP42" s="71" t="s">
        <v>97</v>
      </c>
      <c r="FQ42" s="68">
        <v>0</v>
      </c>
      <c r="FR42" s="68">
        <v>0</v>
      </c>
      <c r="FS42" s="105">
        <v>0</v>
      </c>
      <c r="FT42" s="105">
        <v>0</v>
      </c>
      <c r="FU42" s="105">
        <v>0</v>
      </c>
      <c r="FV42" s="105">
        <v>0</v>
      </c>
      <c r="FW42" s="105">
        <v>0</v>
      </c>
      <c r="FX42" s="105">
        <v>0</v>
      </c>
      <c r="FY42" s="105">
        <v>0</v>
      </c>
      <c r="FZ42" s="105">
        <v>0</v>
      </c>
      <c r="GA42" s="105">
        <v>0</v>
      </c>
      <c r="GB42" s="105">
        <v>0</v>
      </c>
      <c r="GC42" s="105">
        <v>0</v>
      </c>
      <c r="GD42" s="105">
        <v>0</v>
      </c>
      <c r="GE42" s="105">
        <v>0</v>
      </c>
      <c r="GF42" s="105">
        <v>0</v>
      </c>
      <c r="GG42" s="68">
        <v>0</v>
      </c>
      <c r="GH42" s="105">
        <v>0</v>
      </c>
      <c r="GI42" s="105">
        <v>0</v>
      </c>
      <c r="GJ42" s="105">
        <v>0</v>
      </c>
      <c r="GK42" s="105">
        <v>0</v>
      </c>
      <c r="GL42" s="68">
        <v>0</v>
      </c>
      <c r="GM42" s="106"/>
      <c r="GN42" s="106"/>
      <c r="GO42" s="72"/>
      <c r="GP42" s="72"/>
      <c r="GQ42" s="73"/>
      <c r="GR42" s="73"/>
      <c r="GS42" s="74"/>
      <c r="GT42" s="74"/>
      <c r="GU42" s="74"/>
      <c r="GV42" s="74"/>
      <c r="GW42" s="74"/>
      <c r="GX42" s="74"/>
      <c r="GY42" s="74"/>
      <c r="GZ42" s="74"/>
      <c r="HA42" s="74"/>
      <c r="HB42" s="74"/>
      <c r="HC42" s="74"/>
      <c r="HD42" s="74"/>
      <c r="HE42" s="74"/>
      <c r="HF42" s="74"/>
      <c r="HG42" s="74"/>
      <c r="HH42" s="74"/>
      <c r="HI42" s="74"/>
      <c r="HJ42" s="72"/>
      <c r="HK42" s="107">
        <v>0</v>
      </c>
      <c r="HL42" s="107">
        <v>0</v>
      </c>
      <c r="HM42" s="107">
        <v>0</v>
      </c>
      <c r="HN42" s="107">
        <v>0</v>
      </c>
      <c r="HO42" s="107">
        <v>0</v>
      </c>
      <c r="HP42" s="107">
        <v>0</v>
      </c>
      <c r="HQ42" s="107">
        <v>0</v>
      </c>
      <c r="HR42" s="107">
        <v>0</v>
      </c>
      <c r="HS42" s="107">
        <v>0</v>
      </c>
      <c r="HT42" s="107">
        <v>0</v>
      </c>
      <c r="HU42" s="107">
        <v>0</v>
      </c>
      <c r="HV42" s="107">
        <v>0</v>
      </c>
      <c r="HW42" s="107">
        <v>0</v>
      </c>
      <c r="HX42" s="107">
        <v>0</v>
      </c>
      <c r="HY42" s="107">
        <v>0</v>
      </c>
      <c r="HZ42" s="107">
        <v>0</v>
      </c>
      <c r="IA42" s="107">
        <v>0</v>
      </c>
      <c r="IB42" s="107">
        <v>0</v>
      </c>
      <c r="IC42" s="107">
        <v>0</v>
      </c>
      <c r="ID42" s="107">
        <v>0</v>
      </c>
      <c r="IE42" s="107">
        <v>0</v>
      </c>
      <c r="IF42" s="107">
        <v>0</v>
      </c>
      <c r="IG42" s="107">
        <v>0</v>
      </c>
      <c r="IH42" s="107">
        <v>0</v>
      </c>
      <c r="II42" s="107">
        <v>0</v>
      </c>
      <c r="IJ42" s="107">
        <v>0</v>
      </c>
      <c r="IK42" s="107">
        <v>0</v>
      </c>
      <c r="IL42" s="107">
        <v>0</v>
      </c>
      <c r="IM42" s="107">
        <v>0</v>
      </c>
      <c r="IN42" s="107">
        <v>0</v>
      </c>
      <c r="IO42" s="107">
        <v>0</v>
      </c>
      <c r="IP42" s="107">
        <v>0</v>
      </c>
      <c r="IQ42" s="107">
        <v>0</v>
      </c>
      <c r="IR42" s="107">
        <v>0</v>
      </c>
      <c r="IS42" s="107">
        <v>0</v>
      </c>
      <c r="IT42" s="107">
        <v>0</v>
      </c>
      <c r="IU42" s="107">
        <v>0</v>
      </c>
      <c r="IV42" s="107">
        <v>0</v>
      </c>
      <c r="IW42" s="107">
        <v>0</v>
      </c>
      <c r="IX42" s="107">
        <v>0</v>
      </c>
      <c r="IY42" s="107">
        <v>0</v>
      </c>
      <c r="IZ42" s="107">
        <v>0</v>
      </c>
      <c r="JA42" s="107">
        <v>0</v>
      </c>
      <c r="JB42" s="107">
        <v>0</v>
      </c>
      <c r="JC42" s="107">
        <v>0</v>
      </c>
      <c r="JD42" s="107">
        <v>0</v>
      </c>
      <c r="JE42" s="107">
        <v>0</v>
      </c>
      <c r="JF42" s="107">
        <v>0</v>
      </c>
      <c r="JG42" s="107">
        <v>0</v>
      </c>
      <c r="JH42" s="107">
        <v>0</v>
      </c>
      <c r="JI42" s="107">
        <v>0</v>
      </c>
      <c r="JJ42" s="107">
        <v>0</v>
      </c>
      <c r="JK42" s="107">
        <v>0</v>
      </c>
      <c r="JL42" s="107">
        <v>0</v>
      </c>
      <c r="JM42" s="107">
        <v>0</v>
      </c>
      <c r="JN42" s="107">
        <v>0</v>
      </c>
      <c r="JO42" s="107">
        <v>0</v>
      </c>
      <c r="JP42" s="107">
        <v>0</v>
      </c>
      <c r="JQ42" s="107">
        <v>0</v>
      </c>
      <c r="JR42" s="107">
        <v>0</v>
      </c>
      <c r="JS42" s="107">
        <v>0</v>
      </c>
      <c r="JT42" s="107">
        <v>0</v>
      </c>
      <c r="JU42" s="107">
        <v>0</v>
      </c>
      <c r="JV42" s="107">
        <v>0</v>
      </c>
      <c r="JW42" s="107">
        <v>0</v>
      </c>
      <c r="JX42" s="107">
        <v>0</v>
      </c>
      <c r="JY42" s="107">
        <v>0</v>
      </c>
      <c r="JZ42" s="107">
        <v>0</v>
      </c>
      <c r="KA42" s="107">
        <v>0</v>
      </c>
      <c r="KB42" s="107">
        <v>0</v>
      </c>
      <c r="KC42" s="107">
        <v>0</v>
      </c>
      <c r="KD42" s="107">
        <v>0</v>
      </c>
      <c r="KE42" s="107">
        <v>0</v>
      </c>
      <c r="KF42" s="107">
        <v>0</v>
      </c>
      <c r="KG42" s="107">
        <v>0</v>
      </c>
      <c r="KH42" s="107">
        <v>0</v>
      </c>
      <c r="KI42" s="107">
        <v>0</v>
      </c>
      <c r="KJ42" s="107">
        <v>0</v>
      </c>
      <c r="KK42" s="107">
        <v>0</v>
      </c>
      <c r="KL42" s="107">
        <v>0</v>
      </c>
      <c r="KM42" s="2"/>
      <c r="KN42" s="107"/>
      <c r="KO42" s="76"/>
      <c r="KP42" s="76"/>
      <c r="KQ42" s="76"/>
      <c r="KR42" s="75">
        <v>0</v>
      </c>
      <c r="KS42" s="75">
        <v>0</v>
      </c>
      <c r="KT42" s="75">
        <v>0</v>
      </c>
      <c r="KU42" s="75">
        <v>0</v>
      </c>
      <c r="KV42" s="75">
        <v>0</v>
      </c>
      <c r="KW42" s="75">
        <v>0</v>
      </c>
      <c r="KX42" s="75">
        <v>0</v>
      </c>
      <c r="KY42" s="75">
        <v>0</v>
      </c>
      <c r="KZ42" s="75">
        <v>0</v>
      </c>
      <c r="LA42" s="75">
        <v>0</v>
      </c>
      <c r="LB42" s="75">
        <v>0</v>
      </c>
      <c r="LC42" s="75">
        <v>0</v>
      </c>
      <c r="LD42" s="75">
        <v>0</v>
      </c>
      <c r="LE42" s="75">
        <v>0</v>
      </c>
      <c r="LF42" s="75">
        <v>0</v>
      </c>
      <c r="LG42" s="75">
        <v>0</v>
      </c>
      <c r="LH42" s="75">
        <v>0</v>
      </c>
      <c r="LI42" s="75">
        <v>0</v>
      </c>
      <c r="LJ42" s="107"/>
      <c r="LK42" s="107"/>
      <c r="LL42" s="107"/>
      <c r="LM42" s="107"/>
      <c r="LN42" s="107"/>
      <c r="LO42" s="107"/>
      <c r="LP42" s="108"/>
      <c r="LQ42" s="108"/>
      <c r="LR42" s="108"/>
      <c r="LS42" s="108"/>
      <c r="LT42" s="108"/>
      <c r="LU42" s="109"/>
      <c r="LV42" s="108"/>
      <c r="LW42" s="108"/>
      <c r="LX42" s="109"/>
    </row>
    <row r="43" spans="1:336" ht="15.75" hidden="1" customHeight="1" outlineLevel="1" x14ac:dyDescent="0.2">
      <c r="A43" s="110"/>
      <c r="B43" s="111" t="s">
        <v>172</v>
      </c>
      <c r="C43" s="112"/>
      <c r="D43" s="112"/>
      <c r="E43" s="112"/>
      <c r="F43" s="113"/>
      <c r="G43" s="113"/>
      <c r="H43" s="113"/>
      <c r="I43" s="113"/>
      <c r="J43" s="114"/>
      <c r="K43" s="114"/>
      <c r="L43" s="114"/>
      <c r="M43" s="115"/>
      <c r="N43" s="113"/>
      <c r="O43" s="113"/>
      <c r="P43" s="115"/>
      <c r="Q43" s="115"/>
      <c r="R43" s="116"/>
      <c r="S43" s="116"/>
      <c r="T43" s="116"/>
      <c r="U43" s="116"/>
      <c r="V43" s="113"/>
      <c r="W43" s="113"/>
      <c r="X43" s="116"/>
      <c r="Y43" s="113"/>
      <c r="Z43" s="116"/>
      <c r="AA43" s="116"/>
      <c r="AB43" s="117"/>
      <c r="AC43" s="117"/>
      <c r="AD43" s="118"/>
      <c r="AE43" s="118"/>
      <c r="AF43" s="119"/>
      <c r="AG43" s="117"/>
      <c r="AH43" s="117"/>
      <c r="AI43" s="117"/>
      <c r="AJ43" s="120"/>
      <c r="AK43" s="117"/>
      <c r="AL43" s="117"/>
      <c r="AM43" s="117"/>
      <c r="AN43" s="120"/>
      <c r="AO43" s="117"/>
      <c r="AP43" s="117"/>
      <c r="AQ43" s="117"/>
      <c r="AR43" s="120"/>
      <c r="AS43" s="117"/>
      <c r="AT43" s="117"/>
      <c r="AU43" s="117"/>
      <c r="AV43" s="120"/>
      <c r="AW43" s="117"/>
      <c r="AX43" s="117"/>
      <c r="AY43" s="117"/>
      <c r="AZ43" s="120"/>
      <c r="BA43" s="117"/>
      <c r="BB43" s="117"/>
      <c r="BC43" s="117"/>
      <c r="BD43" s="120"/>
      <c r="BE43" s="117"/>
      <c r="BF43" s="117"/>
      <c r="BG43" s="117"/>
      <c r="BH43" s="120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7"/>
      <c r="BZ43" s="119"/>
      <c r="CA43" s="119"/>
      <c r="CB43" s="119"/>
      <c r="CC43" s="119"/>
      <c r="CD43" s="119"/>
      <c r="CE43" s="119"/>
      <c r="CF43" s="119"/>
      <c r="CG43" s="117"/>
      <c r="CH43" s="117"/>
      <c r="CI43" s="118"/>
      <c r="CJ43" s="118"/>
      <c r="CK43" s="117"/>
      <c r="CL43" s="117"/>
      <c r="CM43" s="117"/>
      <c r="CN43" s="117"/>
      <c r="CO43" s="120"/>
      <c r="CP43" s="117"/>
      <c r="CQ43" s="117"/>
      <c r="CR43" s="117"/>
      <c r="CS43" s="120"/>
      <c r="CT43" s="117"/>
      <c r="CU43" s="117"/>
      <c r="CV43" s="117"/>
      <c r="CW43" s="120"/>
      <c r="CX43" s="117"/>
      <c r="CY43" s="117"/>
      <c r="CZ43" s="117"/>
      <c r="DA43" s="120"/>
      <c r="DB43" s="117"/>
      <c r="DC43" s="117"/>
      <c r="DD43" s="117"/>
      <c r="DE43" s="120"/>
      <c r="DF43" s="117"/>
      <c r="DG43" s="117"/>
      <c r="DH43" s="117"/>
      <c r="DI43" s="120"/>
      <c r="DJ43" s="117"/>
      <c r="DK43" s="117"/>
      <c r="DL43" s="117"/>
      <c r="DM43" s="120"/>
      <c r="DN43" s="119"/>
      <c r="DO43" s="119"/>
      <c r="DP43" s="119"/>
      <c r="DQ43" s="119"/>
      <c r="DR43" s="119"/>
      <c r="DS43" s="119"/>
      <c r="DT43" s="119"/>
      <c r="DU43" s="119"/>
      <c r="DV43" s="119"/>
      <c r="DW43" s="119"/>
      <c r="DX43" s="119"/>
      <c r="DY43" s="119"/>
      <c r="DZ43" s="119"/>
      <c r="EA43" s="119"/>
      <c r="EB43" s="119"/>
      <c r="EC43" s="119"/>
      <c r="ED43" s="117"/>
      <c r="EE43" s="119"/>
      <c r="EF43" s="119"/>
      <c r="EG43" s="119"/>
      <c r="EH43" s="119"/>
      <c r="EI43" s="119"/>
      <c r="EJ43" s="119"/>
      <c r="EK43" s="119"/>
      <c r="EL43" s="117"/>
      <c r="EM43" s="117"/>
      <c r="EN43" s="117"/>
      <c r="EO43" s="117"/>
      <c r="EP43" s="117"/>
      <c r="EQ43" s="117"/>
      <c r="ER43" s="120"/>
      <c r="ES43" s="117"/>
      <c r="ET43" s="117"/>
      <c r="EU43" s="117"/>
      <c r="EV43" s="120"/>
      <c r="EW43" s="117"/>
      <c r="EX43" s="117"/>
      <c r="EY43" s="117"/>
      <c r="EZ43" s="120"/>
      <c r="FA43" s="117"/>
      <c r="FB43" s="117"/>
      <c r="FC43" s="117"/>
      <c r="FD43" s="120"/>
      <c r="FE43" s="117"/>
      <c r="FF43" s="117"/>
      <c r="FG43" s="117"/>
      <c r="FH43" s="120"/>
      <c r="FI43" s="117"/>
      <c r="FJ43" s="117"/>
      <c r="FK43" s="117"/>
      <c r="FL43" s="120"/>
      <c r="FM43" s="117"/>
      <c r="FN43" s="117"/>
      <c r="FO43" s="117"/>
      <c r="FP43" s="120"/>
      <c r="FQ43" s="119"/>
      <c r="FR43" s="119"/>
      <c r="FS43" s="119"/>
      <c r="FT43" s="119"/>
      <c r="FU43" s="119"/>
      <c r="FV43" s="119"/>
      <c r="FW43" s="119"/>
      <c r="FX43" s="119"/>
      <c r="FY43" s="119"/>
      <c r="FZ43" s="119"/>
      <c r="GA43" s="119"/>
      <c r="GB43" s="119"/>
      <c r="GC43" s="119"/>
      <c r="GD43" s="119"/>
      <c r="GE43" s="119"/>
      <c r="GF43" s="119"/>
      <c r="GG43" s="117"/>
      <c r="GH43" s="119"/>
      <c r="GI43" s="119"/>
      <c r="GJ43" s="119"/>
      <c r="GK43" s="119"/>
      <c r="GL43" s="119"/>
      <c r="GM43" s="119"/>
      <c r="GN43" s="93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  <c r="HG43" s="72"/>
      <c r="HH43" s="72"/>
      <c r="HI43" s="72"/>
      <c r="HJ43" s="72"/>
      <c r="HK43" s="101"/>
      <c r="HL43" s="101"/>
      <c r="HM43" s="101"/>
      <c r="HN43" s="101"/>
      <c r="HO43" s="101"/>
      <c r="HP43" s="101"/>
      <c r="HQ43" s="101"/>
      <c r="HR43" s="101"/>
      <c r="HS43" s="101"/>
      <c r="HT43" s="101"/>
      <c r="HU43" s="101"/>
      <c r="HV43" s="101"/>
      <c r="HW43" s="101"/>
      <c r="HX43" s="101"/>
      <c r="HY43" s="101"/>
      <c r="HZ43" s="101"/>
      <c r="IA43" s="101"/>
      <c r="IB43" s="101"/>
      <c r="IC43" s="101"/>
      <c r="ID43" s="101"/>
      <c r="IE43" s="101"/>
      <c r="IF43" s="101"/>
      <c r="IG43" s="101"/>
      <c r="IH43" s="101"/>
      <c r="II43" s="101"/>
      <c r="IJ43" s="101"/>
      <c r="IK43" s="101"/>
      <c r="IL43" s="101"/>
      <c r="IM43" s="101"/>
      <c r="IN43" s="101"/>
      <c r="IO43" s="101"/>
      <c r="IP43" s="101"/>
      <c r="IQ43" s="101"/>
      <c r="IR43" s="101"/>
      <c r="IS43" s="101"/>
      <c r="IT43" s="101"/>
      <c r="IU43" s="101"/>
      <c r="IV43" s="101"/>
      <c r="IW43" s="101"/>
      <c r="IX43" s="101"/>
      <c r="IY43" s="101"/>
      <c r="IZ43" s="101"/>
      <c r="JA43" s="101"/>
      <c r="JB43" s="101"/>
      <c r="JC43" s="101"/>
      <c r="JD43" s="101"/>
      <c r="JE43" s="101"/>
      <c r="JF43" s="101"/>
      <c r="JG43" s="101"/>
      <c r="JH43" s="101"/>
      <c r="JI43" s="101"/>
      <c r="JJ43" s="101"/>
      <c r="JK43" s="101"/>
      <c r="JL43" s="101"/>
      <c r="JM43" s="101"/>
      <c r="JN43" s="101"/>
      <c r="JO43" s="101"/>
      <c r="JP43" s="101"/>
      <c r="JQ43" s="101"/>
      <c r="JR43" s="101"/>
      <c r="JS43" s="101"/>
      <c r="JT43" s="101"/>
      <c r="JU43" s="101"/>
      <c r="JV43" s="101"/>
      <c r="JW43" s="101"/>
      <c r="JX43" s="101"/>
      <c r="JY43" s="101"/>
      <c r="JZ43" s="101"/>
      <c r="KA43" s="101"/>
      <c r="KB43" s="101"/>
      <c r="KC43" s="101"/>
      <c r="KD43" s="101"/>
      <c r="KE43" s="101"/>
      <c r="KF43" s="101"/>
      <c r="KG43" s="101"/>
      <c r="KH43" s="101"/>
      <c r="KI43" s="101"/>
      <c r="KJ43" s="101"/>
      <c r="KK43" s="101"/>
      <c r="KL43" s="101"/>
      <c r="KM43" s="121"/>
      <c r="KN43" s="101"/>
      <c r="KO43" s="122"/>
      <c r="KP43" s="122"/>
      <c r="KQ43" s="122"/>
      <c r="KR43" s="101"/>
      <c r="KS43" s="101"/>
      <c r="KT43" s="101"/>
      <c r="KU43" s="101"/>
      <c r="KV43" s="101"/>
      <c r="KW43" s="101"/>
      <c r="KX43" s="101"/>
      <c r="KY43" s="101"/>
      <c r="KZ43" s="101"/>
      <c r="LA43" s="101"/>
      <c r="LB43" s="101"/>
      <c r="LC43" s="101"/>
      <c r="LD43" s="101"/>
      <c r="LE43" s="101"/>
      <c r="LF43" s="101"/>
      <c r="LG43" s="101"/>
      <c r="LH43" s="101"/>
      <c r="LI43" s="101"/>
      <c r="LJ43" s="123"/>
      <c r="LK43" s="123"/>
      <c r="LL43" s="123"/>
      <c r="LM43" s="123"/>
      <c r="LN43" s="123"/>
      <c r="LO43" s="123"/>
      <c r="LP43" s="103"/>
      <c r="LQ43" s="103"/>
      <c r="LR43" s="103"/>
      <c r="LS43" s="103"/>
      <c r="LT43" s="103"/>
      <c r="LU43" s="104"/>
      <c r="LV43" s="103"/>
      <c r="LW43" s="103"/>
      <c r="LX43" s="104"/>
    </row>
    <row r="44" spans="1:336" ht="24" hidden="1" outlineLevel="1" x14ac:dyDescent="0.2">
      <c r="A44" s="110"/>
      <c r="B44" s="111" t="s">
        <v>173</v>
      </c>
      <c r="C44" s="112"/>
      <c r="D44" s="112"/>
      <c r="E44" s="112"/>
      <c r="F44" s="113"/>
      <c r="G44" s="113"/>
      <c r="H44" s="113"/>
      <c r="I44" s="113"/>
      <c r="J44" s="114"/>
      <c r="K44" s="114"/>
      <c r="L44" s="114"/>
      <c r="M44" s="115"/>
      <c r="N44" s="113"/>
      <c r="O44" s="113"/>
      <c r="P44" s="115"/>
      <c r="Q44" s="115"/>
      <c r="R44" s="116"/>
      <c r="S44" s="116"/>
      <c r="T44" s="116"/>
      <c r="U44" s="116"/>
      <c r="V44" s="113"/>
      <c r="W44" s="113"/>
      <c r="X44" s="116"/>
      <c r="Y44" s="113"/>
      <c r="Z44" s="116"/>
      <c r="AA44" s="116"/>
      <c r="AB44" s="117"/>
      <c r="AC44" s="117"/>
      <c r="AD44" s="118"/>
      <c r="AE44" s="118"/>
      <c r="AF44" s="119"/>
      <c r="AG44" s="117"/>
      <c r="AH44" s="117"/>
      <c r="AI44" s="117"/>
      <c r="AJ44" s="120"/>
      <c r="AK44" s="117"/>
      <c r="AL44" s="117"/>
      <c r="AM44" s="117"/>
      <c r="AN44" s="120"/>
      <c r="AO44" s="117"/>
      <c r="AP44" s="117"/>
      <c r="AQ44" s="117"/>
      <c r="AR44" s="120"/>
      <c r="AS44" s="117"/>
      <c r="AT44" s="117"/>
      <c r="AU44" s="117"/>
      <c r="AV44" s="120"/>
      <c r="AW44" s="117"/>
      <c r="AX44" s="117"/>
      <c r="AY44" s="117"/>
      <c r="AZ44" s="120"/>
      <c r="BA44" s="117"/>
      <c r="BB44" s="117"/>
      <c r="BC44" s="117"/>
      <c r="BD44" s="120"/>
      <c r="BE44" s="117"/>
      <c r="BF44" s="117"/>
      <c r="BG44" s="117"/>
      <c r="BH44" s="120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7"/>
      <c r="BZ44" s="119"/>
      <c r="CA44" s="119"/>
      <c r="CB44" s="119"/>
      <c r="CC44" s="119"/>
      <c r="CD44" s="119"/>
      <c r="CE44" s="119"/>
      <c r="CF44" s="119"/>
      <c r="CG44" s="117"/>
      <c r="CH44" s="117"/>
      <c r="CI44" s="118"/>
      <c r="CJ44" s="118"/>
      <c r="CK44" s="117"/>
      <c r="CL44" s="117"/>
      <c r="CM44" s="117"/>
      <c r="CN44" s="117"/>
      <c r="CO44" s="120"/>
      <c r="CP44" s="117"/>
      <c r="CQ44" s="117"/>
      <c r="CR44" s="117"/>
      <c r="CS44" s="120"/>
      <c r="CT44" s="117"/>
      <c r="CU44" s="117"/>
      <c r="CV44" s="117"/>
      <c r="CW44" s="120"/>
      <c r="CX44" s="117"/>
      <c r="CY44" s="117"/>
      <c r="CZ44" s="117"/>
      <c r="DA44" s="120"/>
      <c r="DB44" s="117"/>
      <c r="DC44" s="117"/>
      <c r="DD44" s="117"/>
      <c r="DE44" s="120"/>
      <c r="DF44" s="117"/>
      <c r="DG44" s="117"/>
      <c r="DH44" s="117"/>
      <c r="DI44" s="120"/>
      <c r="DJ44" s="117"/>
      <c r="DK44" s="117"/>
      <c r="DL44" s="117"/>
      <c r="DM44" s="120"/>
      <c r="DN44" s="119"/>
      <c r="DO44" s="119"/>
      <c r="DP44" s="119"/>
      <c r="DQ44" s="119"/>
      <c r="DR44" s="119"/>
      <c r="DS44" s="119"/>
      <c r="DT44" s="119"/>
      <c r="DU44" s="119"/>
      <c r="DV44" s="119"/>
      <c r="DW44" s="119"/>
      <c r="DX44" s="119"/>
      <c r="DY44" s="119"/>
      <c r="DZ44" s="119"/>
      <c r="EA44" s="119"/>
      <c r="EB44" s="119"/>
      <c r="EC44" s="119"/>
      <c r="ED44" s="117"/>
      <c r="EE44" s="119"/>
      <c r="EF44" s="119"/>
      <c r="EG44" s="119"/>
      <c r="EH44" s="119"/>
      <c r="EI44" s="119"/>
      <c r="EJ44" s="119"/>
      <c r="EK44" s="119"/>
      <c r="EL44" s="117"/>
      <c r="EM44" s="117"/>
      <c r="EN44" s="117"/>
      <c r="EO44" s="117"/>
      <c r="EP44" s="117"/>
      <c r="EQ44" s="117"/>
      <c r="ER44" s="120"/>
      <c r="ES44" s="117"/>
      <c r="ET44" s="117"/>
      <c r="EU44" s="117"/>
      <c r="EV44" s="120"/>
      <c r="EW44" s="117"/>
      <c r="EX44" s="117"/>
      <c r="EY44" s="117"/>
      <c r="EZ44" s="120"/>
      <c r="FA44" s="117"/>
      <c r="FB44" s="117"/>
      <c r="FC44" s="117"/>
      <c r="FD44" s="120"/>
      <c r="FE44" s="117"/>
      <c r="FF44" s="117"/>
      <c r="FG44" s="117"/>
      <c r="FH44" s="120"/>
      <c r="FI44" s="117"/>
      <c r="FJ44" s="117"/>
      <c r="FK44" s="117"/>
      <c r="FL44" s="120"/>
      <c r="FM44" s="117"/>
      <c r="FN44" s="117"/>
      <c r="FO44" s="117"/>
      <c r="FP44" s="120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7"/>
      <c r="GH44" s="119"/>
      <c r="GI44" s="119"/>
      <c r="GJ44" s="119"/>
      <c r="GK44" s="119"/>
      <c r="GL44" s="119"/>
      <c r="GM44" s="119"/>
      <c r="GN44" s="93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  <c r="HG44" s="72"/>
      <c r="HH44" s="72"/>
      <c r="HI44" s="72"/>
      <c r="HJ44" s="72"/>
      <c r="HK44" s="101"/>
      <c r="HL44" s="101"/>
      <c r="HM44" s="101"/>
      <c r="HN44" s="101"/>
      <c r="HO44" s="101"/>
      <c r="HP44" s="101"/>
      <c r="HQ44" s="101"/>
      <c r="HR44" s="101"/>
      <c r="HS44" s="101"/>
      <c r="HT44" s="101"/>
      <c r="HU44" s="101"/>
      <c r="HV44" s="101"/>
      <c r="HW44" s="101"/>
      <c r="HX44" s="101"/>
      <c r="HY44" s="101"/>
      <c r="HZ44" s="101"/>
      <c r="IA44" s="101"/>
      <c r="IB44" s="101"/>
      <c r="IC44" s="101"/>
      <c r="ID44" s="101"/>
      <c r="IE44" s="101"/>
      <c r="IF44" s="101"/>
      <c r="IG44" s="101"/>
      <c r="IH44" s="101"/>
      <c r="II44" s="101"/>
      <c r="IJ44" s="101"/>
      <c r="IK44" s="101"/>
      <c r="IL44" s="101"/>
      <c r="IM44" s="101"/>
      <c r="IN44" s="101"/>
      <c r="IO44" s="101"/>
      <c r="IP44" s="101"/>
      <c r="IQ44" s="101"/>
      <c r="IR44" s="101"/>
      <c r="IS44" s="101"/>
      <c r="IT44" s="101"/>
      <c r="IU44" s="101"/>
      <c r="IV44" s="101"/>
      <c r="IW44" s="101"/>
      <c r="IX44" s="101"/>
      <c r="IY44" s="101"/>
      <c r="IZ44" s="101"/>
      <c r="JA44" s="101"/>
      <c r="JB44" s="101"/>
      <c r="JC44" s="101"/>
      <c r="JD44" s="101"/>
      <c r="JE44" s="101"/>
      <c r="JF44" s="101"/>
      <c r="JG44" s="101"/>
      <c r="JH44" s="101"/>
      <c r="JI44" s="101"/>
      <c r="JJ44" s="101"/>
      <c r="JK44" s="101"/>
      <c r="JL44" s="101"/>
      <c r="JM44" s="101"/>
      <c r="JN44" s="101"/>
      <c r="JO44" s="101"/>
      <c r="JP44" s="101"/>
      <c r="JQ44" s="101"/>
      <c r="JR44" s="101"/>
      <c r="JS44" s="101"/>
      <c r="JT44" s="101"/>
      <c r="JU44" s="101"/>
      <c r="JV44" s="101"/>
      <c r="JW44" s="101"/>
      <c r="JX44" s="101"/>
      <c r="JY44" s="101"/>
      <c r="JZ44" s="101"/>
      <c r="KA44" s="101"/>
      <c r="KB44" s="101"/>
      <c r="KC44" s="101"/>
      <c r="KD44" s="101"/>
      <c r="KE44" s="101"/>
      <c r="KF44" s="101"/>
      <c r="KG44" s="101"/>
      <c r="KH44" s="101"/>
      <c r="KI44" s="101"/>
      <c r="KJ44" s="101"/>
      <c r="KK44" s="101"/>
      <c r="KL44" s="101"/>
      <c r="KM44" s="121"/>
      <c r="KN44" s="101"/>
      <c r="KO44" s="122"/>
      <c r="KP44" s="122"/>
      <c r="KQ44" s="122"/>
      <c r="KR44" s="101"/>
      <c r="KS44" s="101"/>
      <c r="KT44" s="101"/>
      <c r="KU44" s="101"/>
      <c r="KV44" s="101"/>
      <c r="KW44" s="101"/>
      <c r="KX44" s="101"/>
      <c r="KY44" s="101"/>
      <c r="KZ44" s="101"/>
      <c r="LA44" s="101"/>
      <c r="LB44" s="101"/>
      <c r="LC44" s="101"/>
      <c r="LD44" s="101"/>
      <c r="LE44" s="101"/>
      <c r="LF44" s="101"/>
      <c r="LG44" s="101"/>
      <c r="LH44" s="101"/>
      <c r="LI44" s="101"/>
      <c r="LJ44" s="123"/>
      <c r="LK44" s="123"/>
      <c r="LL44" s="123"/>
      <c r="LM44" s="123"/>
      <c r="LN44" s="123"/>
      <c r="LO44" s="123"/>
      <c r="LP44" s="103"/>
      <c r="LQ44" s="103"/>
      <c r="LR44" s="103"/>
      <c r="LS44" s="103"/>
      <c r="LT44" s="103"/>
      <c r="LU44" s="104"/>
      <c r="LV44" s="103"/>
      <c r="LW44" s="103"/>
      <c r="LX44" s="104"/>
    </row>
    <row r="45" spans="1:336" ht="15.75" hidden="1" customHeight="1" outlineLevel="1" x14ac:dyDescent="0.2">
      <c r="A45" s="110"/>
      <c r="B45" s="111" t="s">
        <v>174</v>
      </c>
      <c r="C45" s="112"/>
      <c r="D45" s="112"/>
      <c r="E45" s="112"/>
      <c r="F45" s="113"/>
      <c r="G45" s="113"/>
      <c r="H45" s="113"/>
      <c r="I45" s="113"/>
      <c r="J45" s="114"/>
      <c r="K45" s="114"/>
      <c r="L45" s="114"/>
      <c r="M45" s="115"/>
      <c r="N45" s="113"/>
      <c r="O45" s="113"/>
      <c r="P45" s="115"/>
      <c r="Q45" s="115"/>
      <c r="R45" s="116"/>
      <c r="S45" s="116"/>
      <c r="T45" s="116"/>
      <c r="U45" s="116"/>
      <c r="V45" s="113"/>
      <c r="W45" s="113"/>
      <c r="X45" s="116"/>
      <c r="Y45" s="113"/>
      <c r="Z45" s="116"/>
      <c r="AA45" s="116"/>
      <c r="AB45" s="117"/>
      <c r="AC45" s="117"/>
      <c r="AD45" s="118"/>
      <c r="AE45" s="118"/>
      <c r="AF45" s="119"/>
      <c r="AG45" s="117"/>
      <c r="AH45" s="117"/>
      <c r="AI45" s="117"/>
      <c r="AJ45" s="120"/>
      <c r="AK45" s="117"/>
      <c r="AL45" s="117"/>
      <c r="AM45" s="117"/>
      <c r="AN45" s="120"/>
      <c r="AO45" s="117"/>
      <c r="AP45" s="117"/>
      <c r="AQ45" s="117"/>
      <c r="AR45" s="120"/>
      <c r="AS45" s="117"/>
      <c r="AT45" s="117"/>
      <c r="AU45" s="117"/>
      <c r="AV45" s="120"/>
      <c r="AW45" s="117"/>
      <c r="AX45" s="117"/>
      <c r="AY45" s="117"/>
      <c r="AZ45" s="120"/>
      <c r="BA45" s="117"/>
      <c r="BB45" s="117"/>
      <c r="BC45" s="117"/>
      <c r="BD45" s="120"/>
      <c r="BE45" s="117"/>
      <c r="BF45" s="117"/>
      <c r="BG45" s="117"/>
      <c r="BH45" s="120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7"/>
      <c r="BZ45" s="119"/>
      <c r="CA45" s="119"/>
      <c r="CB45" s="119"/>
      <c r="CC45" s="119"/>
      <c r="CD45" s="119"/>
      <c r="CE45" s="119"/>
      <c r="CF45" s="119"/>
      <c r="CG45" s="117"/>
      <c r="CH45" s="117"/>
      <c r="CI45" s="118"/>
      <c r="CJ45" s="118"/>
      <c r="CK45" s="117"/>
      <c r="CL45" s="117"/>
      <c r="CM45" s="117"/>
      <c r="CN45" s="117"/>
      <c r="CO45" s="120"/>
      <c r="CP45" s="117"/>
      <c r="CQ45" s="117"/>
      <c r="CR45" s="117"/>
      <c r="CS45" s="120"/>
      <c r="CT45" s="117"/>
      <c r="CU45" s="117"/>
      <c r="CV45" s="117"/>
      <c r="CW45" s="120"/>
      <c r="CX45" s="117"/>
      <c r="CY45" s="117"/>
      <c r="CZ45" s="117"/>
      <c r="DA45" s="120"/>
      <c r="DB45" s="117"/>
      <c r="DC45" s="117"/>
      <c r="DD45" s="117"/>
      <c r="DE45" s="120"/>
      <c r="DF45" s="117"/>
      <c r="DG45" s="117"/>
      <c r="DH45" s="117"/>
      <c r="DI45" s="120"/>
      <c r="DJ45" s="117"/>
      <c r="DK45" s="117"/>
      <c r="DL45" s="117"/>
      <c r="DM45" s="120"/>
      <c r="DN45" s="119"/>
      <c r="DO45" s="119"/>
      <c r="DP45" s="119"/>
      <c r="DQ45" s="119"/>
      <c r="DR45" s="119"/>
      <c r="DS45" s="119"/>
      <c r="DT45" s="119"/>
      <c r="DU45" s="119"/>
      <c r="DV45" s="119"/>
      <c r="DW45" s="119"/>
      <c r="DX45" s="119"/>
      <c r="DY45" s="119"/>
      <c r="DZ45" s="119"/>
      <c r="EA45" s="119"/>
      <c r="EB45" s="119"/>
      <c r="EC45" s="119"/>
      <c r="ED45" s="117"/>
      <c r="EE45" s="119"/>
      <c r="EF45" s="119"/>
      <c r="EG45" s="119"/>
      <c r="EH45" s="119"/>
      <c r="EI45" s="119"/>
      <c r="EJ45" s="119"/>
      <c r="EK45" s="119"/>
      <c r="EL45" s="117"/>
      <c r="EM45" s="117"/>
      <c r="EN45" s="117"/>
      <c r="EO45" s="117"/>
      <c r="EP45" s="117"/>
      <c r="EQ45" s="117"/>
      <c r="ER45" s="120"/>
      <c r="ES45" s="117"/>
      <c r="ET45" s="117"/>
      <c r="EU45" s="117"/>
      <c r="EV45" s="120"/>
      <c r="EW45" s="117"/>
      <c r="EX45" s="117"/>
      <c r="EY45" s="117"/>
      <c r="EZ45" s="120"/>
      <c r="FA45" s="117"/>
      <c r="FB45" s="117"/>
      <c r="FC45" s="117"/>
      <c r="FD45" s="120"/>
      <c r="FE45" s="117"/>
      <c r="FF45" s="117"/>
      <c r="FG45" s="117"/>
      <c r="FH45" s="120"/>
      <c r="FI45" s="117"/>
      <c r="FJ45" s="117"/>
      <c r="FK45" s="117"/>
      <c r="FL45" s="120"/>
      <c r="FM45" s="117"/>
      <c r="FN45" s="117"/>
      <c r="FO45" s="117"/>
      <c r="FP45" s="120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7"/>
      <c r="GH45" s="119"/>
      <c r="GI45" s="119"/>
      <c r="GJ45" s="119"/>
      <c r="GK45" s="119"/>
      <c r="GL45" s="119"/>
      <c r="GM45" s="119"/>
      <c r="GN45" s="93"/>
      <c r="GO45" s="72"/>
      <c r="GP45" s="72"/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  <c r="HG45" s="72"/>
      <c r="HH45" s="72"/>
      <c r="HI45" s="72"/>
      <c r="HJ45" s="72"/>
      <c r="HK45" s="101"/>
      <c r="HL45" s="101"/>
      <c r="HM45" s="101"/>
      <c r="HN45" s="101"/>
      <c r="HO45" s="101"/>
      <c r="HP45" s="101"/>
      <c r="HQ45" s="101"/>
      <c r="HR45" s="101"/>
      <c r="HS45" s="101"/>
      <c r="HT45" s="101"/>
      <c r="HU45" s="101"/>
      <c r="HV45" s="101"/>
      <c r="HW45" s="101"/>
      <c r="HX45" s="101"/>
      <c r="HY45" s="101"/>
      <c r="HZ45" s="101"/>
      <c r="IA45" s="101"/>
      <c r="IB45" s="101"/>
      <c r="IC45" s="101"/>
      <c r="ID45" s="101"/>
      <c r="IE45" s="101"/>
      <c r="IF45" s="101"/>
      <c r="IG45" s="101"/>
      <c r="IH45" s="101"/>
      <c r="II45" s="101"/>
      <c r="IJ45" s="101"/>
      <c r="IK45" s="101"/>
      <c r="IL45" s="101"/>
      <c r="IM45" s="101"/>
      <c r="IN45" s="101"/>
      <c r="IO45" s="101"/>
      <c r="IP45" s="101"/>
      <c r="IQ45" s="101"/>
      <c r="IR45" s="101"/>
      <c r="IS45" s="101"/>
      <c r="IT45" s="101"/>
      <c r="IU45" s="101"/>
      <c r="IV45" s="101"/>
      <c r="IW45" s="101"/>
      <c r="IX45" s="101"/>
      <c r="IY45" s="101"/>
      <c r="IZ45" s="101"/>
      <c r="JA45" s="101"/>
      <c r="JB45" s="101"/>
      <c r="JC45" s="101"/>
      <c r="JD45" s="101"/>
      <c r="JE45" s="101"/>
      <c r="JF45" s="101"/>
      <c r="JG45" s="101"/>
      <c r="JH45" s="101"/>
      <c r="JI45" s="101"/>
      <c r="JJ45" s="101"/>
      <c r="JK45" s="101"/>
      <c r="JL45" s="101"/>
      <c r="JM45" s="101"/>
      <c r="JN45" s="101"/>
      <c r="JO45" s="101"/>
      <c r="JP45" s="101"/>
      <c r="JQ45" s="101"/>
      <c r="JR45" s="101"/>
      <c r="JS45" s="101"/>
      <c r="JT45" s="101"/>
      <c r="JU45" s="101"/>
      <c r="JV45" s="101"/>
      <c r="JW45" s="101"/>
      <c r="JX45" s="101"/>
      <c r="JY45" s="101"/>
      <c r="JZ45" s="101"/>
      <c r="KA45" s="101"/>
      <c r="KB45" s="101"/>
      <c r="KC45" s="101"/>
      <c r="KD45" s="101"/>
      <c r="KE45" s="101"/>
      <c r="KF45" s="101"/>
      <c r="KG45" s="101"/>
      <c r="KH45" s="101"/>
      <c r="KI45" s="101"/>
      <c r="KJ45" s="101"/>
      <c r="KK45" s="101"/>
      <c r="KL45" s="101"/>
      <c r="KM45" s="121"/>
      <c r="KN45" s="101"/>
      <c r="KO45" s="122"/>
      <c r="KP45" s="122"/>
      <c r="KQ45" s="122"/>
      <c r="KR45" s="101"/>
      <c r="KS45" s="101"/>
      <c r="KT45" s="101"/>
      <c r="KU45" s="101"/>
      <c r="KV45" s="101"/>
      <c r="KW45" s="101"/>
      <c r="KX45" s="101"/>
      <c r="KY45" s="101"/>
      <c r="KZ45" s="101"/>
      <c r="LA45" s="101"/>
      <c r="LB45" s="101"/>
      <c r="LC45" s="101"/>
      <c r="LD45" s="101"/>
      <c r="LE45" s="101"/>
      <c r="LF45" s="101"/>
      <c r="LG45" s="101"/>
      <c r="LH45" s="101"/>
      <c r="LI45" s="101"/>
      <c r="LJ45" s="123"/>
      <c r="LK45" s="123"/>
      <c r="LL45" s="123"/>
      <c r="LM45" s="123"/>
      <c r="LN45" s="123"/>
      <c r="LO45" s="123"/>
      <c r="LP45" s="103"/>
      <c r="LQ45" s="103"/>
      <c r="LR45" s="103"/>
      <c r="LS45" s="103"/>
      <c r="LT45" s="103"/>
      <c r="LU45" s="104"/>
      <c r="LV45" s="103"/>
      <c r="LW45" s="103"/>
      <c r="LX45" s="104"/>
    </row>
    <row r="46" spans="1:336" ht="15.75" collapsed="1" x14ac:dyDescent="0.2">
      <c r="A46" s="66"/>
      <c r="B46" s="67" t="s">
        <v>175</v>
      </c>
      <c r="C46" s="146"/>
      <c r="D46" s="146"/>
      <c r="E46" s="146"/>
      <c r="F46" s="68">
        <f>SUM(F47:F47)</f>
        <v>96790.257480516841</v>
      </c>
      <c r="G46" s="68">
        <f>SUM(G47:G47)</f>
        <v>0</v>
      </c>
      <c r="H46" s="68">
        <f>SUM(H47:H47)</f>
        <v>80658.547900430713</v>
      </c>
      <c r="I46" s="68">
        <f>SUM(I47:I47)</f>
        <v>0</v>
      </c>
      <c r="J46" s="66"/>
      <c r="K46" s="66"/>
      <c r="L46" s="66"/>
      <c r="M46" s="66"/>
      <c r="N46" s="68" t="s">
        <v>97</v>
      </c>
      <c r="O46" s="68" t="s">
        <v>97</v>
      </c>
      <c r="P46" s="68" t="s">
        <v>97</v>
      </c>
      <c r="Q46" s="68" t="s">
        <v>97</v>
      </c>
      <c r="R46" s="69" t="s">
        <v>97</v>
      </c>
      <c r="S46" s="69" t="s">
        <v>97</v>
      </c>
      <c r="T46" s="69" t="s">
        <v>97</v>
      </c>
      <c r="U46" s="69" t="s">
        <v>97</v>
      </c>
      <c r="V46" s="68">
        <f>SUM(V47:V47)</f>
        <v>0</v>
      </c>
      <c r="W46" s="68">
        <f>SUM(W47:W47)</f>
        <v>0</v>
      </c>
      <c r="X46" s="69">
        <v>0</v>
      </c>
      <c r="Y46" s="68">
        <f>SUM(Y47:Y47)</f>
        <v>0</v>
      </c>
      <c r="Z46" s="69">
        <v>0</v>
      </c>
      <c r="AA46" s="69">
        <v>0</v>
      </c>
      <c r="AB46" s="68">
        <f>SUM(AB47:AB47)</f>
        <v>0</v>
      </c>
      <c r="AC46" s="68">
        <f>SUM(AC47:AC47)</f>
        <v>0</v>
      </c>
      <c r="AD46" s="70"/>
      <c r="AE46" s="70"/>
      <c r="AF46" s="147">
        <f>SUM(AF47:AF47)</f>
        <v>96790.257480516841</v>
      </c>
      <c r="AG46" s="68">
        <f>SUM(AG47:AG47)</f>
        <v>14040</v>
      </c>
      <c r="AH46" s="68">
        <f>SUM(AH47:AH47)</f>
        <v>0</v>
      </c>
      <c r="AI46" s="68">
        <f>SUM(AI47:AI47)</f>
        <v>-14040</v>
      </c>
      <c r="AJ46" s="71">
        <f>IF(AG46=0,"-",AH46/AG46)</f>
        <v>0</v>
      </c>
      <c r="AK46" s="68">
        <f>SUM(AK47:AK47)</f>
        <v>0</v>
      </c>
      <c r="AL46" s="68">
        <f>SUM(AL47:AL47)</f>
        <v>0</v>
      </c>
      <c r="AM46" s="68">
        <f>SUM(AM47:AM47)</f>
        <v>0</v>
      </c>
      <c r="AN46" s="71" t="str">
        <f>IF(AK46=0,"-",AL46/AK46)</f>
        <v>-</v>
      </c>
      <c r="AO46" s="68">
        <f>SUM(AO47:AO47)</f>
        <v>0</v>
      </c>
      <c r="AP46" s="68">
        <f>SUM(AP47:AP47)</f>
        <v>0</v>
      </c>
      <c r="AQ46" s="68">
        <f>SUM(AQ47:AQ47)</f>
        <v>0</v>
      </c>
      <c r="AR46" s="71" t="str">
        <f>IF(AO46=0,"-",AP46/AO46)</f>
        <v>-</v>
      </c>
      <c r="AS46" s="68">
        <f>SUM(AS47:AS47)</f>
        <v>0</v>
      </c>
      <c r="AT46" s="68">
        <f>SUM(AT47:AT47)</f>
        <v>0</v>
      </c>
      <c r="AU46" s="68">
        <f>SUM(AU47:AU47)</f>
        <v>0</v>
      </c>
      <c r="AV46" s="71" t="str">
        <f>IF(AS46=0,"-",AT46/AS46)</f>
        <v>-</v>
      </c>
      <c r="AW46" s="68">
        <f>SUM(AW47:AW47)</f>
        <v>0</v>
      </c>
      <c r="AX46" s="68">
        <f>SUM(AX47:AX47)</f>
        <v>0</v>
      </c>
      <c r="AY46" s="68">
        <f>SUM(AY47:AY47)</f>
        <v>0</v>
      </c>
      <c r="AZ46" s="71" t="str">
        <f>IF(AW46=0,"-",AX46/AW46)</f>
        <v>-</v>
      </c>
      <c r="BA46" s="68">
        <f>SUM(BA47:BA47)</f>
        <v>0</v>
      </c>
      <c r="BB46" s="68">
        <f>SUM(BB47:BB47)</f>
        <v>0</v>
      </c>
      <c r="BC46" s="68">
        <f>SUM(BC47:BC47)</f>
        <v>0</v>
      </c>
      <c r="BD46" s="71" t="str">
        <f>IF(BA46=0,"-",BB46/BA46)</f>
        <v>-</v>
      </c>
      <c r="BE46" s="68">
        <f>SUM(BE47:BE47)</f>
        <v>14040</v>
      </c>
      <c r="BF46" s="68">
        <f>SUM(BF47:BF47)</f>
        <v>0</v>
      </c>
      <c r="BG46" s="68">
        <f>SUM(BG47:BG47)</f>
        <v>-14040</v>
      </c>
      <c r="BH46" s="71">
        <f>IF(BE46=0,"-",BF46/BE46)</f>
        <v>0</v>
      </c>
      <c r="BI46" s="68">
        <f t="shared" ref="BI46:CC46" si="108">SUM(BI47:BI47)</f>
        <v>82750.257480516841</v>
      </c>
      <c r="BJ46" s="68">
        <f t="shared" si="108"/>
        <v>0</v>
      </c>
      <c r="BK46" s="68">
        <f t="shared" si="108"/>
        <v>0</v>
      </c>
      <c r="BL46" s="68">
        <f t="shared" si="108"/>
        <v>0</v>
      </c>
      <c r="BM46" s="68">
        <f t="shared" si="108"/>
        <v>0</v>
      </c>
      <c r="BN46" s="68">
        <f t="shared" si="108"/>
        <v>0</v>
      </c>
      <c r="BO46" s="68">
        <f t="shared" si="108"/>
        <v>0</v>
      </c>
      <c r="BP46" s="68">
        <f t="shared" si="108"/>
        <v>0</v>
      </c>
      <c r="BQ46" s="68">
        <f t="shared" si="108"/>
        <v>0</v>
      </c>
      <c r="BR46" s="68">
        <f t="shared" si="108"/>
        <v>0</v>
      </c>
      <c r="BS46" s="68">
        <f t="shared" si="108"/>
        <v>0</v>
      </c>
      <c r="BT46" s="68">
        <f t="shared" si="108"/>
        <v>0</v>
      </c>
      <c r="BU46" s="68">
        <f t="shared" si="108"/>
        <v>0</v>
      </c>
      <c r="BV46" s="68">
        <f t="shared" si="108"/>
        <v>0</v>
      </c>
      <c r="BW46" s="68">
        <f t="shared" si="108"/>
        <v>0</v>
      </c>
      <c r="BX46" s="68">
        <f t="shared" si="108"/>
        <v>0</v>
      </c>
      <c r="BY46" s="68">
        <f t="shared" si="108"/>
        <v>-14040</v>
      </c>
      <c r="BZ46" s="147">
        <f t="shared" si="108"/>
        <v>22550.531327109948</v>
      </c>
      <c r="CA46" s="147">
        <f t="shared" si="108"/>
        <v>21350.856275728696</v>
      </c>
      <c r="CB46" s="147">
        <f t="shared" si="108"/>
        <v>13705.86308462446</v>
      </c>
      <c r="CC46" s="147">
        <f t="shared" si="108"/>
        <v>25143.006793053737</v>
      </c>
      <c r="CD46" s="68">
        <f>F46-AB46-AF46</f>
        <v>0</v>
      </c>
      <c r="CE46" s="147"/>
      <c r="CF46" s="147"/>
      <c r="CG46" s="68">
        <f>SUM(CG47:CG47)</f>
        <v>0</v>
      </c>
      <c r="CH46" s="68">
        <f>SUM(CH47:CH47)</f>
        <v>0</v>
      </c>
      <c r="CI46" s="70"/>
      <c r="CJ46" s="70"/>
      <c r="CK46" s="68">
        <f>SUM(CK47:CK47)</f>
        <v>80658.547900430713</v>
      </c>
      <c r="CL46" s="68">
        <f>SUM(CL47:CL47)</f>
        <v>11700</v>
      </c>
      <c r="CM46" s="68">
        <f>SUM(CM47:CM47)</f>
        <v>0</v>
      </c>
      <c r="CN46" s="68">
        <f>SUM(CN47:CN47)</f>
        <v>-11700</v>
      </c>
      <c r="CO46" s="71">
        <f>IF(CL46=0,"-",CM46/CL46)</f>
        <v>0</v>
      </c>
      <c r="CP46" s="68">
        <f>SUM(CP47:CP47)</f>
        <v>0</v>
      </c>
      <c r="CQ46" s="68">
        <f>SUM(CQ47:CQ47)</f>
        <v>0</v>
      </c>
      <c r="CR46" s="68">
        <f>SUM(CR47:CR47)</f>
        <v>0</v>
      </c>
      <c r="CS46" s="71" t="str">
        <f>IF(CP46=0,"-",CQ46/CP46)</f>
        <v>-</v>
      </c>
      <c r="CT46" s="68">
        <f>SUM(CT47:CT47)</f>
        <v>0</v>
      </c>
      <c r="CU46" s="68">
        <f>SUM(CU47:CU47)</f>
        <v>0</v>
      </c>
      <c r="CV46" s="68">
        <f>SUM(CV47:CV47)</f>
        <v>0</v>
      </c>
      <c r="CW46" s="71" t="str">
        <f>IF(CT46=0,"-",CU46/CT46)</f>
        <v>-</v>
      </c>
      <c r="CX46" s="68">
        <f>SUM(CX47:CX47)</f>
        <v>0</v>
      </c>
      <c r="CY46" s="68">
        <f>SUM(CY47:CY47)</f>
        <v>0</v>
      </c>
      <c r="CZ46" s="68">
        <f>SUM(CZ47:CZ47)</f>
        <v>0</v>
      </c>
      <c r="DA46" s="71" t="str">
        <f>IF(CX46=0,"-",CY46/CX46)</f>
        <v>-</v>
      </c>
      <c r="DB46" s="68">
        <f>SUM(DB47:DB47)</f>
        <v>0</v>
      </c>
      <c r="DC46" s="68">
        <f>SUM(DC47:DC47)</f>
        <v>0</v>
      </c>
      <c r="DD46" s="68">
        <f>SUM(DD47:DD47)</f>
        <v>0</v>
      </c>
      <c r="DE46" s="71" t="str">
        <f>IF(DB46=0,"-",DC46/DB46)</f>
        <v>-</v>
      </c>
      <c r="DF46" s="68">
        <f>SUM(DF47:DF47)</f>
        <v>0</v>
      </c>
      <c r="DG46" s="68">
        <f>SUM(DG47:DG47)</f>
        <v>0</v>
      </c>
      <c r="DH46" s="68">
        <f>SUM(DH47:DH47)</f>
        <v>0</v>
      </c>
      <c r="DI46" s="71" t="str">
        <f>IF(DF46=0,"-",DG46/DF46)</f>
        <v>-</v>
      </c>
      <c r="DJ46" s="68">
        <f>SUM(DJ47:DJ47)</f>
        <v>11700</v>
      </c>
      <c r="DK46" s="68">
        <f>SUM(DK47:DK47)</f>
        <v>0</v>
      </c>
      <c r="DL46" s="68">
        <f>SUM(DL47:DL47)</f>
        <v>-11700</v>
      </c>
      <c r="DM46" s="71">
        <f>IF(DJ46=0,"-",DK46/DJ46)</f>
        <v>0</v>
      </c>
      <c r="DN46" s="68">
        <f t="shared" ref="DN46:EH46" si="109">SUM(DN47:DN47)</f>
        <v>68958.547900430713</v>
      </c>
      <c r="DO46" s="68">
        <f t="shared" si="109"/>
        <v>0</v>
      </c>
      <c r="DP46" s="68">
        <f t="shared" si="109"/>
        <v>0</v>
      </c>
      <c r="DQ46" s="68">
        <f t="shared" si="109"/>
        <v>0</v>
      </c>
      <c r="DR46" s="68">
        <f t="shared" si="109"/>
        <v>0</v>
      </c>
      <c r="DS46" s="68">
        <f t="shared" si="109"/>
        <v>0</v>
      </c>
      <c r="DT46" s="68">
        <f t="shared" si="109"/>
        <v>0</v>
      </c>
      <c r="DU46" s="68">
        <f t="shared" si="109"/>
        <v>0</v>
      </c>
      <c r="DV46" s="68">
        <f t="shared" si="109"/>
        <v>0</v>
      </c>
      <c r="DW46" s="68">
        <f t="shared" si="109"/>
        <v>0</v>
      </c>
      <c r="DX46" s="68">
        <f t="shared" si="109"/>
        <v>0</v>
      </c>
      <c r="DY46" s="68">
        <f t="shared" si="109"/>
        <v>0</v>
      </c>
      <c r="DZ46" s="68">
        <f t="shared" si="109"/>
        <v>0</v>
      </c>
      <c r="EA46" s="68">
        <f t="shared" si="109"/>
        <v>0</v>
      </c>
      <c r="EB46" s="68">
        <f t="shared" si="109"/>
        <v>0</v>
      </c>
      <c r="EC46" s="68">
        <f t="shared" si="109"/>
        <v>0</v>
      </c>
      <c r="ED46" s="68">
        <f t="shared" si="109"/>
        <v>-11700</v>
      </c>
      <c r="EE46" s="147">
        <f t="shared" si="109"/>
        <v>18792.109439258289</v>
      </c>
      <c r="EF46" s="147">
        <f t="shared" si="109"/>
        <v>17792.380229773913</v>
      </c>
      <c r="EG46" s="147">
        <f t="shared" si="109"/>
        <v>11421.552570520384</v>
      </c>
      <c r="EH46" s="147">
        <f t="shared" si="109"/>
        <v>20952.505660878116</v>
      </c>
      <c r="EI46" s="68">
        <f>H46-CG46-CK46</f>
        <v>0</v>
      </c>
      <c r="EJ46" s="147"/>
      <c r="EK46" s="147"/>
      <c r="EL46" s="68">
        <f t="shared" ref="EL46:EQ46" si="110">SUM(EL47:EL47)</f>
        <v>0</v>
      </c>
      <c r="EM46" s="68">
        <f t="shared" si="110"/>
        <v>0</v>
      </c>
      <c r="EN46" s="68">
        <f t="shared" si="110"/>
        <v>80658.547900430713</v>
      </c>
      <c r="EO46" s="68">
        <f t="shared" si="110"/>
        <v>11700</v>
      </c>
      <c r="EP46" s="68">
        <f t="shared" si="110"/>
        <v>0</v>
      </c>
      <c r="EQ46" s="68">
        <f t="shared" si="110"/>
        <v>-11700</v>
      </c>
      <c r="ER46" s="71">
        <f>IF(EO46=0,"-",EP46/EO46)</f>
        <v>0</v>
      </c>
      <c r="ES46" s="68">
        <f>SUM(ES47:ES47)</f>
        <v>0</v>
      </c>
      <c r="ET46" s="68">
        <f>SUM(ET47:ET47)</f>
        <v>0</v>
      </c>
      <c r="EU46" s="68">
        <f>SUM(EU47:EU47)</f>
        <v>0</v>
      </c>
      <c r="EV46" s="71" t="str">
        <f>IF(ES46=0,"-",ET46/ES46)</f>
        <v>-</v>
      </c>
      <c r="EW46" s="68">
        <f>SUM(EW47:EW47)</f>
        <v>0</v>
      </c>
      <c r="EX46" s="68">
        <f>SUM(EX47:EX47)</f>
        <v>0</v>
      </c>
      <c r="EY46" s="68">
        <f>SUM(EY47:EY47)</f>
        <v>0</v>
      </c>
      <c r="EZ46" s="71" t="str">
        <f>IF(EW46=0,"-",EX46/EW46)</f>
        <v>-</v>
      </c>
      <c r="FA46" s="68">
        <f>SUM(FA47:FA47)</f>
        <v>0</v>
      </c>
      <c r="FB46" s="68">
        <f>SUM(FB47:FB47)</f>
        <v>0</v>
      </c>
      <c r="FC46" s="68">
        <f>SUM(FC47:FC47)</f>
        <v>0</v>
      </c>
      <c r="FD46" s="71" t="str">
        <f>IF(FA46=0,"-",FB46/FA46)</f>
        <v>-</v>
      </c>
      <c r="FE46" s="68">
        <f>SUM(FE47:FE47)</f>
        <v>0</v>
      </c>
      <c r="FF46" s="68">
        <f>SUM(FF47:FF47)</f>
        <v>0</v>
      </c>
      <c r="FG46" s="68">
        <f>SUM(FG47:FG47)</f>
        <v>0</v>
      </c>
      <c r="FH46" s="71" t="str">
        <f>IF(FE46=0,"-",FF46/FE46)</f>
        <v>-</v>
      </c>
      <c r="FI46" s="68">
        <f>SUM(FI47:FI47)</f>
        <v>0</v>
      </c>
      <c r="FJ46" s="68">
        <f>SUM(FJ47:FJ47)</f>
        <v>0</v>
      </c>
      <c r="FK46" s="68">
        <f>SUM(FK47:FK47)</f>
        <v>0</v>
      </c>
      <c r="FL46" s="71" t="str">
        <f>IF(FI46=0,"-",FJ46/FI46)</f>
        <v>-</v>
      </c>
      <c r="FM46" s="68">
        <f>SUM(FM47:FM47)</f>
        <v>11700</v>
      </c>
      <c r="FN46" s="68">
        <f>SUM(FN47:FN47)</f>
        <v>0</v>
      </c>
      <c r="FO46" s="68">
        <f>SUM(FO47:FO47)</f>
        <v>-11700</v>
      </c>
      <c r="FP46" s="71">
        <f>IF(FM46=0,"-",FN46/FM46)</f>
        <v>0</v>
      </c>
      <c r="FQ46" s="68">
        <f t="shared" ref="FQ46:GK46" si="111">SUM(FQ47:FQ47)</f>
        <v>68958.547900430713</v>
      </c>
      <c r="FR46" s="68">
        <f t="shared" si="111"/>
        <v>0</v>
      </c>
      <c r="FS46" s="68">
        <f t="shared" si="111"/>
        <v>0</v>
      </c>
      <c r="FT46" s="68">
        <f t="shared" si="111"/>
        <v>0</v>
      </c>
      <c r="FU46" s="68">
        <f t="shared" si="111"/>
        <v>0</v>
      </c>
      <c r="FV46" s="68">
        <f t="shared" si="111"/>
        <v>0</v>
      </c>
      <c r="FW46" s="68">
        <f t="shared" si="111"/>
        <v>0</v>
      </c>
      <c r="FX46" s="68">
        <f t="shared" si="111"/>
        <v>0</v>
      </c>
      <c r="FY46" s="68">
        <f t="shared" si="111"/>
        <v>0</v>
      </c>
      <c r="FZ46" s="68">
        <f t="shared" si="111"/>
        <v>0</v>
      </c>
      <c r="GA46" s="68">
        <f t="shared" si="111"/>
        <v>0</v>
      </c>
      <c r="GB46" s="68">
        <f t="shared" si="111"/>
        <v>0</v>
      </c>
      <c r="GC46" s="68">
        <f t="shared" si="111"/>
        <v>0</v>
      </c>
      <c r="GD46" s="68">
        <f t="shared" si="111"/>
        <v>0</v>
      </c>
      <c r="GE46" s="68">
        <f t="shared" si="111"/>
        <v>0</v>
      </c>
      <c r="GF46" s="68">
        <f t="shared" si="111"/>
        <v>0</v>
      </c>
      <c r="GG46" s="68">
        <f t="shared" si="111"/>
        <v>-11700</v>
      </c>
      <c r="GH46" s="147">
        <f t="shared" si="111"/>
        <v>18792.109439258289</v>
      </c>
      <c r="GI46" s="147">
        <f t="shared" si="111"/>
        <v>17792.380229773913</v>
      </c>
      <c r="GJ46" s="147">
        <f t="shared" si="111"/>
        <v>11421.552570520384</v>
      </c>
      <c r="GK46" s="147">
        <f t="shared" si="111"/>
        <v>20952.505660878116</v>
      </c>
      <c r="GL46" s="68">
        <f>H46-EL46-EN46</f>
        <v>0</v>
      </c>
      <c r="GM46" s="147"/>
      <c r="GN46" s="147"/>
      <c r="GO46" s="72"/>
      <c r="GP46" s="72"/>
      <c r="GQ46" s="74"/>
      <c r="GR46" s="74"/>
      <c r="GS46" s="74"/>
      <c r="GT46" s="74"/>
      <c r="GU46" s="74"/>
      <c r="GV46" s="74"/>
      <c r="GW46" s="74"/>
      <c r="GX46" s="74"/>
      <c r="GY46" s="74"/>
      <c r="GZ46" s="74"/>
      <c r="HA46" s="74"/>
      <c r="HB46" s="74"/>
      <c r="HC46" s="74"/>
      <c r="HD46" s="74"/>
      <c r="HE46" s="74"/>
      <c r="HF46" s="74"/>
      <c r="HG46" s="74"/>
      <c r="HH46" s="74"/>
      <c r="HI46" s="74"/>
      <c r="HJ46" s="72"/>
      <c r="HK46" s="75">
        <f t="shared" ref="HK46:JV46" si="112">SUM(HK47:HK47)</f>
        <v>0</v>
      </c>
      <c r="HL46" s="75">
        <f t="shared" si="112"/>
        <v>0</v>
      </c>
      <c r="HM46" s="75">
        <f t="shared" si="112"/>
        <v>0</v>
      </c>
      <c r="HN46" s="75">
        <f t="shared" si="112"/>
        <v>0</v>
      </c>
      <c r="HO46" s="75">
        <f t="shared" si="112"/>
        <v>0</v>
      </c>
      <c r="HP46" s="75">
        <f t="shared" si="112"/>
        <v>0</v>
      </c>
      <c r="HQ46" s="75">
        <f t="shared" si="112"/>
        <v>0</v>
      </c>
      <c r="HR46" s="75">
        <f t="shared" si="112"/>
        <v>0</v>
      </c>
      <c r="HS46" s="75">
        <f t="shared" si="112"/>
        <v>0</v>
      </c>
      <c r="HT46" s="75">
        <f t="shared" si="112"/>
        <v>0</v>
      </c>
      <c r="HU46" s="75">
        <f t="shared" si="112"/>
        <v>0</v>
      </c>
      <c r="HV46" s="75">
        <f t="shared" si="112"/>
        <v>0</v>
      </c>
      <c r="HW46" s="75">
        <f t="shared" si="112"/>
        <v>0</v>
      </c>
      <c r="HX46" s="75">
        <f t="shared" si="112"/>
        <v>0</v>
      </c>
      <c r="HY46" s="75">
        <f t="shared" si="112"/>
        <v>0</v>
      </c>
      <c r="HZ46" s="75">
        <f t="shared" si="112"/>
        <v>0</v>
      </c>
      <c r="IA46" s="75">
        <f t="shared" si="112"/>
        <v>0</v>
      </c>
      <c r="IB46" s="75">
        <f t="shared" si="112"/>
        <v>0</v>
      </c>
      <c r="IC46" s="75">
        <f t="shared" si="112"/>
        <v>0</v>
      </c>
      <c r="ID46" s="75">
        <f t="shared" si="112"/>
        <v>0</v>
      </c>
      <c r="IE46" s="75">
        <f t="shared" si="112"/>
        <v>0</v>
      </c>
      <c r="IF46" s="75">
        <f t="shared" si="112"/>
        <v>0</v>
      </c>
      <c r="IG46" s="75">
        <f t="shared" si="112"/>
        <v>0</v>
      </c>
      <c r="IH46" s="75">
        <f t="shared" si="112"/>
        <v>0</v>
      </c>
      <c r="II46" s="75">
        <f t="shared" si="112"/>
        <v>0</v>
      </c>
      <c r="IJ46" s="75">
        <f t="shared" si="112"/>
        <v>0</v>
      </c>
      <c r="IK46" s="75">
        <f t="shared" si="112"/>
        <v>0</v>
      </c>
      <c r="IL46" s="75">
        <f t="shared" si="112"/>
        <v>0</v>
      </c>
      <c r="IM46" s="75">
        <f t="shared" si="112"/>
        <v>0</v>
      </c>
      <c r="IN46" s="75">
        <f t="shared" si="112"/>
        <v>0</v>
      </c>
      <c r="IO46" s="75">
        <f t="shared" si="112"/>
        <v>0</v>
      </c>
      <c r="IP46" s="75">
        <f t="shared" si="112"/>
        <v>0</v>
      </c>
      <c r="IQ46" s="75">
        <f t="shared" si="112"/>
        <v>0</v>
      </c>
      <c r="IR46" s="75">
        <f t="shared" si="112"/>
        <v>0</v>
      </c>
      <c r="IS46" s="75">
        <f t="shared" si="112"/>
        <v>0</v>
      </c>
      <c r="IT46" s="75">
        <f t="shared" si="112"/>
        <v>0</v>
      </c>
      <c r="IU46" s="75">
        <f t="shared" si="112"/>
        <v>0</v>
      </c>
      <c r="IV46" s="75">
        <f t="shared" si="112"/>
        <v>0</v>
      </c>
      <c r="IW46" s="75">
        <f t="shared" si="112"/>
        <v>0</v>
      </c>
      <c r="IX46" s="75">
        <f t="shared" si="112"/>
        <v>0</v>
      </c>
      <c r="IY46" s="75">
        <f t="shared" si="112"/>
        <v>0</v>
      </c>
      <c r="IZ46" s="75">
        <f t="shared" si="112"/>
        <v>0</v>
      </c>
      <c r="JA46" s="75">
        <f t="shared" si="112"/>
        <v>0</v>
      </c>
      <c r="JB46" s="75">
        <f t="shared" si="112"/>
        <v>0</v>
      </c>
      <c r="JC46" s="75">
        <f t="shared" si="112"/>
        <v>0</v>
      </c>
      <c r="JD46" s="75">
        <f t="shared" si="112"/>
        <v>0</v>
      </c>
      <c r="JE46" s="75">
        <f t="shared" si="112"/>
        <v>0</v>
      </c>
      <c r="JF46" s="75">
        <f t="shared" si="112"/>
        <v>0</v>
      </c>
      <c r="JG46" s="75">
        <f t="shared" si="112"/>
        <v>0</v>
      </c>
      <c r="JH46" s="75">
        <f t="shared" si="112"/>
        <v>0</v>
      </c>
      <c r="JI46" s="75">
        <f t="shared" si="112"/>
        <v>0</v>
      </c>
      <c r="JJ46" s="75">
        <f t="shared" si="112"/>
        <v>0</v>
      </c>
      <c r="JK46" s="75">
        <f t="shared" si="112"/>
        <v>0</v>
      </c>
      <c r="JL46" s="75">
        <f t="shared" si="112"/>
        <v>0</v>
      </c>
      <c r="JM46" s="75">
        <f t="shared" si="112"/>
        <v>0</v>
      </c>
      <c r="JN46" s="75">
        <f t="shared" si="112"/>
        <v>0</v>
      </c>
      <c r="JO46" s="75">
        <f t="shared" si="112"/>
        <v>0</v>
      </c>
      <c r="JP46" s="75">
        <f t="shared" si="112"/>
        <v>0</v>
      </c>
      <c r="JQ46" s="75">
        <f t="shared" si="112"/>
        <v>0</v>
      </c>
      <c r="JR46" s="75">
        <f t="shared" si="112"/>
        <v>0</v>
      </c>
      <c r="JS46" s="75">
        <f t="shared" si="112"/>
        <v>0</v>
      </c>
      <c r="JT46" s="75">
        <f t="shared" si="112"/>
        <v>0</v>
      </c>
      <c r="JU46" s="75">
        <f t="shared" si="112"/>
        <v>0</v>
      </c>
      <c r="JV46" s="75">
        <f t="shared" si="112"/>
        <v>0</v>
      </c>
      <c r="JW46" s="75">
        <f t="shared" ref="JW46:KL46" si="113">SUM(JW47:JW47)</f>
        <v>0</v>
      </c>
      <c r="JX46" s="75">
        <f t="shared" si="113"/>
        <v>0</v>
      </c>
      <c r="JY46" s="75">
        <f t="shared" si="113"/>
        <v>0</v>
      </c>
      <c r="JZ46" s="75">
        <f t="shared" si="113"/>
        <v>0</v>
      </c>
      <c r="KA46" s="75">
        <f t="shared" si="113"/>
        <v>0</v>
      </c>
      <c r="KB46" s="75">
        <f t="shared" si="113"/>
        <v>0</v>
      </c>
      <c r="KC46" s="75">
        <f t="shared" si="113"/>
        <v>0</v>
      </c>
      <c r="KD46" s="75">
        <f t="shared" si="113"/>
        <v>0</v>
      </c>
      <c r="KE46" s="75">
        <f t="shared" si="113"/>
        <v>0</v>
      </c>
      <c r="KF46" s="75">
        <f t="shared" si="113"/>
        <v>0</v>
      </c>
      <c r="KG46" s="75">
        <f t="shared" si="113"/>
        <v>0</v>
      </c>
      <c r="KH46" s="75">
        <f t="shared" si="113"/>
        <v>0</v>
      </c>
      <c r="KI46" s="75">
        <f t="shared" si="113"/>
        <v>0</v>
      </c>
      <c r="KJ46" s="75">
        <f t="shared" si="113"/>
        <v>0</v>
      </c>
      <c r="KK46" s="75">
        <f t="shared" si="113"/>
        <v>0</v>
      </c>
      <c r="KL46" s="75">
        <f t="shared" si="113"/>
        <v>0</v>
      </c>
      <c r="KM46" s="2"/>
      <c r="KN46" s="75"/>
      <c r="KO46" s="76"/>
      <c r="KP46" s="76"/>
      <c r="KQ46" s="76"/>
      <c r="KR46" s="75">
        <f t="shared" ref="KR46:LI46" si="114">SUM(KR47:KR47)</f>
        <v>0</v>
      </c>
      <c r="KS46" s="75">
        <f t="shared" si="114"/>
        <v>0</v>
      </c>
      <c r="KT46" s="75">
        <f t="shared" si="114"/>
        <v>0</v>
      </c>
      <c r="KU46" s="75">
        <f t="shared" si="114"/>
        <v>0</v>
      </c>
      <c r="KV46" s="75">
        <f t="shared" si="114"/>
        <v>0</v>
      </c>
      <c r="KW46" s="75">
        <f t="shared" si="114"/>
        <v>0</v>
      </c>
      <c r="KX46" s="75">
        <f t="shared" si="114"/>
        <v>0</v>
      </c>
      <c r="KY46" s="75">
        <f t="shared" si="114"/>
        <v>0</v>
      </c>
      <c r="KZ46" s="75">
        <f t="shared" si="114"/>
        <v>0</v>
      </c>
      <c r="LA46" s="75">
        <f t="shared" si="114"/>
        <v>0</v>
      </c>
      <c r="LB46" s="75">
        <f t="shared" si="114"/>
        <v>0</v>
      </c>
      <c r="LC46" s="75">
        <f t="shared" si="114"/>
        <v>0</v>
      </c>
      <c r="LD46" s="75">
        <f t="shared" si="114"/>
        <v>0</v>
      </c>
      <c r="LE46" s="75">
        <f t="shared" si="114"/>
        <v>0</v>
      </c>
      <c r="LF46" s="75">
        <f t="shared" si="114"/>
        <v>0</v>
      </c>
      <c r="LG46" s="75">
        <f t="shared" si="114"/>
        <v>0</v>
      </c>
      <c r="LH46" s="75">
        <f t="shared" si="114"/>
        <v>0</v>
      </c>
      <c r="LI46" s="75">
        <f t="shared" si="114"/>
        <v>0</v>
      </c>
      <c r="LJ46" s="75"/>
      <c r="LK46" s="75"/>
      <c r="LL46" s="75"/>
      <c r="LM46" s="75"/>
      <c r="LN46" s="75"/>
      <c r="LO46" s="75"/>
      <c r="LP46" s="77"/>
      <c r="LQ46" s="77"/>
      <c r="LR46" s="77"/>
      <c r="LS46" s="77"/>
      <c r="LT46" s="77"/>
      <c r="LU46" s="78"/>
      <c r="LV46" s="77"/>
      <c r="LW46" s="77"/>
      <c r="LX46" s="78"/>
    </row>
    <row r="47" spans="1:336" ht="24" hidden="1" customHeight="1" outlineLevel="1" x14ac:dyDescent="0.2">
      <c r="A47" s="124" t="s">
        <v>176</v>
      </c>
      <c r="B47" s="125" t="s">
        <v>177</v>
      </c>
      <c r="C47" s="81" t="s">
        <v>101</v>
      </c>
      <c r="D47" s="81" t="s">
        <v>102</v>
      </c>
      <c r="E47" s="81" t="s">
        <v>102</v>
      </c>
      <c r="F47" s="82">
        <f>AF47</f>
        <v>96790.257480516841</v>
      </c>
      <c r="G47" s="82"/>
      <c r="H47" s="82">
        <f>CK47</f>
        <v>80658.547900430713</v>
      </c>
      <c r="I47" s="82"/>
      <c r="J47" s="83">
        <v>42021</v>
      </c>
      <c r="K47" s="83"/>
      <c r="L47" s="83">
        <v>42025</v>
      </c>
      <c r="M47" s="84"/>
      <c r="N47" s="82">
        <v>0</v>
      </c>
      <c r="O47" s="82"/>
      <c r="P47" s="85" t="s">
        <v>102</v>
      </c>
      <c r="Q47" s="86"/>
      <c r="R47" s="85" t="s">
        <v>102</v>
      </c>
      <c r="S47" s="85" t="s">
        <v>102</v>
      </c>
      <c r="T47" s="85" t="s">
        <v>102</v>
      </c>
      <c r="U47" s="85" t="s">
        <v>102</v>
      </c>
      <c r="V47" s="82">
        <v>0</v>
      </c>
      <c r="W47" s="82">
        <v>0</v>
      </c>
      <c r="X47" s="85" t="s">
        <v>102</v>
      </c>
      <c r="Y47" s="82">
        <v>0</v>
      </c>
      <c r="Z47" s="85" t="s">
        <v>102</v>
      </c>
      <c r="AA47" s="85" t="s">
        <v>102</v>
      </c>
      <c r="AB47" s="87">
        <v>0</v>
      </c>
      <c r="AC47" s="87"/>
      <c r="AD47" s="88" t="s">
        <v>115</v>
      </c>
      <c r="AE47" s="88"/>
      <c r="AF47" s="93">
        <f>AG47+BZ47+CA47+CB47+CC47</f>
        <v>96790.257480516841</v>
      </c>
      <c r="AG47" s="90">
        <f>AK47+AO47+AW47+BE47</f>
        <v>14040</v>
      </c>
      <c r="AH47" s="90">
        <f>AL47+AP47+AX47+BF47</f>
        <v>0</v>
      </c>
      <c r="AI47" s="90">
        <f>AH47-AG47</f>
        <v>-14040</v>
      </c>
      <c r="AJ47" s="91">
        <f>IF(AG47=0,"-",AH47/AG47)</f>
        <v>0</v>
      </c>
      <c r="AK47" s="92">
        <v>0</v>
      </c>
      <c r="AL47" s="92"/>
      <c r="AM47" s="90">
        <f>AL47-AK47</f>
        <v>0</v>
      </c>
      <c r="AN47" s="91" t="str">
        <f>IF(AK47=0,"-",AL47/AK47)</f>
        <v>-</v>
      </c>
      <c r="AO47" s="92">
        <v>0</v>
      </c>
      <c r="AP47" s="92"/>
      <c r="AQ47" s="90">
        <f>AP47-AO47</f>
        <v>0</v>
      </c>
      <c r="AR47" s="91" t="str">
        <f>IF(AO47=0,"-",AP47/AO47)</f>
        <v>-</v>
      </c>
      <c r="AS47" s="90">
        <v>0</v>
      </c>
      <c r="AT47" s="90">
        <f>AL47+AP47</f>
        <v>0</v>
      </c>
      <c r="AU47" s="90">
        <f>AT47-AS47</f>
        <v>0</v>
      </c>
      <c r="AV47" s="91" t="str">
        <f>IF(AS47=0,"-",AT47/AS47)</f>
        <v>-</v>
      </c>
      <c r="AW47" s="92">
        <v>0</v>
      </c>
      <c r="AX47" s="92"/>
      <c r="AY47" s="90">
        <v>0</v>
      </c>
      <c r="AZ47" s="91" t="str">
        <f>IF(AW47=0,"-",AX47/AW47)</f>
        <v>-</v>
      </c>
      <c r="BA47" s="90">
        <f>AS47+AW47</f>
        <v>0</v>
      </c>
      <c r="BB47" s="90">
        <v>0</v>
      </c>
      <c r="BC47" s="90">
        <f>BB47-BA47</f>
        <v>0</v>
      </c>
      <c r="BD47" s="91" t="str">
        <f>IF(BA47=0,"-",BB47/BA47)</f>
        <v>-</v>
      </c>
      <c r="BE47" s="87">
        <v>14040</v>
      </c>
      <c r="BF47" s="92"/>
      <c r="BG47" s="90">
        <f>BF47-BE47</f>
        <v>-14040</v>
      </c>
      <c r="BH47" s="91">
        <f>IF(BE47=0,"-",BF47/BE47)</f>
        <v>0</v>
      </c>
      <c r="BI47" s="93">
        <f>F47-AB47-AG47</f>
        <v>82750.257480516841</v>
      </c>
      <c r="BJ47" s="93">
        <f>G47-AC47-AH47</f>
        <v>0</v>
      </c>
      <c r="BK47" s="94">
        <v>0</v>
      </c>
      <c r="BL47" s="94">
        <v>0</v>
      </c>
      <c r="BM47" s="94">
        <v>0</v>
      </c>
      <c r="BN47" s="94">
        <v>0</v>
      </c>
      <c r="BO47" s="94">
        <v>0</v>
      </c>
      <c r="BP47" s="94">
        <v>0</v>
      </c>
      <c r="BQ47" s="94">
        <v>0</v>
      </c>
      <c r="BR47" s="94">
        <v>0</v>
      </c>
      <c r="BS47" s="94">
        <v>0</v>
      </c>
      <c r="BT47" s="94">
        <v>0</v>
      </c>
      <c r="BU47" s="94">
        <v>0</v>
      </c>
      <c r="BV47" s="94">
        <v>0</v>
      </c>
      <c r="BW47" s="94">
        <v>0</v>
      </c>
      <c r="BX47" s="94">
        <v>0</v>
      </c>
      <c r="BY47" s="90">
        <f>IF($B$2="Отчет за 1 квартал",'[2]ОЭК ИПР'!AM51,IF($B$2="Отчет за 2 квартал",'[2]ОЭК ИПР'!AU51,IF($B$2="Отчет за 3 квартал",'[2]ОЭК ИПР'!BC51,AI47)))-BK47-BO47-BP47-BQ47-BR47-BS47-BT47-BU47-BV47-BX47-BL47-BM47-BN47-BW47</f>
        <v>-14040</v>
      </c>
      <c r="BZ47" s="89">
        <v>22550.531327109948</v>
      </c>
      <c r="CA47" s="89">
        <v>21350.856275728696</v>
      </c>
      <c r="CB47" s="89">
        <v>13705.86308462446</v>
      </c>
      <c r="CC47" s="89">
        <v>25143.006793053737</v>
      </c>
      <c r="CD47" s="93">
        <f>F47-AB47-AF47</f>
        <v>0</v>
      </c>
      <c r="CE47" s="148"/>
      <c r="CF47" s="94"/>
      <c r="CG47" s="87">
        <v>0</v>
      </c>
      <c r="CH47" s="92"/>
      <c r="CI47" s="88" t="s">
        <v>115</v>
      </c>
      <c r="CJ47" s="88"/>
      <c r="CK47" s="90">
        <f>CL47+EE47+EF47+EG47+EH47</f>
        <v>80658.547900430713</v>
      </c>
      <c r="CL47" s="90">
        <f>CP47+CT47+DB47+DJ47</f>
        <v>11700</v>
      </c>
      <c r="CM47" s="90">
        <f>CQ47+CU47+DC47+DK47</f>
        <v>0</v>
      </c>
      <c r="CN47" s="90">
        <f>CM47-CL47</f>
        <v>-11700</v>
      </c>
      <c r="CO47" s="91">
        <f>IF(CL47=0,"-",CM47/CL47)</f>
        <v>0</v>
      </c>
      <c r="CP47" s="92">
        <v>0</v>
      </c>
      <c r="CQ47" s="92"/>
      <c r="CR47" s="90">
        <f>CQ47-CP47</f>
        <v>0</v>
      </c>
      <c r="CS47" s="91" t="str">
        <f>IF(CP47=0,"-",CQ47/CP47)</f>
        <v>-</v>
      </c>
      <c r="CT47" s="92">
        <v>0</v>
      </c>
      <c r="CU47" s="92"/>
      <c r="CV47" s="90">
        <f>CU47-CT47</f>
        <v>0</v>
      </c>
      <c r="CW47" s="91" t="str">
        <f>IF(CT47=0,"-",CU47/CT47)</f>
        <v>-</v>
      </c>
      <c r="CX47" s="90">
        <f>CP47+CT47</f>
        <v>0</v>
      </c>
      <c r="CY47" s="90">
        <f>CQ47+CU47</f>
        <v>0</v>
      </c>
      <c r="CZ47" s="90">
        <f>CY47-CX47</f>
        <v>0</v>
      </c>
      <c r="DA47" s="91" t="str">
        <f>IF(CX47=0,"-",CY47/CX47)</f>
        <v>-</v>
      </c>
      <c r="DB47" s="92">
        <v>0</v>
      </c>
      <c r="DC47" s="92"/>
      <c r="DD47" s="90">
        <f>DC47-DB47</f>
        <v>0</v>
      </c>
      <c r="DE47" s="91" t="str">
        <f>IF(DB47=0,"-",DC47/DB47)</f>
        <v>-</v>
      </c>
      <c r="DF47" s="90">
        <f>CX47+DB47</f>
        <v>0</v>
      </c>
      <c r="DG47" s="90">
        <f>CY47+DC47</f>
        <v>0</v>
      </c>
      <c r="DH47" s="90">
        <f>DG47-DF47</f>
        <v>0</v>
      </c>
      <c r="DI47" s="91" t="str">
        <f>IF(DF47=0,"-",DG47/DF47)</f>
        <v>-</v>
      </c>
      <c r="DJ47" s="87">
        <v>11700</v>
      </c>
      <c r="DK47" s="92"/>
      <c r="DL47" s="90">
        <f>DK47-DJ47</f>
        <v>-11700</v>
      </c>
      <c r="DM47" s="91">
        <f>IF(DJ47=0,"-",DK47/DJ47)</f>
        <v>0</v>
      </c>
      <c r="DN47" s="93">
        <f>H47-CG47-CL47</f>
        <v>68958.547900430713</v>
      </c>
      <c r="DO47" s="93">
        <f>I47-CH47-CM47</f>
        <v>0</v>
      </c>
      <c r="DP47" s="94">
        <v>0</v>
      </c>
      <c r="DQ47" s="94">
        <v>0</v>
      </c>
      <c r="DR47" s="94">
        <v>0</v>
      </c>
      <c r="DS47" s="94">
        <v>0</v>
      </c>
      <c r="DT47" s="94">
        <v>0</v>
      </c>
      <c r="DU47" s="94">
        <v>0</v>
      </c>
      <c r="DV47" s="94">
        <v>0</v>
      </c>
      <c r="DW47" s="94">
        <v>0</v>
      </c>
      <c r="DX47" s="94">
        <v>0</v>
      </c>
      <c r="DY47" s="94">
        <v>0</v>
      </c>
      <c r="DZ47" s="94">
        <v>0</v>
      </c>
      <c r="EA47" s="94">
        <v>0</v>
      </c>
      <c r="EB47" s="94">
        <v>0</v>
      </c>
      <c r="EC47" s="94">
        <v>0</v>
      </c>
      <c r="ED47" s="90">
        <f>IF($B$2="Отчет за 1 квартал",'[2]ОЭК ИПР'!CR51,IF($B$2="Отчет за 2 квартал",'[2]ОЭК ИПР'!CZ51,IF($B$2="Отчет за 3 квартал",'[2]ОЭК ИПР'!DH51,CN47)))-DP47-DT47-DU47-DV47-DW47-DX47-DY47-DZ47-EA47-EC47-DQ47-DR47-DS47-EB47</f>
        <v>-11700</v>
      </c>
      <c r="EE47" s="89">
        <v>18792.109439258289</v>
      </c>
      <c r="EF47" s="89">
        <v>17792.380229773913</v>
      </c>
      <c r="EG47" s="89">
        <v>11421.552570520384</v>
      </c>
      <c r="EH47" s="89">
        <v>20952.505660878116</v>
      </c>
      <c r="EI47" s="93">
        <f>H47-CG47-CK47</f>
        <v>0</v>
      </c>
      <c r="EJ47" s="126"/>
      <c r="EK47" s="94"/>
      <c r="EL47" s="92">
        <v>0</v>
      </c>
      <c r="EM47" s="92"/>
      <c r="EN47" s="90">
        <f>EO47+GH47+GI47+GJ47+GK47</f>
        <v>80658.547900430713</v>
      </c>
      <c r="EO47" s="90">
        <f>ES47+EW47+FE47+FM47</f>
        <v>11700</v>
      </c>
      <c r="EP47" s="90">
        <f>ET47+EX47+FF47+FN47</f>
        <v>0</v>
      </c>
      <c r="EQ47" s="90">
        <f>EP47-EO47</f>
        <v>-11700</v>
      </c>
      <c r="ER47" s="91">
        <f>IF(EO47=0,"-",EP47/EO47)</f>
        <v>0</v>
      </c>
      <c r="ES47" s="92">
        <v>0</v>
      </c>
      <c r="ET47" s="92"/>
      <c r="EU47" s="90">
        <f>ET47-ES47</f>
        <v>0</v>
      </c>
      <c r="EV47" s="91" t="str">
        <f>IF(ES47=0,"-",ET47/ES47)</f>
        <v>-</v>
      </c>
      <c r="EW47" s="92">
        <v>0</v>
      </c>
      <c r="EX47" s="92"/>
      <c r="EY47" s="90">
        <f>EX47-EW47</f>
        <v>0</v>
      </c>
      <c r="EZ47" s="91" t="str">
        <f>IF(EW47=0,"-",EX47/EW47)</f>
        <v>-</v>
      </c>
      <c r="FA47" s="90">
        <f>ES47+EW47</f>
        <v>0</v>
      </c>
      <c r="FB47" s="90">
        <f>ET47+EX47</f>
        <v>0</v>
      </c>
      <c r="FC47" s="90">
        <f>FB47-FA47</f>
        <v>0</v>
      </c>
      <c r="FD47" s="91" t="str">
        <f>IF(FA47=0,"-",FB47/FA47)</f>
        <v>-</v>
      </c>
      <c r="FE47" s="92">
        <v>0</v>
      </c>
      <c r="FF47" s="92"/>
      <c r="FG47" s="90">
        <f>FF47-FE47</f>
        <v>0</v>
      </c>
      <c r="FH47" s="91" t="str">
        <f>IF(FE47=0,"-",FF47/FE47)</f>
        <v>-</v>
      </c>
      <c r="FI47" s="90">
        <f>FA47+FE47</f>
        <v>0</v>
      </c>
      <c r="FJ47" s="90">
        <f>FB47+FF47</f>
        <v>0</v>
      </c>
      <c r="FK47" s="90">
        <f>FJ47-FI47</f>
        <v>0</v>
      </c>
      <c r="FL47" s="91" t="str">
        <f>IF(FI47=0,"-",FJ47/FI47)</f>
        <v>-</v>
      </c>
      <c r="FM47" s="87">
        <v>11700</v>
      </c>
      <c r="FN47" s="92"/>
      <c r="FO47" s="90">
        <f>FN47-FM47</f>
        <v>-11700</v>
      </c>
      <c r="FP47" s="91">
        <f>IF(FM47=0,"-",FN47/FM47)</f>
        <v>0</v>
      </c>
      <c r="FQ47" s="93">
        <f>H47-EL47-EO47</f>
        <v>68958.547900430713</v>
      </c>
      <c r="FR47" s="93">
        <f>I47-EM47-EP47</f>
        <v>0</v>
      </c>
      <c r="FS47" s="94">
        <v>0</v>
      </c>
      <c r="FT47" s="94">
        <v>0</v>
      </c>
      <c r="FU47" s="94">
        <v>0</v>
      </c>
      <c r="FV47" s="94">
        <v>0</v>
      </c>
      <c r="FW47" s="94">
        <v>0</v>
      </c>
      <c r="FX47" s="94">
        <v>0</v>
      </c>
      <c r="FY47" s="94">
        <v>0</v>
      </c>
      <c r="FZ47" s="94">
        <v>0</v>
      </c>
      <c r="GA47" s="94">
        <v>0</v>
      </c>
      <c r="GB47" s="94">
        <v>0</v>
      </c>
      <c r="GC47" s="94">
        <v>0</v>
      </c>
      <c r="GD47" s="94">
        <v>0</v>
      </c>
      <c r="GE47" s="94">
        <v>0</v>
      </c>
      <c r="GF47" s="94">
        <v>0</v>
      </c>
      <c r="GG47" s="90">
        <f>IF($B$2="Отчет за 1 квартал",'[2]ОЭК ИПР'!EU51,IF($B$2="Отчет за 2 квартал",'[2]ОЭК ИПР'!FC51,IF($B$2="Отчет за 3 квартал",'[2]ОЭК ИПР'!FK51,EQ47)))-FS47-FW47-FX47-FY47-FZ47-GA47-GB47-GC47-GD47-GF47-FT47-FU47-FV47-GE47</f>
        <v>-11700</v>
      </c>
      <c r="GH47" s="89">
        <v>18792.109439258289</v>
      </c>
      <c r="GI47" s="89">
        <v>17792.380229773913</v>
      </c>
      <c r="GJ47" s="89">
        <v>11421.552570520384</v>
      </c>
      <c r="GK47" s="89">
        <v>20952.505660878116</v>
      </c>
      <c r="GL47" s="93">
        <f>H47-EL47-EN47</f>
        <v>0</v>
      </c>
      <c r="GM47" s="149"/>
      <c r="GN47" s="94"/>
      <c r="GO47" s="98"/>
      <c r="GP47" s="99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  <c r="HF47" s="100"/>
      <c r="HG47" s="100"/>
      <c r="HH47" s="100"/>
      <c r="HI47" s="100"/>
      <c r="HJ47" s="99"/>
      <c r="HK47" s="101">
        <f t="shared" ref="HK47:HR47" si="115">HS47+IA47+II47+IQ47</f>
        <v>0</v>
      </c>
      <c r="HL47" s="101">
        <f t="shared" si="115"/>
        <v>0</v>
      </c>
      <c r="HM47" s="101">
        <f t="shared" si="115"/>
        <v>0</v>
      </c>
      <c r="HN47" s="101">
        <f t="shared" si="115"/>
        <v>0</v>
      </c>
      <c r="HO47" s="101">
        <f t="shared" si="115"/>
        <v>0</v>
      </c>
      <c r="HP47" s="101">
        <f t="shared" si="115"/>
        <v>0</v>
      </c>
      <c r="HQ47" s="101">
        <f t="shared" si="115"/>
        <v>0</v>
      </c>
      <c r="HR47" s="101">
        <f t="shared" si="115"/>
        <v>0</v>
      </c>
      <c r="HS47" s="102">
        <v>0</v>
      </c>
      <c r="HT47" s="102">
        <v>0</v>
      </c>
      <c r="HU47" s="102">
        <v>0</v>
      </c>
      <c r="HV47" s="102">
        <v>0</v>
      </c>
      <c r="HW47" s="102">
        <v>0</v>
      </c>
      <c r="HX47" s="102">
        <v>0</v>
      </c>
      <c r="HY47" s="102">
        <v>0</v>
      </c>
      <c r="HZ47" s="102">
        <v>0</v>
      </c>
      <c r="IA47" s="102">
        <v>0</v>
      </c>
      <c r="IB47" s="102">
        <v>0</v>
      </c>
      <c r="IC47" s="102">
        <v>0</v>
      </c>
      <c r="ID47" s="102">
        <v>0</v>
      </c>
      <c r="IE47" s="102">
        <v>0</v>
      </c>
      <c r="IF47" s="102">
        <v>0</v>
      </c>
      <c r="IG47" s="102">
        <v>0</v>
      </c>
      <c r="IH47" s="102">
        <v>0</v>
      </c>
      <c r="II47" s="102">
        <v>0</v>
      </c>
      <c r="IJ47" s="102">
        <v>0</v>
      </c>
      <c r="IK47" s="102">
        <v>0</v>
      </c>
      <c r="IL47" s="102">
        <v>0</v>
      </c>
      <c r="IM47" s="102">
        <v>0</v>
      </c>
      <c r="IN47" s="102">
        <v>0</v>
      </c>
      <c r="IO47" s="102">
        <v>0</v>
      </c>
      <c r="IP47" s="102">
        <v>0</v>
      </c>
      <c r="IQ47" s="102">
        <v>0</v>
      </c>
      <c r="IR47" s="102">
        <v>0</v>
      </c>
      <c r="IS47" s="102">
        <v>0</v>
      </c>
      <c r="IT47" s="102">
        <v>0</v>
      </c>
      <c r="IU47" s="102">
        <v>0</v>
      </c>
      <c r="IV47" s="102">
        <v>0</v>
      </c>
      <c r="IW47" s="102">
        <v>0</v>
      </c>
      <c r="IX47" s="102">
        <v>0</v>
      </c>
      <c r="IY47" s="101">
        <f t="shared" ref="IY47:JF47" si="116">JG47+JO47+JW47+KE47</f>
        <v>0</v>
      </c>
      <c r="IZ47" s="101">
        <f t="shared" si="116"/>
        <v>0</v>
      </c>
      <c r="JA47" s="101">
        <f t="shared" si="116"/>
        <v>0</v>
      </c>
      <c r="JB47" s="101">
        <f t="shared" si="116"/>
        <v>0</v>
      </c>
      <c r="JC47" s="101">
        <f t="shared" si="116"/>
        <v>0</v>
      </c>
      <c r="JD47" s="101">
        <f t="shared" si="116"/>
        <v>0</v>
      </c>
      <c r="JE47" s="101">
        <f t="shared" si="116"/>
        <v>0</v>
      </c>
      <c r="JF47" s="101">
        <f t="shared" si="116"/>
        <v>0</v>
      </c>
      <c r="JG47" s="102">
        <v>0</v>
      </c>
      <c r="JH47" s="102">
        <v>0</v>
      </c>
      <c r="JI47" s="102">
        <v>0</v>
      </c>
      <c r="JJ47" s="102">
        <v>0</v>
      </c>
      <c r="JK47" s="102">
        <v>0</v>
      </c>
      <c r="JL47" s="102">
        <v>0</v>
      </c>
      <c r="JM47" s="102">
        <v>0</v>
      </c>
      <c r="JN47" s="102">
        <v>0</v>
      </c>
      <c r="JO47" s="102">
        <v>0</v>
      </c>
      <c r="JP47" s="102">
        <v>0</v>
      </c>
      <c r="JQ47" s="102">
        <v>0</v>
      </c>
      <c r="JR47" s="102">
        <v>0</v>
      </c>
      <c r="JS47" s="102">
        <v>0</v>
      </c>
      <c r="JT47" s="102">
        <v>0</v>
      </c>
      <c r="JU47" s="102">
        <v>0</v>
      </c>
      <c r="JV47" s="102">
        <v>0</v>
      </c>
      <c r="JW47" s="102">
        <v>0</v>
      </c>
      <c r="JX47" s="102">
        <v>0</v>
      </c>
      <c r="JY47" s="102">
        <v>0</v>
      </c>
      <c r="JZ47" s="102">
        <v>0</v>
      </c>
      <c r="KA47" s="102">
        <v>0</v>
      </c>
      <c r="KB47" s="102">
        <v>0</v>
      </c>
      <c r="KC47" s="102">
        <v>0</v>
      </c>
      <c r="KD47" s="102">
        <v>0</v>
      </c>
      <c r="KE47" s="102">
        <v>0</v>
      </c>
      <c r="KF47" s="102">
        <v>0</v>
      </c>
      <c r="KG47" s="102">
        <v>0</v>
      </c>
      <c r="KH47" s="102">
        <v>0</v>
      </c>
      <c r="KI47" s="102">
        <v>0</v>
      </c>
      <c r="KJ47" s="102">
        <v>0</v>
      </c>
      <c r="KK47" s="102">
        <v>0</v>
      </c>
      <c r="KL47" s="102">
        <v>0</v>
      </c>
      <c r="KM47" s="2"/>
      <c r="KN47" s="102" t="s">
        <v>97</v>
      </c>
      <c r="KO47" s="76"/>
      <c r="KP47" s="76"/>
      <c r="KQ47" s="76"/>
      <c r="KR47" s="102">
        <v>0</v>
      </c>
      <c r="KS47" s="102">
        <v>0</v>
      </c>
      <c r="KT47" s="102">
        <v>0</v>
      </c>
      <c r="KU47" s="102">
        <v>0</v>
      </c>
      <c r="KV47" s="102">
        <v>0</v>
      </c>
      <c r="KW47" s="102">
        <v>0</v>
      </c>
      <c r="KX47" s="102">
        <v>0</v>
      </c>
      <c r="KY47" s="102">
        <v>0</v>
      </c>
      <c r="KZ47" s="102">
        <v>0</v>
      </c>
      <c r="LA47" s="102">
        <v>0</v>
      </c>
      <c r="LB47" s="102">
        <v>0</v>
      </c>
      <c r="LC47" s="102">
        <v>0</v>
      </c>
      <c r="LD47" s="102">
        <v>0</v>
      </c>
      <c r="LE47" s="102">
        <v>0</v>
      </c>
      <c r="LF47" s="102">
        <v>0</v>
      </c>
      <c r="LG47" s="102">
        <v>0</v>
      </c>
      <c r="LH47" s="102">
        <v>0</v>
      </c>
      <c r="LI47" s="102">
        <v>0</v>
      </c>
      <c r="LJ47" s="102">
        <v>0</v>
      </c>
      <c r="LK47" s="102">
        <v>0</v>
      </c>
      <c r="LL47" s="102">
        <v>0</v>
      </c>
      <c r="LM47" s="102">
        <v>0</v>
      </c>
      <c r="LN47" s="102">
        <v>0</v>
      </c>
      <c r="LO47" s="102">
        <v>0</v>
      </c>
      <c r="LP47" s="103"/>
      <c r="LQ47" s="103"/>
      <c r="LR47" s="103"/>
      <c r="LS47" s="103"/>
      <c r="LT47" s="103"/>
      <c r="LU47" s="104"/>
      <c r="LV47" s="103"/>
      <c r="LW47" s="103"/>
      <c r="LX47" s="104"/>
    </row>
    <row r="48" spans="1:336" x14ac:dyDescent="0.2">
      <c r="A48" s="150"/>
      <c r="B48" s="151" t="s">
        <v>178</v>
      </c>
      <c r="C48" s="150"/>
      <c r="D48" s="150"/>
      <c r="E48" s="150"/>
      <c r="F48" s="152">
        <f>F11+F12+F15+F46+F16+F17+F42</f>
        <v>2214240.1963278847</v>
      </c>
      <c r="G48" s="152">
        <f>G11+G12+G15+G46+G16+G17+G42</f>
        <v>0</v>
      </c>
      <c r="H48" s="152">
        <f>H11+H12+H15+H46+H16+H17+H42</f>
        <v>1850106.936672813</v>
      </c>
      <c r="I48" s="152">
        <f>I11+I12+I15+I46+I16+I17+I42</f>
        <v>0</v>
      </c>
      <c r="J48" s="152"/>
      <c r="K48" s="152"/>
      <c r="L48" s="152"/>
      <c r="M48" s="152"/>
      <c r="N48" s="152" t="s">
        <v>97</v>
      </c>
      <c r="O48" s="152" t="s">
        <v>97</v>
      </c>
      <c r="P48" s="152" t="s">
        <v>97</v>
      </c>
      <c r="Q48" s="152" t="s">
        <v>97</v>
      </c>
      <c r="R48" s="152" t="s">
        <v>97</v>
      </c>
      <c r="S48" s="152" t="s">
        <v>97</v>
      </c>
      <c r="T48" s="152" t="s">
        <v>97</v>
      </c>
      <c r="U48" s="152" t="s">
        <v>97</v>
      </c>
      <c r="V48" s="152">
        <f>V11+V12+V15+V46+V16+V17+V42</f>
        <v>0</v>
      </c>
      <c r="W48" s="152">
        <f>W11+W12+W15+W46+W16+W17+W42</f>
        <v>0</v>
      </c>
      <c r="X48" s="152">
        <v>0</v>
      </c>
      <c r="Y48" s="152">
        <f>Y11+Y12+Y15+Y46+Y16+Y17+Y42</f>
        <v>0</v>
      </c>
      <c r="Z48" s="152">
        <v>0</v>
      </c>
      <c r="AA48" s="152">
        <v>0</v>
      </c>
      <c r="AB48" s="152">
        <f>AB11+AB12+AB15+AB46+AB16+AB17+AB42</f>
        <v>7019.4313653366189</v>
      </c>
      <c r="AC48" s="152">
        <f>AC11+AC12+AC15+AC46+AC16+AC17+AC42</f>
        <v>0</v>
      </c>
      <c r="AD48" s="153"/>
      <c r="AE48" s="153"/>
      <c r="AF48" s="152">
        <f>AF11+AF12+AF15+AF46+AF16+AF17+AF42</f>
        <v>2207220.7649625484</v>
      </c>
      <c r="AG48" s="152">
        <f>AG11+AG12+AG15+AG46+AG16+AG17+AG42</f>
        <v>368288.99044669431</v>
      </c>
      <c r="AH48" s="152">
        <f>AH11+AH12+AH15+AH46+AH16+AH17+AH42</f>
        <v>0</v>
      </c>
      <c r="AI48" s="152">
        <f>AI11+AI12+AI15+AI46+AI16+AI17+AI42</f>
        <v>-368288.99044669431</v>
      </c>
      <c r="AJ48" s="154">
        <f>IF(AG48=0,"-",AH48/AG48)</f>
        <v>0</v>
      </c>
      <c r="AK48" s="152">
        <f>AK11+AK12+AK15+AK46+AK16+AK17+AK42</f>
        <v>80136.0309593524</v>
      </c>
      <c r="AL48" s="152">
        <f>AL11+AL12+AL15+AL46+AL16+AL17+AL42</f>
        <v>0</v>
      </c>
      <c r="AM48" s="152">
        <f>AM11+AM12+AM15+AM46+AM16+AM17+AM42</f>
        <v>-80136.0309593524</v>
      </c>
      <c r="AN48" s="154">
        <f>IF(AK48=0,"-",AL48/AK48)</f>
        <v>0</v>
      </c>
      <c r="AO48" s="152">
        <f>AO11+AO12+AO15+AO46+AO16+AO17+AO42</f>
        <v>72593.802039653267</v>
      </c>
      <c r="AP48" s="152">
        <f>AP11+AP12+AP15+AP46+AP16+AP17+AP42</f>
        <v>0</v>
      </c>
      <c r="AQ48" s="152">
        <f>AQ11+AQ12+AQ15+AQ46+AQ16+AQ17+AQ42</f>
        <v>-72593.802039653267</v>
      </c>
      <c r="AR48" s="154">
        <f>IF(AO48=0,"-",AP48/AO48)</f>
        <v>0</v>
      </c>
      <c r="AS48" s="152">
        <f>AS11+AS12+AS15+AS46+AS16+AS17+AS42</f>
        <v>152729.83299900568</v>
      </c>
      <c r="AT48" s="152">
        <f>AT11+AT12+AT15+AT46+AT16+AT17+AT42</f>
        <v>0</v>
      </c>
      <c r="AU48" s="152">
        <f>AU11+AU12+AU15+AU46+AU16+AU17+AU42</f>
        <v>-152729.83299900568</v>
      </c>
      <c r="AV48" s="154">
        <f>IF(AS48=0,"-",AT48/AS48)</f>
        <v>0</v>
      </c>
      <c r="AW48" s="152">
        <f>AW11+AW12+AW15+AW46+AW16+AW17+AW42</f>
        <v>113714.38480803539</v>
      </c>
      <c r="AX48" s="152">
        <f>AX11+AX12+AX15+AX46+AX16+AX17+AX42</f>
        <v>0</v>
      </c>
      <c r="AY48" s="152">
        <f>AY11+AY12+AY15+AY46+AY16+AY17+AY42</f>
        <v>-113714.38480803539</v>
      </c>
      <c r="AZ48" s="154">
        <f>IF(AW48=0,"-",AX48/AW48)</f>
        <v>0</v>
      </c>
      <c r="BA48" s="152">
        <f>BA11+BA12+BA15+BA46+BA16+BA17+BA42</f>
        <v>266444.21780704102</v>
      </c>
      <c r="BB48" s="152">
        <f>BB11+BB12+BB15+BB46+BB16+BB17+BB42</f>
        <v>0</v>
      </c>
      <c r="BC48" s="152">
        <f>BC11+BC12+BC15+BC46+BC16+BC17+BC42</f>
        <v>-266444.21780704102</v>
      </c>
      <c r="BD48" s="154">
        <f>IF(BA48=0,"-",BB48/BA48)</f>
        <v>0</v>
      </c>
      <c r="BE48" s="152">
        <f>BE11+BE12+BE15+BE46+BE16+BE17+BE42</f>
        <v>101844.77263965327</v>
      </c>
      <c r="BF48" s="152">
        <f>BF11+BF12+BF15+BF46+BF16+BF17+BF42</f>
        <v>0</v>
      </c>
      <c r="BG48" s="152">
        <f>BG11+BG12+BG15+BG46+BG16+BG17+BG42</f>
        <v>-101844.77263965327</v>
      </c>
      <c r="BH48" s="154">
        <f>IF(BE48=0,"-",BF48/BE48)</f>
        <v>0</v>
      </c>
      <c r="BI48" s="152">
        <f t="shared" ref="BI48:CD48" si="117">BI11+BI12+BI15+BI46+BI16+BI17+BI42</f>
        <v>1838931.7745158537</v>
      </c>
      <c r="BJ48" s="152">
        <f t="shared" si="117"/>
        <v>0</v>
      </c>
      <c r="BK48" s="152">
        <f t="shared" si="117"/>
        <v>0</v>
      </c>
      <c r="BL48" s="152">
        <f t="shared" si="117"/>
        <v>0</v>
      </c>
      <c r="BM48" s="152">
        <f t="shared" si="117"/>
        <v>0</v>
      </c>
      <c r="BN48" s="152">
        <f t="shared" si="117"/>
        <v>0</v>
      </c>
      <c r="BO48" s="152">
        <f t="shared" si="117"/>
        <v>0</v>
      </c>
      <c r="BP48" s="152">
        <f t="shared" si="117"/>
        <v>0</v>
      </c>
      <c r="BQ48" s="152">
        <f t="shared" si="117"/>
        <v>0</v>
      </c>
      <c r="BR48" s="152">
        <f t="shared" si="117"/>
        <v>0</v>
      </c>
      <c r="BS48" s="152">
        <f t="shared" si="117"/>
        <v>0</v>
      </c>
      <c r="BT48" s="152">
        <f t="shared" si="117"/>
        <v>0</v>
      </c>
      <c r="BU48" s="152">
        <f t="shared" si="117"/>
        <v>0</v>
      </c>
      <c r="BV48" s="152">
        <f t="shared" si="117"/>
        <v>0</v>
      </c>
      <c r="BW48" s="152">
        <f t="shared" si="117"/>
        <v>0</v>
      </c>
      <c r="BX48" s="152">
        <f t="shared" si="117"/>
        <v>0</v>
      </c>
      <c r="BY48" s="152">
        <f t="shared" si="117"/>
        <v>-368288.99044669431</v>
      </c>
      <c r="BZ48" s="152">
        <f t="shared" si="117"/>
        <v>495083.85619119869</v>
      </c>
      <c r="CA48" s="152">
        <f t="shared" si="117"/>
        <v>471575.19628541428</v>
      </c>
      <c r="CB48" s="152">
        <f t="shared" si="117"/>
        <v>308047.6684426284</v>
      </c>
      <c r="CC48" s="152">
        <f t="shared" si="117"/>
        <v>564225.0535966123</v>
      </c>
      <c r="CD48" s="152">
        <f t="shared" si="117"/>
        <v>0</v>
      </c>
      <c r="CE48" s="155"/>
      <c r="CF48" s="155"/>
      <c r="CG48" s="152">
        <f>CG11+CG12+CG15+CG46+CG16+CG17+CG42</f>
        <v>18768.315730673243</v>
      </c>
      <c r="CH48" s="152">
        <f>CH11+CH12+CH15+CH46+CH16+CH17+CH42</f>
        <v>0</v>
      </c>
      <c r="CI48" s="153"/>
      <c r="CJ48" s="153"/>
      <c r="CK48" s="152">
        <f>CK11+CK12+CK15+CK46+CK16+CK17+CK42</f>
        <v>1831338.6209421398</v>
      </c>
      <c r="CL48" s="152">
        <f>CL11+CL12+CL15+CL46+CL16+CL17+CL42</f>
        <v>306464.10031993</v>
      </c>
      <c r="CM48" s="152">
        <f>CM11+CM12+CM15+CM46+CM16+CM17+CM42</f>
        <v>0</v>
      </c>
      <c r="CN48" s="152">
        <f>CN11+CN12+CN15+CN46+CN16+CN17+CN42</f>
        <v>-306464.10031993</v>
      </c>
      <c r="CO48" s="154">
        <f>IF(CL48=0,"-",CM48/CL48)</f>
        <v>0</v>
      </c>
      <c r="CP48" s="152">
        <f>CP11+CP12+CP15+CP46+CP16+CP17+CP42</f>
        <v>64971.979011014802</v>
      </c>
      <c r="CQ48" s="152">
        <f>CQ11+CQ12+CQ15+CQ46+CQ16+CQ17+CQ42</f>
        <v>0</v>
      </c>
      <c r="CR48" s="152">
        <f>CR11+CR12+CR15+CR46+CR16+CR17+CR42</f>
        <v>-64971.979011014802</v>
      </c>
      <c r="CS48" s="154">
        <f>IF(CP48=0,"-",CQ48/CP48)</f>
        <v>0</v>
      </c>
      <c r="CT48" s="152">
        <f>CT11+CT12+CT15+CT46+CT16+CT17+CT42</f>
        <v>70530.709824041056</v>
      </c>
      <c r="CU48" s="152">
        <f>CU11+CU12+CU15+CU46+CU16+CU17+CU42</f>
        <v>0</v>
      </c>
      <c r="CV48" s="152">
        <f>CV11+CV12+CV15+CV46+CV16+CV17+CV42</f>
        <v>-70530.709824041056</v>
      </c>
      <c r="CW48" s="154">
        <f>IF(CT48=0,"-",CU48/CT48)</f>
        <v>0</v>
      </c>
      <c r="CX48" s="152">
        <f>CX11+CX12+CX15+CX46+CX16+CX17+CX42</f>
        <v>135502.68883505586</v>
      </c>
      <c r="CY48" s="152">
        <f>CY11+CY12+CY15+CY46+CY16+CY17+CY42</f>
        <v>0</v>
      </c>
      <c r="CZ48" s="152">
        <f>CZ11+CZ12+CZ15+CZ46+CZ16+CZ17+CZ42</f>
        <v>-135502.68883505586</v>
      </c>
      <c r="DA48" s="154">
        <f>IF(CX48=0,"-",CY48/CX48)</f>
        <v>0</v>
      </c>
      <c r="DB48" s="152">
        <f>DB11+DB12+DB15+DB46+DB16+DB17+DB42</f>
        <v>85876.690715699515</v>
      </c>
      <c r="DC48" s="152">
        <f>DC11+DC12+DC15+DC46+DC16+DC17+DC42</f>
        <v>0</v>
      </c>
      <c r="DD48" s="152">
        <f>DD11+DD12+DD15+DD46+DD16+DD17+DD42</f>
        <v>-85876.690715699515</v>
      </c>
      <c r="DE48" s="154">
        <f>IF(DB48=0,"-",DC48/DB48)</f>
        <v>0</v>
      </c>
      <c r="DF48" s="152">
        <f>DF11+DF12+DF15+DF46+DF16+DF17+DF42</f>
        <v>221379.37955075537</v>
      </c>
      <c r="DG48" s="152">
        <f>DG11+DG12+DG15+DG46+DG16+DG17+DG42</f>
        <v>0</v>
      </c>
      <c r="DH48" s="152">
        <f>DH11+DH12+DH15+DH46+DH16+DH17+DH42</f>
        <v>-221379.37955075537</v>
      </c>
      <c r="DI48" s="154">
        <f>IF(DF48=0,"-",DG48/DF48)</f>
        <v>0</v>
      </c>
      <c r="DJ48" s="152">
        <f>DJ11+DJ12+DJ15+DJ46+DJ16+DJ17+DJ42</f>
        <v>85084.720769174615</v>
      </c>
      <c r="DK48" s="152">
        <f>DK11+DK12+DK15+DK46+DK16+DK17+DK42</f>
        <v>0</v>
      </c>
      <c r="DL48" s="152">
        <f>DL11+DL12+DL15+DL46+DL16+DL17+DL42</f>
        <v>-85084.720769174615</v>
      </c>
      <c r="DM48" s="154">
        <f>IF(DJ48=0,"-",DK48/DJ48)</f>
        <v>0</v>
      </c>
      <c r="DN48" s="152">
        <f t="shared" ref="DN48:EI48" si="118">DN11+DN12+DN15+DN46+DN16+DN17+DN42</f>
        <v>1524874.5206222099</v>
      </c>
      <c r="DO48" s="152">
        <f t="shared" si="118"/>
        <v>0</v>
      </c>
      <c r="DP48" s="152">
        <f t="shared" si="118"/>
        <v>0</v>
      </c>
      <c r="DQ48" s="152">
        <f t="shared" si="118"/>
        <v>0</v>
      </c>
      <c r="DR48" s="152">
        <f t="shared" si="118"/>
        <v>0</v>
      </c>
      <c r="DS48" s="152">
        <f t="shared" si="118"/>
        <v>0</v>
      </c>
      <c r="DT48" s="152">
        <f t="shared" si="118"/>
        <v>0</v>
      </c>
      <c r="DU48" s="152">
        <f t="shared" si="118"/>
        <v>0</v>
      </c>
      <c r="DV48" s="152">
        <f t="shared" si="118"/>
        <v>0</v>
      </c>
      <c r="DW48" s="152">
        <f t="shared" si="118"/>
        <v>0</v>
      </c>
      <c r="DX48" s="152">
        <f t="shared" si="118"/>
        <v>0</v>
      </c>
      <c r="DY48" s="152">
        <f t="shared" si="118"/>
        <v>0</v>
      </c>
      <c r="DZ48" s="152">
        <f t="shared" si="118"/>
        <v>0</v>
      </c>
      <c r="EA48" s="152">
        <f t="shared" si="118"/>
        <v>0</v>
      </c>
      <c r="EB48" s="152">
        <f t="shared" si="118"/>
        <v>0</v>
      </c>
      <c r="EC48" s="152">
        <f t="shared" si="118"/>
        <v>0</v>
      </c>
      <c r="ED48" s="152">
        <f t="shared" si="118"/>
        <v>-306464.10031993</v>
      </c>
      <c r="EE48" s="152">
        <f t="shared" si="118"/>
        <v>410594.75207922002</v>
      </c>
      <c r="EF48" s="152">
        <f t="shared" si="118"/>
        <v>390883.92517695588</v>
      </c>
      <c r="EG48" s="152">
        <f t="shared" si="118"/>
        <v>254957.34453552373</v>
      </c>
      <c r="EH48" s="152">
        <f t="shared" si="118"/>
        <v>468438.4988305103</v>
      </c>
      <c r="EI48" s="152">
        <f t="shared" si="118"/>
        <v>0</v>
      </c>
      <c r="EJ48" s="155"/>
      <c r="EK48" s="155"/>
      <c r="EL48" s="152">
        <f t="shared" ref="EL48:EQ48" si="119">EL11+EL12+EL15+EL46+EL16+EL17+EL42</f>
        <v>18768.315730673243</v>
      </c>
      <c r="EM48" s="152">
        <f t="shared" si="119"/>
        <v>0</v>
      </c>
      <c r="EN48" s="152">
        <f t="shared" si="119"/>
        <v>1831338.6209421398</v>
      </c>
      <c r="EO48" s="152">
        <f t="shared" si="119"/>
        <v>306464.10031993</v>
      </c>
      <c r="EP48" s="152">
        <f t="shared" si="119"/>
        <v>0</v>
      </c>
      <c r="EQ48" s="152">
        <f t="shared" si="119"/>
        <v>-306464.10031993</v>
      </c>
      <c r="ER48" s="154">
        <f>IF(EO48=0,"-",EP48/EO48)</f>
        <v>0</v>
      </c>
      <c r="ES48" s="152">
        <f>ES11+ES12+ES15+ES46+ES16+ES17+ES42</f>
        <v>64971.979011014802</v>
      </c>
      <c r="ET48" s="152">
        <f>ET11+ET12+ET15+ET46+ET16+ET17+ET42</f>
        <v>0</v>
      </c>
      <c r="EU48" s="152">
        <f>EU11+EU12+EU15+EU46+EU16+EU17+EU42</f>
        <v>-64971.979011014802</v>
      </c>
      <c r="EV48" s="154">
        <f>IF(ES48=0,"-",ET48/ES48)</f>
        <v>0</v>
      </c>
      <c r="EW48" s="152">
        <f>EW11+EW12+EW15+EW46+EW16+EW17+EW42</f>
        <v>70530.709824041056</v>
      </c>
      <c r="EX48" s="152">
        <f>EX11+EX12+EX15+EX46+EX16+EX17+EX42</f>
        <v>0</v>
      </c>
      <c r="EY48" s="152">
        <f>EY11+EY12+EY15+EY46+EY16+EY17+EY42</f>
        <v>-70530.709824041056</v>
      </c>
      <c r="EZ48" s="154">
        <f>IF(EW48=0,"-",EX48/EW48)</f>
        <v>0</v>
      </c>
      <c r="FA48" s="152">
        <f>FA11+FA12+FA15+FA46+FA16+FA17+FA42</f>
        <v>135502.68883505586</v>
      </c>
      <c r="FB48" s="152">
        <f>FB11+FB12+FB15+FB46+FB16+FB17+FB42</f>
        <v>0</v>
      </c>
      <c r="FC48" s="152">
        <f>FC11+FC12+FC15+FC46+FC16+FC17+FC42</f>
        <v>-135502.68883505586</v>
      </c>
      <c r="FD48" s="154">
        <f>IF(FA48=0,"-",FB48/FA48)</f>
        <v>0</v>
      </c>
      <c r="FE48" s="152">
        <f>FE11+FE12+FE15+FE46+FE16+FE17+FE42</f>
        <v>85876.690715699515</v>
      </c>
      <c r="FF48" s="152">
        <f>FF11+FF12+FF15+FF46+FF16+FF17+FF42</f>
        <v>0</v>
      </c>
      <c r="FG48" s="152">
        <f>FG11+FG12+FG15+FG46+FG16+FG17+FG42</f>
        <v>-85876.690715699515</v>
      </c>
      <c r="FH48" s="154">
        <f>IF(FE48=0,"-",FF48/FE48)</f>
        <v>0</v>
      </c>
      <c r="FI48" s="152">
        <f>FI11+FI12+FI15+FI46+FI16+FI17+FI42</f>
        <v>221379.37955075537</v>
      </c>
      <c r="FJ48" s="152">
        <f>FJ11+FJ12+FJ15+FJ46+FJ16+FJ17+FJ42</f>
        <v>0</v>
      </c>
      <c r="FK48" s="152">
        <f>FK11+FK12+FK15+FK46+FK16+FK17+FK42</f>
        <v>-221379.37955075537</v>
      </c>
      <c r="FL48" s="154">
        <f>IF(FI48=0,"-",FJ48/FI48)</f>
        <v>0</v>
      </c>
      <c r="FM48" s="152">
        <f>FM11+FM12+FM15+FM46+FM16+FM17+FM42</f>
        <v>85084.720769174615</v>
      </c>
      <c r="FN48" s="152">
        <f>FN11+FN12+FN15+FN46+FN16+FN17+FN42</f>
        <v>0</v>
      </c>
      <c r="FO48" s="152">
        <f>FO11+FO12+FO15+FO46+FO16+FO17+FO42</f>
        <v>-85084.720769174615</v>
      </c>
      <c r="FP48" s="154">
        <f>IF(FM48=0,"-",FN48/FM48)</f>
        <v>0</v>
      </c>
      <c r="FQ48" s="152">
        <f t="shared" ref="FQ48:GL48" si="120">FQ11+FQ12+FQ15+FQ46+FQ16+FQ17+FQ42</f>
        <v>1524874.5206222099</v>
      </c>
      <c r="FR48" s="152">
        <f t="shared" si="120"/>
        <v>0</v>
      </c>
      <c r="FS48" s="152">
        <f t="shared" si="120"/>
        <v>0</v>
      </c>
      <c r="FT48" s="152">
        <f t="shared" si="120"/>
        <v>0</v>
      </c>
      <c r="FU48" s="152">
        <f t="shared" si="120"/>
        <v>0</v>
      </c>
      <c r="FV48" s="152">
        <f t="shared" si="120"/>
        <v>0</v>
      </c>
      <c r="FW48" s="152">
        <f t="shared" si="120"/>
        <v>0</v>
      </c>
      <c r="FX48" s="152">
        <f t="shared" si="120"/>
        <v>0</v>
      </c>
      <c r="FY48" s="152">
        <f t="shared" si="120"/>
        <v>0</v>
      </c>
      <c r="FZ48" s="152">
        <f t="shared" si="120"/>
        <v>0</v>
      </c>
      <c r="GA48" s="152">
        <f t="shared" si="120"/>
        <v>0</v>
      </c>
      <c r="GB48" s="152">
        <f t="shared" si="120"/>
        <v>0</v>
      </c>
      <c r="GC48" s="152">
        <f t="shared" si="120"/>
        <v>0</v>
      </c>
      <c r="GD48" s="152">
        <f t="shared" si="120"/>
        <v>0</v>
      </c>
      <c r="GE48" s="152">
        <f t="shared" si="120"/>
        <v>0</v>
      </c>
      <c r="GF48" s="152">
        <f t="shared" si="120"/>
        <v>0</v>
      </c>
      <c r="GG48" s="152">
        <f t="shared" si="120"/>
        <v>-306464.10031993</v>
      </c>
      <c r="GH48" s="152">
        <f t="shared" si="120"/>
        <v>410594.75207922002</v>
      </c>
      <c r="GI48" s="152">
        <f t="shared" si="120"/>
        <v>390883.92517695588</v>
      </c>
      <c r="GJ48" s="152">
        <f t="shared" si="120"/>
        <v>254957.34453552373</v>
      </c>
      <c r="GK48" s="152">
        <f t="shared" si="120"/>
        <v>468438.4988305103</v>
      </c>
      <c r="GL48" s="152">
        <f t="shared" si="120"/>
        <v>0</v>
      </c>
      <c r="GM48" s="155"/>
      <c r="GN48" s="155"/>
      <c r="GO48" s="156"/>
      <c r="GP48" s="156"/>
      <c r="GQ48" s="157"/>
      <c r="GR48" s="157"/>
      <c r="GS48" s="158"/>
      <c r="GT48" s="158"/>
      <c r="GU48" s="158"/>
      <c r="GV48" s="158"/>
      <c r="GW48" s="158"/>
      <c r="GX48" s="158"/>
      <c r="GY48" s="158"/>
      <c r="GZ48" s="158"/>
      <c r="HA48" s="158"/>
      <c r="HB48" s="158"/>
      <c r="HC48" s="158"/>
      <c r="HD48" s="158"/>
      <c r="HE48" s="158"/>
      <c r="HF48" s="158"/>
      <c r="HG48" s="158"/>
      <c r="HH48" s="158"/>
      <c r="HI48" s="158"/>
      <c r="HJ48" s="156"/>
      <c r="HK48" s="159">
        <f t="shared" ref="HK48:JV48" si="121">HK11+HK12+HK15+HK46+HK16+HK17+HK42</f>
        <v>0</v>
      </c>
      <c r="HL48" s="159">
        <f t="shared" si="121"/>
        <v>0</v>
      </c>
      <c r="HM48" s="159">
        <f t="shared" si="121"/>
        <v>0</v>
      </c>
      <c r="HN48" s="159">
        <f t="shared" si="121"/>
        <v>0</v>
      </c>
      <c r="HO48" s="159">
        <f t="shared" si="121"/>
        <v>0</v>
      </c>
      <c r="HP48" s="159">
        <f t="shared" si="121"/>
        <v>0</v>
      </c>
      <c r="HQ48" s="159">
        <f t="shared" si="121"/>
        <v>0</v>
      </c>
      <c r="HR48" s="159">
        <f t="shared" si="121"/>
        <v>0</v>
      </c>
      <c r="HS48" s="159">
        <f t="shared" si="121"/>
        <v>0</v>
      </c>
      <c r="HT48" s="159">
        <f t="shared" si="121"/>
        <v>0</v>
      </c>
      <c r="HU48" s="159">
        <f t="shared" si="121"/>
        <v>0</v>
      </c>
      <c r="HV48" s="159">
        <f t="shared" si="121"/>
        <v>0</v>
      </c>
      <c r="HW48" s="159">
        <f t="shared" si="121"/>
        <v>0</v>
      </c>
      <c r="HX48" s="159">
        <f t="shared" si="121"/>
        <v>0</v>
      </c>
      <c r="HY48" s="159">
        <f t="shared" si="121"/>
        <v>0</v>
      </c>
      <c r="HZ48" s="159">
        <f t="shared" si="121"/>
        <v>0</v>
      </c>
      <c r="IA48" s="159">
        <f t="shared" si="121"/>
        <v>0</v>
      </c>
      <c r="IB48" s="159">
        <f t="shared" si="121"/>
        <v>0</v>
      </c>
      <c r="IC48" s="159">
        <f t="shared" si="121"/>
        <v>0</v>
      </c>
      <c r="ID48" s="159">
        <f t="shared" si="121"/>
        <v>0</v>
      </c>
      <c r="IE48" s="159">
        <f t="shared" si="121"/>
        <v>0</v>
      </c>
      <c r="IF48" s="159">
        <f t="shared" si="121"/>
        <v>0</v>
      </c>
      <c r="IG48" s="159">
        <f t="shared" si="121"/>
        <v>0</v>
      </c>
      <c r="IH48" s="159">
        <f t="shared" si="121"/>
        <v>0</v>
      </c>
      <c r="II48" s="159">
        <f t="shared" si="121"/>
        <v>0</v>
      </c>
      <c r="IJ48" s="159">
        <f t="shared" si="121"/>
        <v>0</v>
      </c>
      <c r="IK48" s="159">
        <f t="shared" si="121"/>
        <v>0</v>
      </c>
      <c r="IL48" s="159">
        <f t="shared" si="121"/>
        <v>0</v>
      </c>
      <c r="IM48" s="159">
        <f t="shared" si="121"/>
        <v>0</v>
      </c>
      <c r="IN48" s="159">
        <f t="shared" si="121"/>
        <v>0</v>
      </c>
      <c r="IO48" s="159">
        <f t="shared" si="121"/>
        <v>0</v>
      </c>
      <c r="IP48" s="159">
        <f t="shared" si="121"/>
        <v>0</v>
      </c>
      <c r="IQ48" s="159">
        <f t="shared" si="121"/>
        <v>0</v>
      </c>
      <c r="IR48" s="159">
        <f t="shared" si="121"/>
        <v>0</v>
      </c>
      <c r="IS48" s="159">
        <f t="shared" si="121"/>
        <v>0</v>
      </c>
      <c r="IT48" s="159">
        <f t="shared" si="121"/>
        <v>0</v>
      </c>
      <c r="IU48" s="159">
        <f t="shared" si="121"/>
        <v>0</v>
      </c>
      <c r="IV48" s="159">
        <f t="shared" si="121"/>
        <v>0</v>
      </c>
      <c r="IW48" s="159">
        <f t="shared" si="121"/>
        <v>0</v>
      </c>
      <c r="IX48" s="159">
        <f t="shared" si="121"/>
        <v>0</v>
      </c>
      <c r="IY48" s="159">
        <f t="shared" si="121"/>
        <v>0</v>
      </c>
      <c r="IZ48" s="159">
        <f t="shared" si="121"/>
        <v>0</v>
      </c>
      <c r="JA48" s="159">
        <f t="shared" si="121"/>
        <v>0</v>
      </c>
      <c r="JB48" s="159">
        <f t="shared" si="121"/>
        <v>0</v>
      </c>
      <c r="JC48" s="159">
        <f t="shared" si="121"/>
        <v>0</v>
      </c>
      <c r="JD48" s="159">
        <f t="shared" si="121"/>
        <v>0</v>
      </c>
      <c r="JE48" s="159">
        <f t="shared" si="121"/>
        <v>0</v>
      </c>
      <c r="JF48" s="159">
        <f t="shared" si="121"/>
        <v>0</v>
      </c>
      <c r="JG48" s="159">
        <f t="shared" si="121"/>
        <v>0</v>
      </c>
      <c r="JH48" s="159">
        <f t="shared" si="121"/>
        <v>0</v>
      </c>
      <c r="JI48" s="159">
        <f t="shared" si="121"/>
        <v>0</v>
      </c>
      <c r="JJ48" s="159">
        <f t="shared" si="121"/>
        <v>0</v>
      </c>
      <c r="JK48" s="159">
        <f t="shared" si="121"/>
        <v>0</v>
      </c>
      <c r="JL48" s="159">
        <f t="shared" si="121"/>
        <v>0</v>
      </c>
      <c r="JM48" s="159">
        <f t="shared" si="121"/>
        <v>0</v>
      </c>
      <c r="JN48" s="159">
        <f t="shared" si="121"/>
        <v>0</v>
      </c>
      <c r="JO48" s="159">
        <f t="shared" si="121"/>
        <v>0</v>
      </c>
      <c r="JP48" s="159">
        <f t="shared" si="121"/>
        <v>0</v>
      </c>
      <c r="JQ48" s="159">
        <f t="shared" si="121"/>
        <v>0</v>
      </c>
      <c r="JR48" s="159">
        <f t="shared" si="121"/>
        <v>0</v>
      </c>
      <c r="JS48" s="159">
        <f t="shared" si="121"/>
        <v>0</v>
      </c>
      <c r="JT48" s="159">
        <f t="shared" si="121"/>
        <v>0</v>
      </c>
      <c r="JU48" s="159">
        <f t="shared" si="121"/>
        <v>0</v>
      </c>
      <c r="JV48" s="159">
        <f t="shared" si="121"/>
        <v>0</v>
      </c>
      <c r="JW48" s="159">
        <f t="shared" ref="JW48:KL48" si="122">JW11+JW12+JW15+JW46+JW16+JW17+JW42</f>
        <v>0</v>
      </c>
      <c r="JX48" s="159">
        <f t="shared" si="122"/>
        <v>0</v>
      </c>
      <c r="JY48" s="159">
        <f t="shared" si="122"/>
        <v>0</v>
      </c>
      <c r="JZ48" s="159">
        <f t="shared" si="122"/>
        <v>0</v>
      </c>
      <c r="KA48" s="159">
        <f t="shared" si="122"/>
        <v>0</v>
      </c>
      <c r="KB48" s="159">
        <f t="shared" si="122"/>
        <v>0</v>
      </c>
      <c r="KC48" s="159">
        <f t="shared" si="122"/>
        <v>0</v>
      </c>
      <c r="KD48" s="159">
        <f t="shared" si="122"/>
        <v>0</v>
      </c>
      <c r="KE48" s="159">
        <f t="shared" si="122"/>
        <v>0</v>
      </c>
      <c r="KF48" s="159">
        <f t="shared" si="122"/>
        <v>0</v>
      </c>
      <c r="KG48" s="159">
        <f t="shared" si="122"/>
        <v>0</v>
      </c>
      <c r="KH48" s="159">
        <f t="shared" si="122"/>
        <v>0</v>
      </c>
      <c r="KI48" s="159">
        <f t="shared" si="122"/>
        <v>0</v>
      </c>
      <c r="KJ48" s="159">
        <f t="shared" si="122"/>
        <v>0</v>
      </c>
      <c r="KK48" s="159">
        <f t="shared" si="122"/>
        <v>0</v>
      </c>
      <c r="KL48" s="159">
        <f t="shared" si="122"/>
        <v>0</v>
      </c>
      <c r="KM48" s="160"/>
      <c r="KN48" s="159"/>
      <c r="KO48" s="161"/>
      <c r="KP48" s="161"/>
      <c r="KQ48" s="161"/>
      <c r="KR48" s="159">
        <f t="shared" ref="KR48:LI48" si="123">KR11+KR12+KR15+KR46+KR16+KR17+KR42</f>
        <v>0</v>
      </c>
      <c r="KS48" s="159">
        <f t="shared" si="123"/>
        <v>0</v>
      </c>
      <c r="KT48" s="159">
        <f t="shared" si="123"/>
        <v>0</v>
      </c>
      <c r="KU48" s="159">
        <f t="shared" si="123"/>
        <v>0</v>
      </c>
      <c r="KV48" s="159">
        <f t="shared" si="123"/>
        <v>0</v>
      </c>
      <c r="KW48" s="159">
        <f t="shared" si="123"/>
        <v>0</v>
      </c>
      <c r="KX48" s="159">
        <f t="shared" si="123"/>
        <v>0</v>
      </c>
      <c r="KY48" s="159">
        <f t="shared" si="123"/>
        <v>0</v>
      </c>
      <c r="KZ48" s="159">
        <f t="shared" si="123"/>
        <v>0</v>
      </c>
      <c r="LA48" s="159">
        <f t="shared" si="123"/>
        <v>0</v>
      </c>
      <c r="LB48" s="159">
        <f t="shared" si="123"/>
        <v>0</v>
      </c>
      <c r="LC48" s="159">
        <f t="shared" si="123"/>
        <v>0</v>
      </c>
      <c r="LD48" s="159">
        <f t="shared" si="123"/>
        <v>0</v>
      </c>
      <c r="LE48" s="159">
        <f t="shared" si="123"/>
        <v>0</v>
      </c>
      <c r="LF48" s="159">
        <f t="shared" si="123"/>
        <v>0</v>
      </c>
      <c r="LG48" s="159">
        <f t="shared" si="123"/>
        <v>0</v>
      </c>
      <c r="LH48" s="159">
        <f t="shared" si="123"/>
        <v>0</v>
      </c>
      <c r="LI48" s="159">
        <f t="shared" si="123"/>
        <v>0</v>
      </c>
      <c r="LJ48" s="159"/>
      <c r="LK48" s="159"/>
      <c r="LL48" s="159"/>
      <c r="LM48" s="159"/>
      <c r="LN48" s="159"/>
      <c r="LO48" s="159"/>
      <c r="LP48" s="161"/>
      <c r="LQ48" s="161"/>
      <c r="LR48" s="161"/>
      <c r="LS48" s="161"/>
      <c r="LT48" s="161"/>
      <c r="LU48" s="161"/>
      <c r="LV48" s="161"/>
      <c r="LW48" s="161"/>
      <c r="LX48" s="161"/>
    </row>
    <row r="49" spans="1:336" s="170" customFormat="1" ht="21" customHeight="1" x14ac:dyDescent="0.2">
      <c r="A49" s="162"/>
      <c r="B49" s="163" t="s">
        <v>179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5">
        <f ca="1">IF(ABS(AF48-AF60)&gt;0.5,AF48-AF60,0)</f>
        <v>0</v>
      </c>
      <c r="AG49" s="165">
        <f t="shared" ref="AG49:BG49" ca="1" si="124">IF(ABS(AG48-AG60)&gt;0.5,AG48-AG60,0)</f>
        <v>0</v>
      </c>
      <c r="AH49" s="165">
        <f t="shared" si="124"/>
        <v>0</v>
      </c>
      <c r="AI49" s="165">
        <f t="shared" ca="1" si="124"/>
        <v>0</v>
      </c>
      <c r="AJ49" s="165"/>
      <c r="AK49" s="165">
        <f t="shared" ca="1" si="124"/>
        <v>0</v>
      </c>
      <c r="AL49" s="165">
        <f t="shared" si="124"/>
        <v>0</v>
      </c>
      <c r="AM49" s="165">
        <f t="shared" ca="1" si="124"/>
        <v>0</v>
      </c>
      <c r="AN49" s="165"/>
      <c r="AO49" s="165">
        <f t="shared" si="124"/>
        <v>0</v>
      </c>
      <c r="AP49" s="165">
        <f t="shared" si="124"/>
        <v>0</v>
      </c>
      <c r="AQ49" s="165">
        <f t="shared" si="124"/>
        <v>0</v>
      </c>
      <c r="AR49" s="165"/>
      <c r="AS49" s="165">
        <f t="shared" ca="1" si="124"/>
        <v>0</v>
      </c>
      <c r="AT49" s="165">
        <f t="shared" si="124"/>
        <v>0</v>
      </c>
      <c r="AU49" s="165">
        <f t="shared" ca="1" si="124"/>
        <v>0</v>
      </c>
      <c r="AV49" s="165"/>
      <c r="AW49" s="165">
        <f t="shared" si="124"/>
        <v>0</v>
      </c>
      <c r="AX49" s="165">
        <f t="shared" si="124"/>
        <v>0</v>
      </c>
      <c r="AY49" s="165">
        <f t="shared" si="124"/>
        <v>0</v>
      </c>
      <c r="AZ49" s="165"/>
      <c r="BA49" s="165">
        <f t="shared" ca="1" si="124"/>
        <v>0</v>
      </c>
      <c r="BB49" s="165">
        <f t="shared" si="124"/>
        <v>0</v>
      </c>
      <c r="BC49" s="165">
        <f t="shared" ca="1" si="124"/>
        <v>0</v>
      </c>
      <c r="BD49" s="165"/>
      <c r="BE49" s="165">
        <f t="shared" si="124"/>
        <v>0</v>
      </c>
      <c r="BF49" s="165">
        <f t="shared" si="124"/>
        <v>0</v>
      </c>
      <c r="BG49" s="165">
        <f t="shared" si="124"/>
        <v>0</v>
      </c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>
        <f>IF(ABS(BZ48-BZ60)&gt;0.5,BZ48-BZ60,0)</f>
        <v>0</v>
      </c>
      <c r="CA49" s="165">
        <f>IF(ABS(CA48-CA60)&gt;0.5,CA48-CA60,0)</f>
        <v>0</v>
      </c>
      <c r="CB49" s="165">
        <f>IF(ABS(CB48-CB60)&gt;0.5,CB48-CB60,0)</f>
        <v>0</v>
      </c>
      <c r="CC49" s="165">
        <f>IF(ABS(CC48-CC60)&gt;0.5,CC48-CC60,0)</f>
        <v>0</v>
      </c>
      <c r="CD49" s="165"/>
      <c r="CE49" s="166"/>
      <c r="CF49" s="165"/>
      <c r="CG49" s="165"/>
      <c r="CH49" s="165"/>
      <c r="CI49" s="165"/>
      <c r="CJ49" s="165"/>
      <c r="CK49" s="165">
        <f ca="1">IF(ABS(CK48-CK60)&gt;0.5,CK48-CK60,0)</f>
        <v>0</v>
      </c>
      <c r="CL49" s="165">
        <f ca="1">IF(ABS(CL48-CL60)&gt;0.5,CL48-CL60,0)</f>
        <v>0</v>
      </c>
      <c r="CM49" s="165">
        <f>IF(ABS(CM48-CM60)&gt;0.5,CM48-CM60,0)</f>
        <v>0</v>
      </c>
      <c r="CN49" s="165">
        <f ca="1">IF(ABS(CN48-CN60)&gt;0.5,CN48-CN60,0)</f>
        <v>0</v>
      </c>
      <c r="CO49" s="165"/>
      <c r="CP49" s="165">
        <f ca="1">IF(ABS(CP48-CP60)&gt;0.5,CP48-CP60,0)</f>
        <v>0</v>
      </c>
      <c r="CQ49" s="165">
        <f>IF(ABS(CQ48-CQ60)&gt;0.5,CQ48-CQ60,0)</f>
        <v>0</v>
      </c>
      <c r="CR49" s="165">
        <f ca="1">IF(ABS(CR48-CR60)&gt;0.5,CR48-CR60,0)</f>
        <v>0</v>
      </c>
      <c r="CS49" s="165"/>
      <c r="CT49" s="165">
        <f>IF(ABS(CT48-CT60)&gt;0.5,CT48-CT60,0)</f>
        <v>0</v>
      </c>
      <c r="CU49" s="165">
        <f>IF(ABS(CU48-CU60)&gt;0.5,CU48-CU60,0)</f>
        <v>0</v>
      </c>
      <c r="CV49" s="165">
        <f>IF(ABS(CV48-CV60)&gt;0.5,CV48-CV60,0)</f>
        <v>0</v>
      </c>
      <c r="CW49" s="165"/>
      <c r="CX49" s="165">
        <f ca="1">IF(ABS(CX48-CX60)&gt;0.5,CX48-CX60,0)</f>
        <v>0</v>
      </c>
      <c r="CY49" s="165">
        <f>IF(ABS(CY48-CY60)&gt;0.5,CY48-CY60,0)</f>
        <v>0</v>
      </c>
      <c r="CZ49" s="165">
        <f ca="1">IF(ABS(CZ48-CZ60)&gt;0.5,CZ48-CZ60,0)</f>
        <v>0</v>
      </c>
      <c r="DA49" s="165"/>
      <c r="DB49" s="165">
        <f>IF(ABS(DB48-DB60)&gt;0.5,DB48-DB60,0)</f>
        <v>0</v>
      </c>
      <c r="DC49" s="165">
        <f>IF(ABS(DC48-DC60)&gt;0.5,DC48-DC60,0)</f>
        <v>0</v>
      </c>
      <c r="DD49" s="165">
        <f>IF(ABS(DD48-DD60)&gt;0.5,DD48-DD60,0)</f>
        <v>0</v>
      </c>
      <c r="DE49" s="165"/>
      <c r="DF49" s="165">
        <f ca="1">IF(ABS(DF48-DF60)&gt;0.5,DF48-DF60,0)</f>
        <v>0</v>
      </c>
      <c r="DG49" s="165">
        <f>IF(ABS(DG48-DG60)&gt;0.5,DG48-DG60,0)</f>
        <v>0</v>
      </c>
      <c r="DH49" s="165">
        <f ca="1">IF(ABS(DH48-DH60)&gt;0.5,DH48-DH60,0)</f>
        <v>0</v>
      </c>
      <c r="DI49" s="165"/>
      <c r="DJ49" s="165">
        <f>IF(ABS(DJ48-DJ60)&gt;0.5,DJ48-DJ60,0)</f>
        <v>0</v>
      </c>
      <c r="DK49" s="165">
        <f>IF(ABS(DK48-DK60)&gt;0.5,DK48-DK60,0)</f>
        <v>0</v>
      </c>
      <c r="DL49" s="165">
        <f>IF(ABS(DL48-DL60)&gt;0.5,DL48-DL60,0)</f>
        <v>0</v>
      </c>
      <c r="DM49" s="165"/>
      <c r="DN49" s="165"/>
      <c r="DO49" s="165"/>
      <c r="DP49" s="165"/>
      <c r="DQ49" s="165"/>
      <c r="DR49" s="165"/>
      <c r="DS49" s="165"/>
      <c r="DT49" s="165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>
        <f>IF(ABS(EE48-EE60)&gt;0.5,EE48-EE60,0)</f>
        <v>0</v>
      </c>
      <c r="EF49" s="165">
        <f>IF(ABS(EF48-EF60)&gt;0.5,EF48-EF60,0)</f>
        <v>0</v>
      </c>
      <c r="EG49" s="165">
        <f>IF(ABS(EG48-EG60)&gt;0.5,EG48-EG60,0)</f>
        <v>0</v>
      </c>
      <c r="EH49" s="165">
        <f>IF(ABS(EH48-EH60)&gt;0.5,EH48-EH60,0)</f>
        <v>0</v>
      </c>
      <c r="EI49" s="165"/>
      <c r="EJ49" s="166"/>
      <c r="EK49" s="165"/>
      <c r="EL49" s="165"/>
      <c r="EM49" s="165"/>
      <c r="EN49" s="165"/>
      <c r="EO49" s="165"/>
      <c r="EP49" s="165"/>
      <c r="EQ49" s="165"/>
      <c r="ER49" s="165"/>
      <c r="ES49" s="165"/>
      <c r="ET49" s="165"/>
      <c r="EU49" s="165"/>
      <c r="EV49" s="165"/>
      <c r="EW49" s="165"/>
      <c r="EX49" s="165"/>
      <c r="EY49" s="165"/>
      <c r="EZ49" s="165"/>
      <c r="FA49" s="165"/>
      <c r="FB49" s="165"/>
      <c r="FC49" s="165"/>
      <c r="FD49" s="165"/>
      <c r="FE49" s="165"/>
      <c r="FF49" s="165"/>
      <c r="FG49" s="165"/>
      <c r="FH49" s="165"/>
      <c r="FI49" s="165"/>
      <c r="FJ49" s="165"/>
      <c r="FK49" s="165"/>
      <c r="FL49" s="165"/>
      <c r="FM49" s="165"/>
      <c r="FN49" s="165"/>
      <c r="FO49" s="165"/>
      <c r="FP49" s="165"/>
      <c r="FQ49" s="165"/>
      <c r="FR49" s="165"/>
      <c r="FS49" s="165"/>
      <c r="FT49" s="165"/>
      <c r="FU49" s="165"/>
      <c r="FV49" s="165"/>
      <c r="FW49" s="165"/>
      <c r="FX49" s="165"/>
      <c r="FY49" s="165"/>
      <c r="FZ49" s="165"/>
      <c r="GA49" s="165"/>
      <c r="GB49" s="165"/>
      <c r="GC49" s="165"/>
      <c r="GD49" s="165"/>
      <c r="GE49" s="165"/>
      <c r="GF49" s="165"/>
      <c r="GG49" s="165"/>
      <c r="GH49" s="165"/>
      <c r="GI49" s="165"/>
      <c r="GJ49" s="165"/>
      <c r="GK49" s="165"/>
      <c r="GL49" s="165"/>
      <c r="GM49" s="166"/>
      <c r="GN49" s="165"/>
      <c r="GO49" s="167"/>
      <c r="GP49" s="167"/>
      <c r="GQ49" s="168"/>
      <c r="GR49" s="168"/>
      <c r="GS49" s="168"/>
      <c r="GT49" s="168"/>
      <c r="GU49" s="168"/>
      <c r="GV49" s="168"/>
      <c r="GW49" s="168"/>
      <c r="GX49" s="168"/>
      <c r="GY49" s="168"/>
      <c r="GZ49" s="168"/>
      <c r="HA49" s="168"/>
      <c r="HB49" s="168"/>
      <c r="HC49" s="168"/>
      <c r="HD49" s="168"/>
      <c r="HE49" s="168"/>
      <c r="HF49" s="168"/>
      <c r="HG49" s="168"/>
      <c r="HH49" s="168"/>
      <c r="HI49" s="168"/>
      <c r="HJ49" s="167"/>
      <c r="HK49" s="164"/>
      <c r="HL49" s="164"/>
      <c r="HM49" s="164"/>
      <c r="HN49" s="164"/>
      <c r="HO49" s="164"/>
      <c r="HP49" s="164"/>
      <c r="HQ49" s="164"/>
      <c r="HR49" s="164"/>
      <c r="HS49" s="164"/>
      <c r="HT49" s="164"/>
      <c r="HU49" s="164"/>
      <c r="HV49" s="164"/>
      <c r="HW49" s="164"/>
      <c r="HX49" s="164"/>
      <c r="HY49" s="164"/>
      <c r="HZ49" s="164"/>
      <c r="IA49" s="164"/>
      <c r="IB49" s="164"/>
      <c r="IC49" s="164"/>
      <c r="ID49" s="164"/>
      <c r="IE49" s="164"/>
      <c r="IF49" s="164"/>
      <c r="IG49" s="164"/>
      <c r="IH49" s="164"/>
      <c r="II49" s="164"/>
      <c r="IJ49" s="164"/>
      <c r="IK49" s="164"/>
      <c r="IL49" s="164"/>
      <c r="IM49" s="164"/>
      <c r="IN49" s="164"/>
      <c r="IO49" s="164"/>
      <c r="IP49" s="164"/>
      <c r="IQ49" s="164"/>
      <c r="IR49" s="164"/>
      <c r="IS49" s="164"/>
      <c r="IT49" s="164"/>
      <c r="IU49" s="164"/>
      <c r="IV49" s="164"/>
      <c r="IW49" s="164"/>
      <c r="IX49" s="164"/>
      <c r="IY49" s="164"/>
      <c r="IZ49" s="164"/>
      <c r="JA49" s="164"/>
      <c r="JB49" s="164"/>
      <c r="JC49" s="164"/>
      <c r="JD49" s="164"/>
      <c r="JE49" s="164"/>
      <c r="JF49" s="164"/>
      <c r="JG49" s="164"/>
      <c r="JH49" s="164"/>
      <c r="JI49" s="164"/>
      <c r="JJ49" s="164"/>
      <c r="JK49" s="164"/>
      <c r="JL49" s="164"/>
      <c r="JM49" s="164"/>
      <c r="JN49" s="164"/>
      <c r="JO49" s="164"/>
      <c r="JP49" s="164"/>
      <c r="JQ49" s="164"/>
      <c r="JR49" s="164"/>
      <c r="JS49" s="164"/>
      <c r="JT49" s="164"/>
      <c r="JU49" s="164"/>
      <c r="JV49" s="164"/>
      <c r="JW49" s="164"/>
      <c r="JX49" s="164"/>
      <c r="JY49" s="164"/>
      <c r="JZ49" s="164"/>
      <c r="KA49" s="164"/>
      <c r="KB49" s="164"/>
      <c r="KC49" s="164"/>
      <c r="KD49" s="164"/>
      <c r="KE49" s="164"/>
      <c r="KF49" s="164"/>
      <c r="KG49" s="164"/>
      <c r="KH49" s="164"/>
      <c r="KI49" s="164"/>
      <c r="KJ49" s="164"/>
      <c r="KK49" s="164"/>
      <c r="KL49" s="164"/>
      <c r="KM49" s="169"/>
      <c r="KN49" s="169"/>
      <c r="KO49" s="169"/>
      <c r="KP49" s="169"/>
      <c r="KQ49" s="169"/>
      <c r="KR49" s="169"/>
      <c r="KS49" s="169"/>
      <c r="KT49" s="169"/>
      <c r="KU49" s="169"/>
      <c r="KV49" s="169"/>
      <c r="KW49" s="169"/>
      <c r="KX49" s="169"/>
      <c r="KY49" s="169"/>
      <c r="KZ49" s="169"/>
      <c r="LA49" s="169"/>
      <c r="LB49" s="169"/>
      <c r="LC49" s="169"/>
      <c r="LD49" s="169"/>
      <c r="LE49" s="169"/>
      <c r="LF49" s="169"/>
      <c r="LG49" s="169"/>
      <c r="LH49" s="169"/>
      <c r="LI49" s="169"/>
      <c r="LJ49" s="169"/>
      <c r="LK49" s="169"/>
      <c r="LL49" s="169"/>
      <c r="LM49" s="169"/>
      <c r="LN49" s="169"/>
      <c r="LO49" s="169"/>
      <c r="LP49" s="169"/>
      <c r="LQ49" s="169"/>
      <c r="LR49" s="169"/>
      <c r="LS49" s="169"/>
      <c r="LT49" s="169"/>
      <c r="LU49" s="169"/>
      <c r="LV49" s="169"/>
      <c r="LW49" s="169"/>
      <c r="LX49" s="169"/>
    </row>
    <row r="50" spans="1:336" x14ac:dyDescent="0.2">
      <c r="A50" s="171"/>
      <c r="B50" s="172" t="s">
        <v>180</v>
      </c>
      <c r="C50" s="108"/>
      <c r="D50" s="108"/>
      <c r="E50" s="108"/>
      <c r="F50" s="108"/>
      <c r="G50" s="108"/>
      <c r="H50" s="108"/>
      <c r="I50" s="108"/>
      <c r="J50" s="173"/>
      <c r="K50" s="173"/>
      <c r="L50" s="173"/>
      <c r="M50" s="173"/>
      <c r="N50" s="108"/>
      <c r="O50" s="108"/>
      <c r="P50" s="173"/>
      <c r="Q50" s="173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74"/>
      <c r="AC50" s="174"/>
      <c r="AD50" s="174"/>
      <c r="AE50" s="174"/>
      <c r="AF50" s="175">
        <f t="shared" ref="AF50:AF55" si="125">AG50+BZ50+CA50+CB50+CC50</f>
        <v>2207220.7649625479</v>
      </c>
      <c r="AG50" s="175">
        <f t="shared" ref="AG50:AH55" si="126">AK50+AO50+AW50+BE50</f>
        <v>368288.99044669431</v>
      </c>
      <c r="AH50" s="175">
        <f t="shared" si="126"/>
        <v>0</v>
      </c>
      <c r="AI50" s="90">
        <f t="shared" ref="AI50:AI55" si="127">AH50-AG50</f>
        <v>-368288.99044669431</v>
      </c>
      <c r="AJ50" s="91">
        <f t="shared" ref="AJ50:AJ55" si="128">IF(AG50=0,"-",AH50/AG50)</f>
        <v>0</v>
      </c>
      <c r="AK50" s="176">
        <f>AK48-AK51</f>
        <v>80136.0309593524</v>
      </c>
      <c r="AL50" s="176">
        <f>AL48-AL51</f>
        <v>0</v>
      </c>
      <c r="AM50" s="90">
        <f t="shared" ref="AM50:AM55" si="129">AL50-AK50</f>
        <v>-80136.0309593524</v>
      </c>
      <c r="AN50" s="91">
        <f t="shared" ref="AN50:AN55" si="130">IF(AK50=0,"-",AL50/AK50)</f>
        <v>0</v>
      </c>
      <c r="AO50" s="176">
        <f>AO48-AO51</f>
        <v>72593.802039653267</v>
      </c>
      <c r="AP50" s="176">
        <f>AP48-AP51</f>
        <v>0</v>
      </c>
      <c r="AQ50" s="90">
        <f t="shared" ref="AQ50:AQ55" si="131">AP50-AO50</f>
        <v>-72593.802039653267</v>
      </c>
      <c r="AR50" s="91">
        <f t="shared" ref="AR50:AR55" si="132">IF(AO50=0,"-",AP50/AO50)</f>
        <v>0</v>
      </c>
      <c r="AS50" s="175">
        <f t="shared" ref="AS50:AT55" si="133">AK50+AO50</f>
        <v>152729.83299900568</v>
      </c>
      <c r="AT50" s="175">
        <f t="shared" si="133"/>
        <v>0</v>
      </c>
      <c r="AU50" s="90">
        <f t="shared" ref="AU50:AU55" si="134">AT50-AS50</f>
        <v>-152729.83299900568</v>
      </c>
      <c r="AV50" s="91">
        <f t="shared" ref="AV50:AV55" si="135">IF(AS50=0,"-",AT50/AS50)</f>
        <v>0</v>
      </c>
      <c r="AW50" s="176">
        <f>AW48-AW51</f>
        <v>113714.38480803539</v>
      </c>
      <c r="AX50" s="176">
        <f>AX48-AX51</f>
        <v>0</v>
      </c>
      <c r="AY50" s="90">
        <f t="shared" ref="AY50:AY55" si="136">AX50-AW50</f>
        <v>-113714.38480803539</v>
      </c>
      <c r="AZ50" s="91">
        <f t="shared" ref="AZ50:AZ55" si="137">IF(AW50=0,"-",AX50/AW50)</f>
        <v>0</v>
      </c>
      <c r="BA50" s="175">
        <f t="shared" ref="BA50:BB55" si="138">AS50+AW50</f>
        <v>266444.21780704107</v>
      </c>
      <c r="BB50" s="175">
        <f t="shared" si="138"/>
        <v>0</v>
      </c>
      <c r="BC50" s="90">
        <f t="shared" ref="BC50:BC55" si="139">BB50-BA50</f>
        <v>-266444.21780704107</v>
      </c>
      <c r="BD50" s="91">
        <f t="shared" ref="BD50:BD55" si="140">IF(BA50=0,"-",BB50/BA50)</f>
        <v>0</v>
      </c>
      <c r="BE50" s="176">
        <f>BE48-BE51</f>
        <v>101844.77263965327</v>
      </c>
      <c r="BF50" s="176">
        <f>BF48-BF51</f>
        <v>0</v>
      </c>
      <c r="BG50" s="90">
        <f t="shared" ref="BG50:BG55" si="141">BF50-BE50</f>
        <v>-101844.77263965327</v>
      </c>
      <c r="BH50" s="91">
        <f t="shared" ref="BH50:BH55" si="142">IF(BE50=0,"-",BF50/BE50)</f>
        <v>0</v>
      </c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6">
        <f>BZ48-BZ51</f>
        <v>495083.85619119869</v>
      </c>
      <c r="CA50" s="176">
        <f>CA48-CA51</f>
        <v>471575.19628541428</v>
      </c>
      <c r="CB50" s="176">
        <f>CB48-CB51</f>
        <v>308047.6684426284</v>
      </c>
      <c r="CC50" s="176">
        <f>CC48-CC51</f>
        <v>564225.0535966123</v>
      </c>
      <c r="CD50" s="174"/>
      <c r="CE50" s="174"/>
      <c r="CF50" s="174"/>
      <c r="CG50" s="174"/>
      <c r="CH50" s="174"/>
      <c r="CI50" s="177"/>
      <c r="CJ50" s="177"/>
      <c r="CK50" s="174"/>
      <c r="CL50" s="174"/>
      <c r="CM50" s="174"/>
      <c r="CN50" s="174"/>
      <c r="CO50" s="174"/>
      <c r="CP50" s="174"/>
      <c r="CQ50" s="174"/>
      <c r="CR50" s="174"/>
      <c r="CS50" s="174"/>
      <c r="CT50" s="174"/>
      <c r="CU50" s="174"/>
      <c r="CV50" s="174"/>
      <c r="CW50" s="174"/>
      <c r="CX50" s="174"/>
      <c r="CY50" s="174"/>
      <c r="CZ50" s="174"/>
      <c r="DA50" s="174"/>
      <c r="DB50" s="174"/>
      <c r="DC50" s="174"/>
      <c r="DD50" s="174"/>
      <c r="DE50" s="174"/>
      <c r="DF50" s="174"/>
      <c r="DG50" s="174"/>
      <c r="DH50" s="174"/>
      <c r="DI50" s="174"/>
      <c r="DJ50" s="174"/>
      <c r="DK50" s="174"/>
      <c r="DL50" s="174"/>
      <c r="DM50" s="174"/>
      <c r="DN50" s="174"/>
      <c r="DO50" s="174"/>
      <c r="DP50" s="174"/>
      <c r="DQ50" s="174"/>
      <c r="DR50" s="174"/>
      <c r="DS50" s="174"/>
      <c r="DT50" s="174"/>
      <c r="DU50" s="174"/>
      <c r="DV50" s="174"/>
      <c r="DW50" s="174"/>
      <c r="DX50" s="174"/>
      <c r="DY50" s="174"/>
      <c r="DZ50" s="174"/>
      <c r="EA50" s="174"/>
      <c r="EB50" s="174"/>
      <c r="EC50" s="174"/>
      <c r="ED50" s="174"/>
      <c r="EE50" s="174"/>
      <c r="EF50" s="174"/>
      <c r="EG50" s="174"/>
      <c r="EH50" s="174"/>
      <c r="EI50" s="174"/>
      <c r="EJ50" s="174"/>
      <c r="EK50" s="174"/>
      <c r="EL50" s="174"/>
      <c r="EM50" s="174"/>
      <c r="EN50" s="178"/>
      <c r="EO50" s="174"/>
      <c r="EP50" s="174"/>
      <c r="EQ50" s="174"/>
      <c r="ER50" s="174"/>
      <c r="ES50" s="174"/>
      <c r="ET50" s="174"/>
      <c r="EU50" s="174"/>
      <c r="EV50" s="174"/>
      <c r="EW50" s="174"/>
      <c r="EX50" s="174"/>
      <c r="EY50" s="174"/>
      <c r="EZ50" s="174"/>
      <c r="FA50" s="174"/>
      <c r="FB50" s="174"/>
      <c r="FC50" s="174"/>
      <c r="FD50" s="174"/>
      <c r="FE50" s="174"/>
      <c r="FF50" s="174"/>
      <c r="FG50" s="174"/>
      <c r="FH50" s="174"/>
      <c r="FI50" s="174"/>
      <c r="FJ50" s="174"/>
      <c r="FK50" s="174"/>
      <c r="FL50" s="174"/>
      <c r="FM50" s="174"/>
      <c r="FN50" s="174"/>
      <c r="FO50" s="174"/>
      <c r="FP50" s="174"/>
      <c r="FQ50" s="174"/>
      <c r="FR50" s="174"/>
      <c r="FS50" s="174"/>
      <c r="FT50" s="174"/>
      <c r="FU50" s="174"/>
      <c r="FV50" s="174"/>
      <c r="FW50" s="174"/>
      <c r="FX50" s="174"/>
      <c r="FY50" s="174"/>
      <c r="FZ50" s="174"/>
      <c r="GA50" s="174"/>
      <c r="GB50" s="174"/>
      <c r="GC50" s="174"/>
      <c r="GD50" s="174"/>
      <c r="GE50" s="174"/>
      <c r="GF50" s="174"/>
      <c r="GG50" s="174"/>
      <c r="GH50" s="174"/>
      <c r="GI50" s="174"/>
      <c r="GJ50" s="174"/>
      <c r="GK50" s="174"/>
      <c r="GL50" s="174"/>
      <c r="GM50" s="174"/>
      <c r="GN50" s="174"/>
      <c r="GO50" s="179"/>
      <c r="GP50" s="179"/>
      <c r="GQ50" s="180"/>
      <c r="GR50" s="180"/>
      <c r="GS50" s="181"/>
      <c r="GT50" s="181"/>
      <c r="GU50" s="181"/>
      <c r="GV50" s="181"/>
      <c r="GW50" s="181"/>
      <c r="GX50" s="181"/>
      <c r="GY50" s="181"/>
      <c r="GZ50" s="181"/>
      <c r="HA50" s="181"/>
      <c r="HB50" s="181"/>
      <c r="HC50" s="181"/>
      <c r="HD50" s="181"/>
      <c r="HE50" s="181"/>
      <c r="HF50" s="181"/>
      <c r="HG50" s="181"/>
      <c r="HH50" s="181"/>
      <c r="HI50" s="182"/>
      <c r="HJ50" s="182"/>
      <c r="HK50" s="182"/>
      <c r="HL50" s="182"/>
      <c r="HM50" s="182"/>
      <c r="HN50" s="182"/>
      <c r="HO50" s="182"/>
      <c r="HP50" s="182"/>
      <c r="HQ50" s="182"/>
      <c r="HR50" s="182"/>
      <c r="HS50" s="182"/>
      <c r="HT50" s="182"/>
      <c r="HU50" s="182"/>
      <c r="HV50" s="182"/>
      <c r="HW50" s="182"/>
      <c r="HX50" s="182"/>
      <c r="HY50" s="182"/>
      <c r="HZ50" s="182"/>
      <c r="IA50" s="182"/>
      <c r="IB50" s="182"/>
      <c r="IC50" s="182"/>
      <c r="ID50" s="182"/>
      <c r="IE50" s="182"/>
      <c r="IF50" s="182"/>
      <c r="IG50" s="182"/>
      <c r="IH50" s="182"/>
      <c r="II50" s="182"/>
      <c r="IJ50" s="182"/>
      <c r="IK50" s="182"/>
      <c r="IL50" s="182"/>
      <c r="IM50" s="182"/>
      <c r="IN50" s="182"/>
      <c r="IO50" s="182"/>
      <c r="IP50" s="182"/>
      <c r="IQ50" s="182"/>
      <c r="IR50" s="182"/>
      <c r="IS50" s="182"/>
      <c r="IT50" s="182"/>
      <c r="IU50" s="182"/>
      <c r="IV50" s="182"/>
      <c r="IW50" s="182"/>
      <c r="IX50" s="182"/>
      <c r="IY50" s="182"/>
      <c r="IZ50" s="182"/>
      <c r="JA50" s="182"/>
      <c r="JB50" s="182"/>
      <c r="JC50" s="182"/>
      <c r="JD50" s="182"/>
      <c r="JE50" s="182"/>
      <c r="JF50" s="182"/>
      <c r="JG50" s="182"/>
      <c r="JH50" s="182"/>
      <c r="JI50" s="182"/>
      <c r="JJ50" s="182"/>
      <c r="JK50" s="182"/>
      <c r="JL50" s="182"/>
      <c r="JM50" s="182"/>
      <c r="JN50" s="182"/>
      <c r="JO50" s="182"/>
      <c r="JP50" s="182"/>
      <c r="JQ50" s="182"/>
      <c r="JR50" s="182"/>
      <c r="JS50" s="182"/>
      <c r="JT50" s="182"/>
      <c r="JU50" s="182"/>
      <c r="JV50" s="182"/>
      <c r="JW50" s="182"/>
      <c r="JX50" s="182"/>
      <c r="JY50" s="182"/>
      <c r="JZ50" s="182"/>
      <c r="KA50" s="182"/>
      <c r="KB50" s="182"/>
      <c r="KC50" s="182"/>
      <c r="KD50" s="182"/>
      <c r="KE50" s="182"/>
      <c r="KF50" s="182"/>
      <c r="KG50" s="182"/>
      <c r="KH50" s="182"/>
      <c r="KI50" s="182"/>
      <c r="KJ50" s="182"/>
      <c r="KK50" s="182"/>
      <c r="KL50" s="182"/>
      <c r="KM50" s="182"/>
      <c r="KN50" s="182"/>
      <c r="KO50" s="182"/>
      <c r="KP50" s="182"/>
      <c r="KQ50" s="182"/>
      <c r="KR50" s="182"/>
      <c r="KS50" s="182"/>
      <c r="KT50" s="182"/>
      <c r="KU50" s="182"/>
      <c r="KV50" s="182"/>
      <c r="KW50" s="182"/>
      <c r="KX50" s="182"/>
      <c r="KY50" s="182"/>
      <c r="KZ50" s="182"/>
      <c r="LA50" s="182"/>
      <c r="LB50" s="182"/>
      <c r="LC50" s="182"/>
      <c r="LD50" s="182"/>
      <c r="LE50" s="182"/>
      <c r="LF50" s="182"/>
      <c r="LG50" s="182"/>
      <c r="LH50" s="182"/>
      <c r="LI50" s="182"/>
      <c r="LJ50" s="182"/>
      <c r="LK50" s="182"/>
      <c r="LL50" s="182"/>
      <c r="LM50" s="182"/>
      <c r="LN50" s="182"/>
      <c r="LO50" s="182"/>
      <c r="LP50" s="182"/>
      <c r="LQ50" s="182"/>
      <c r="LR50" s="182"/>
      <c r="LS50" s="182"/>
      <c r="LT50" s="182"/>
      <c r="LU50" s="182"/>
      <c r="LV50" s="182"/>
      <c r="LW50" s="182"/>
      <c r="LX50" s="182"/>
    </row>
    <row r="51" spans="1:336" x14ac:dyDescent="0.2">
      <c r="A51" s="171"/>
      <c r="B51" s="172" t="s">
        <v>181</v>
      </c>
      <c r="C51" s="108"/>
      <c r="D51" s="108"/>
      <c r="E51" s="108"/>
      <c r="F51" s="108"/>
      <c r="G51" s="108"/>
      <c r="H51" s="108"/>
      <c r="I51" s="108"/>
      <c r="J51" s="173"/>
      <c r="K51" s="173"/>
      <c r="L51" s="173"/>
      <c r="M51" s="173"/>
      <c r="N51" s="108"/>
      <c r="O51" s="108"/>
      <c r="P51" s="173"/>
      <c r="Q51" s="173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74"/>
      <c r="AC51" s="174"/>
      <c r="AD51" s="174"/>
      <c r="AE51" s="174"/>
      <c r="AF51" s="175">
        <f t="shared" si="125"/>
        <v>0</v>
      </c>
      <c r="AG51" s="175">
        <f t="shared" si="126"/>
        <v>0</v>
      </c>
      <c r="AH51" s="175">
        <f t="shared" si="126"/>
        <v>0</v>
      </c>
      <c r="AI51" s="90">
        <f t="shared" si="127"/>
        <v>0</v>
      </c>
      <c r="AJ51" s="91" t="str">
        <f t="shared" si="128"/>
        <v>-</v>
      </c>
      <c r="AK51" s="176">
        <f>AK52+AK53+AK54+AK55</f>
        <v>0</v>
      </c>
      <c r="AL51" s="176">
        <f>AL52+AL53+AL54+AL55</f>
        <v>0</v>
      </c>
      <c r="AM51" s="90">
        <f t="shared" si="129"/>
        <v>0</v>
      </c>
      <c r="AN51" s="91" t="str">
        <f t="shared" si="130"/>
        <v>-</v>
      </c>
      <c r="AO51" s="176">
        <f>AO52+AO53+AO54+AO55</f>
        <v>0</v>
      </c>
      <c r="AP51" s="176">
        <f>AP52+AP53+AP54+AP55</f>
        <v>0</v>
      </c>
      <c r="AQ51" s="90">
        <f t="shared" si="131"/>
        <v>0</v>
      </c>
      <c r="AR51" s="91" t="str">
        <f t="shared" si="132"/>
        <v>-</v>
      </c>
      <c r="AS51" s="175">
        <f t="shared" si="133"/>
        <v>0</v>
      </c>
      <c r="AT51" s="175">
        <f t="shared" si="133"/>
        <v>0</v>
      </c>
      <c r="AU51" s="90">
        <f t="shared" si="134"/>
        <v>0</v>
      </c>
      <c r="AV51" s="91" t="str">
        <f t="shared" si="135"/>
        <v>-</v>
      </c>
      <c r="AW51" s="176">
        <f>AW52+AW53+AW54+AW55</f>
        <v>0</v>
      </c>
      <c r="AX51" s="176">
        <f>AX52+AX53+AX54+AX55</f>
        <v>0</v>
      </c>
      <c r="AY51" s="90">
        <f t="shared" si="136"/>
        <v>0</v>
      </c>
      <c r="AZ51" s="91" t="str">
        <f t="shared" si="137"/>
        <v>-</v>
      </c>
      <c r="BA51" s="175">
        <f t="shared" si="138"/>
        <v>0</v>
      </c>
      <c r="BB51" s="175">
        <f t="shared" si="138"/>
        <v>0</v>
      </c>
      <c r="BC51" s="90">
        <f t="shared" si="139"/>
        <v>0</v>
      </c>
      <c r="BD51" s="91" t="str">
        <f t="shared" si="140"/>
        <v>-</v>
      </c>
      <c r="BE51" s="176">
        <f>BE52+BE53+BE54+BE55</f>
        <v>0</v>
      </c>
      <c r="BF51" s="176">
        <f>BF52+BF53+BF54+BF55</f>
        <v>0</v>
      </c>
      <c r="BG51" s="90">
        <f t="shared" si="141"/>
        <v>0</v>
      </c>
      <c r="BH51" s="91" t="str">
        <f t="shared" si="142"/>
        <v>-</v>
      </c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  <c r="BX51" s="174"/>
      <c r="BY51" s="174"/>
      <c r="BZ51" s="176">
        <f>BZ52+BZ53+BZ54+BZ55</f>
        <v>0</v>
      </c>
      <c r="CA51" s="176">
        <f>CA52+CA53+CA54+CA55</f>
        <v>0</v>
      </c>
      <c r="CB51" s="176">
        <f>CB52+CB53+CB54+CB55</f>
        <v>0</v>
      </c>
      <c r="CC51" s="176">
        <f>CC52+CC53+CC54+CC55</f>
        <v>0</v>
      </c>
      <c r="CD51" s="174"/>
      <c r="CE51" s="174"/>
      <c r="CF51" s="174"/>
      <c r="CG51" s="174"/>
      <c r="CH51" s="174"/>
      <c r="CI51" s="183"/>
      <c r="CJ51" s="183"/>
      <c r="CK51" s="184"/>
      <c r="CL51" s="184"/>
      <c r="CM51" s="184"/>
      <c r="CN51" s="184"/>
      <c r="CO51" s="184"/>
      <c r="CP51" s="184"/>
      <c r="CQ51" s="184"/>
      <c r="CR51" s="184"/>
      <c r="CS51" s="184"/>
      <c r="CT51" s="184"/>
      <c r="CU51" s="184"/>
      <c r="CV51" s="184"/>
      <c r="CW51" s="184"/>
      <c r="CX51" s="184"/>
      <c r="CY51" s="184"/>
      <c r="CZ51" s="184"/>
      <c r="DA51" s="184"/>
      <c r="DB51" s="184"/>
      <c r="DC51" s="184"/>
      <c r="DD51" s="184"/>
      <c r="DE51" s="184"/>
      <c r="DF51" s="184"/>
      <c r="DG51" s="184"/>
      <c r="DH51" s="184"/>
      <c r="DI51" s="184"/>
      <c r="DJ51" s="184"/>
      <c r="DK51" s="184"/>
      <c r="DL51" s="184"/>
      <c r="DM51" s="184"/>
      <c r="DN51" s="184"/>
      <c r="DO51" s="184"/>
      <c r="DP51" s="184"/>
      <c r="DQ51" s="184"/>
      <c r="DR51" s="184"/>
      <c r="DS51" s="184"/>
      <c r="DT51" s="184"/>
      <c r="DU51" s="184"/>
      <c r="DV51" s="184"/>
      <c r="DW51" s="184"/>
      <c r="DX51" s="184"/>
      <c r="DY51" s="184"/>
      <c r="DZ51" s="184"/>
      <c r="EA51" s="184"/>
      <c r="EB51" s="184"/>
      <c r="EC51" s="184"/>
      <c r="ED51" s="184"/>
      <c r="EE51" s="184"/>
      <c r="EF51" s="184"/>
      <c r="EG51" s="184"/>
      <c r="EH51" s="184"/>
      <c r="EI51" s="184"/>
      <c r="EJ51" s="174"/>
      <c r="EK51" s="174"/>
      <c r="EL51" s="174"/>
      <c r="EM51" s="174"/>
      <c r="EN51" s="174"/>
      <c r="EO51" s="174"/>
      <c r="EP51" s="174"/>
      <c r="EQ51" s="174"/>
      <c r="ER51" s="174"/>
      <c r="ES51" s="174"/>
      <c r="ET51" s="174"/>
      <c r="EU51" s="174"/>
      <c r="EV51" s="174"/>
      <c r="EW51" s="174"/>
      <c r="EX51" s="174"/>
      <c r="EY51" s="174"/>
      <c r="EZ51" s="174"/>
      <c r="FA51" s="174"/>
      <c r="FB51" s="174"/>
      <c r="FC51" s="174"/>
      <c r="FD51" s="174"/>
      <c r="FE51" s="174"/>
      <c r="FF51" s="174"/>
      <c r="FG51" s="174"/>
      <c r="FH51" s="174"/>
      <c r="FI51" s="174"/>
      <c r="FJ51" s="174"/>
      <c r="FK51" s="174"/>
      <c r="FL51" s="174"/>
      <c r="FM51" s="174"/>
      <c r="FN51" s="174"/>
      <c r="FO51" s="174"/>
      <c r="FP51" s="174"/>
      <c r="FQ51" s="174"/>
      <c r="FR51" s="174"/>
      <c r="FS51" s="174"/>
      <c r="FT51" s="174"/>
      <c r="FU51" s="174"/>
      <c r="FV51" s="174"/>
      <c r="FW51" s="174"/>
      <c r="FX51" s="174"/>
      <c r="FY51" s="174"/>
      <c r="FZ51" s="174"/>
      <c r="GA51" s="174"/>
      <c r="GB51" s="174"/>
      <c r="GC51" s="174"/>
      <c r="GD51" s="174"/>
      <c r="GE51" s="174"/>
      <c r="GF51" s="174"/>
      <c r="GG51" s="174"/>
      <c r="GH51" s="174"/>
      <c r="GI51" s="174"/>
      <c r="GJ51" s="174"/>
      <c r="GK51" s="174"/>
      <c r="GL51" s="174"/>
      <c r="GM51" s="174"/>
      <c r="GN51" s="174"/>
      <c r="GO51" s="179"/>
      <c r="GP51" s="179"/>
      <c r="GQ51" s="180"/>
      <c r="GR51" s="180"/>
      <c r="GS51" s="181"/>
      <c r="GT51" s="181"/>
      <c r="GU51" s="181"/>
      <c r="GV51" s="181"/>
      <c r="GW51" s="181"/>
      <c r="GX51" s="181"/>
      <c r="GY51" s="181"/>
      <c r="GZ51" s="181"/>
      <c r="HA51" s="181"/>
      <c r="HB51" s="181"/>
      <c r="HC51" s="181"/>
      <c r="HD51" s="181"/>
      <c r="HE51" s="181"/>
      <c r="HF51" s="181"/>
      <c r="HG51" s="181"/>
      <c r="HH51" s="181"/>
      <c r="HI51" s="182"/>
      <c r="HJ51" s="182"/>
      <c r="HK51" s="182"/>
      <c r="HL51" s="182"/>
      <c r="HM51" s="182"/>
      <c r="HN51" s="182"/>
      <c r="HO51" s="182"/>
      <c r="HP51" s="182"/>
      <c r="HQ51" s="182"/>
      <c r="HR51" s="182"/>
      <c r="HS51" s="182"/>
      <c r="HT51" s="182"/>
      <c r="HU51" s="182"/>
      <c r="HV51" s="182"/>
      <c r="HW51" s="182"/>
      <c r="HX51" s="182"/>
      <c r="HY51" s="182"/>
      <c r="HZ51" s="182"/>
      <c r="IA51" s="182"/>
      <c r="IB51" s="182"/>
      <c r="IC51" s="182"/>
      <c r="ID51" s="182"/>
      <c r="IE51" s="182"/>
      <c r="IF51" s="182"/>
      <c r="IG51" s="182"/>
      <c r="IH51" s="182"/>
      <c r="II51" s="182"/>
      <c r="IJ51" s="182"/>
      <c r="IK51" s="182"/>
      <c r="IL51" s="182"/>
      <c r="IM51" s="182"/>
      <c r="IN51" s="182"/>
      <c r="IO51" s="182"/>
      <c r="IP51" s="182"/>
      <c r="IQ51" s="182"/>
      <c r="IR51" s="182"/>
      <c r="IS51" s="182"/>
      <c r="IT51" s="182"/>
      <c r="IU51" s="182"/>
      <c r="IV51" s="182"/>
      <c r="IW51" s="182"/>
      <c r="IX51" s="182"/>
      <c r="IY51" s="182"/>
      <c r="IZ51" s="182"/>
      <c r="JA51" s="182"/>
      <c r="JB51" s="182"/>
      <c r="JC51" s="182"/>
      <c r="JD51" s="182"/>
      <c r="JE51" s="182"/>
      <c r="JF51" s="182"/>
      <c r="JG51" s="182"/>
      <c r="JH51" s="182"/>
      <c r="JI51" s="182"/>
      <c r="JJ51" s="182"/>
      <c r="JK51" s="182"/>
      <c r="JL51" s="182"/>
      <c r="JM51" s="182"/>
      <c r="JN51" s="182"/>
      <c r="JO51" s="182"/>
      <c r="JP51" s="182"/>
      <c r="JQ51" s="182"/>
      <c r="JR51" s="182"/>
      <c r="JS51" s="182"/>
      <c r="JT51" s="182"/>
      <c r="JU51" s="182"/>
      <c r="JV51" s="182"/>
      <c r="JW51" s="182"/>
      <c r="JX51" s="182"/>
      <c r="JY51" s="182"/>
      <c r="JZ51" s="182"/>
      <c r="KA51" s="182"/>
      <c r="KB51" s="182"/>
      <c r="KC51" s="182"/>
      <c r="KD51" s="182"/>
      <c r="KE51" s="182"/>
      <c r="KF51" s="182"/>
      <c r="KG51" s="182"/>
      <c r="KH51" s="182"/>
      <c r="KI51" s="182"/>
      <c r="KJ51" s="182"/>
      <c r="KK51" s="182"/>
      <c r="KL51" s="182"/>
      <c r="KM51" s="182"/>
      <c r="KN51" s="182"/>
      <c r="KO51" s="182"/>
      <c r="KP51" s="182"/>
      <c r="KQ51" s="182"/>
      <c r="KR51" s="182"/>
      <c r="KS51" s="182"/>
      <c r="KT51" s="182"/>
      <c r="KU51" s="182"/>
      <c r="KV51" s="182"/>
      <c r="KW51" s="182"/>
      <c r="KX51" s="182"/>
      <c r="KY51" s="182"/>
      <c r="KZ51" s="182"/>
      <c r="LA51" s="182"/>
      <c r="LB51" s="182"/>
      <c r="LC51" s="182"/>
      <c r="LD51" s="182"/>
      <c r="LE51" s="182"/>
      <c r="LF51" s="182"/>
      <c r="LG51" s="182"/>
      <c r="LH51" s="182"/>
      <c r="LI51" s="182"/>
      <c r="LJ51" s="182"/>
      <c r="LK51" s="182"/>
      <c r="LL51" s="182"/>
      <c r="LM51" s="182"/>
      <c r="LN51" s="182"/>
      <c r="LO51" s="182"/>
      <c r="LP51" s="182"/>
      <c r="LQ51" s="182"/>
      <c r="LR51" s="182"/>
      <c r="LS51" s="182"/>
      <c r="LT51" s="182"/>
      <c r="LU51" s="182"/>
      <c r="LV51" s="182"/>
      <c r="LW51" s="182"/>
      <c r="LX51" s="182"/>
    </row>
    <row r="52" spans="1:336" x14ac:dyDescent="0.2">
      <c r="A52" s="171"/>
      <c r="B52" s="172" t="s">
        <v>182</v>
      </c>
      <c r="C52" s="108"/>
      <c r="D52" s="108"/>
      <c r="E52" s="108"/>
      <c r="F52" s="108"/>
      <c r="G52" s="108"/>
      <c r="H52" s="108"/>
      <c r="I52" s="108"/>
      <c r="J52" s="173"/>
      <c r="K52" s="173"/>
      <c r="L52" s="173"/>
      <c r="M52" s="173"/>
      <c r="N52" s="108"/>
      <c r="O52" s="108"/>
      <c r="P52" s="173"/>
      <c r="Q52" s="173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74"/>
      <c r="AC52" s="174"/>
      <c r="AD52" s="174"/>
      <c r="AE52" s="174"/>
      <c r="AF52" s="175">
        <f t="shared" si="125"/>
        <v>0</v>
      </c>
      <c r="AG52" s="175">
        <f t="shared" si="126"/>
        <v>0</v>
      </c>
      <c r="AH52" s="175">
        <f t="shared" si="126"/>
        <v>0</v>
      </c>
      <c r="AI52" s="90">
        <f t="shared" si="127"/>
        <v>0</v>
      </c>
      <c r="AJ52" s="91" t="str">
        <f t="shared" si="128"/>
        <v>-</v>
      </c>
      <c r="AK52" s="185"/>
      <c r="AL52" s="185"/>
      <c r="AM52" s="90">
        <f t="shared" si="129"/>
        <v>0</v>
      </c>
      <c r="AN52" s="91" t="str">
        <f t="shared" si="130"/>
        <v>-</v>
      </c>
      <c r="AO52" s="185"/>
      <c r="AP52" s="185"/>
      <c r="AQ52" s="90">
        <f t="shared" si="131"/>
        <v>0</v>
      </c>
      <c r="AR52" s="91" t="str">
        <f t="shared" si="132"/>
        <v>-</v>
      </c>
      <c r="AS52" s="175">
        <f t="shared" si="133"/>
        <v>0</v>
      </c>
      <c r="AT52" s="175">
        <f t="shared" si="133"/>
        <v>0</v>
      </c>
      <c r="AU52" s="90">
        <f t="shared" si="134"/>
        <v>0</v>
      </c>
      <c r="AV52" s="91" t="str">
        <f t="shared" si="135"/>
        <v>-</v>
      </c>
      <c r="AW52" s="185"/>
      <c r="AX52" s="185"/>
      <c r="AY52" s="90">
        <f t="shared" si="136"/>
        <v>0</v>
      </c>
      <c r="AZ52" s="91" t="str">
        <f t="shared" si="137"/>
        <v>-</v>
      </c>
      <c r="BA52" s="175">
        <f t="shared" si="138"/>
        <v>0</v>
      </c>
      <c r="BB52" s="175">
        <f t="shared" si="138"/>
        <v>0</v>
      </c>
      <c r="BC52" s="90">
        <f t="shared" si="139"/>
        <v>0</v>
      </c>
      <c r="BD52" s="91" t="str">
        <f t="shared" si="140"/>
        <v>-</v>
      </c>
      <c r="BE52" s="185"/>
      <c r="BF52" s="185"/>
      <c r="BG52" s="90">
        <f t="shared" si="141"/>
        <v>0</v>
      </c>
      <c r="BH52" s="91" t="str">
        <f t="shared" si="142"/>
        <v>-</v>
      </c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2"/>
      <c r="CA52" s="172"/>
      <c r="CB52" s="172"/>
      <c r="CC52" s="172"/>
      <c r="CD52" s="174"/>
      <c r="CE52" s="174"/>
      <c r="CF52" s="174"/>
      <c r="CG52" s="174"/>
      <c r="CH52" s="174"/>
      <c r="CI52" s="186" t="s">
        <v>183</v>
      </c>
      <c r="CJ52" s="186"/>
      <c r="CK52" s="187">
        <f>CK12+CK15+CK16+CK17+CK42</f>
        <v>1750680.0730417091</v>
      </c>
      <c r="CL52" s="187">
        <f>CL12+CL15+CL16+CL17+CL42</f>
        <v>294764.10031993</v>
      </c>
      <c r="CM52" s="184"/>
      <c r="CN52" s="184"/>
      <c r="CO52" s="184"/>
      <c r="CP52" s="184"/>
      <c r="CQ52" s="184"/>
      <c r="CR52" s="184"/>
      <c r="CS52" s="184"/>
      <c r="CT52" s="184"/>
      <c r="CU52" s="184"/>
      <c r="CV52" s="184"/>
      <c r="CW52" s="184"/>
      <c r="CX52" s="184"/>
      <c r="CY52" s="184"/>
      <c r="CZ52" s="184"/>
      <c r="DA52" s="184"/>
      <c r="DB52" s="184"/>
      <c r="DC52" s="184"/>
      <c r="DD52" s="184"/>
      <c r="DE52" s="184"/>
      <c r="DF52" s="184"/>
      <c r="DG52" s="184"/>
      <c r="DH52" s="184"/>
      <c r="DI52" s="184"/>
      <c r="DJ52" s="184"/>
      <c r="DK52" s="184"/>
      <c r="DL52" s="184"/>
      <c r="DM52" s="184"/>
      <c r="DN52" s="187"/>
      <c r="DO52" s="187"/>
      <c r="DP52" s="184"/>
      <c r="DQ52" s="184"/>
      <c r="DR52" s="184"/>
      <c r="DS52" s="184"/>
      <c r="DT52" s="184"/>
      <c r="DU52" s="184"/>
      <c r="DV52" s="184"/>
      <c r="DW52" s="184"/>
      <c r="DX52" s="184"/>
      <c r="DY52" s="184"/>
      <c r="DZ52" s="184"/>
      <c r="EA52" s="184"/>
      <c r="EB52" s="184"/>
      <c r="EC52" s="184"/>
      <c r="ED52" s="184"/>
      <c r="EE52" s="187">
        <f>EE12+EE15+EE16+EE17+EE42</f>
        <v>391802.64263996168</v>
      </c>
      <c r="EF52" s="187">
        <f>EF12+EF15+EF16+EF17+EF42</f>
        <v>373091.54494718194</v>
      </c>
      <c r="EG52" s="187">
        <f>EG12+EG15+EG16+EG17+EG42</f>
        <v>243535.79196500336</v>
      </c>
      <c r="EH52" s="187">
        <f>EH12+EH15+EH16+EH17+EH42</f>
        <v>447485.99316963216</v>
      </c>
      <c r="EI52" s="184"/>
      <c r="EJ52" s="174"/>
      <c r="EK52" s="174"/>
      <c r="EL52" s="174"/>
      <c r="EM52" s="174"/>
      <c r="EN52" s="174"/>
      <c r="EO52" s="174"/>
      <c r="EP52" s="174"/>
      <c r="EQ52" s="174"/>
      <c r="ER52" s="174"/>
      <c r="ES52" s="174"/>
      <c r="ET52" s="174"/>
      <c r="EU52" s="174"/>
      <c r="EV52" s="174"/>
      <c r="EW52" s="174"/>
      <c r="EX52" s="174"/>
      <c r="EY52" s="174"/>
      <c r="EZ52" s="174"/>
      <c r="FA52" s="174"/>
      <c r="FB52" s="174"/>
      <c r="FC52" s="174"/>
      <c r="FD52" s="174"/>
      <c r="FE52" s="174"/>
      <c r="FF52" s="174"/>
      <c r="FG52" s="174"/>
      <c r="FH52" s="174"/>
      <c r="FI52" s="174"/>
      <c r="FJ52" s="174"/>
      <c r="FK52" s="174"/>
      <c r="FL52" s="174"/>
      <c r="FM52" s="174"/>
      <c r="FN52" s="174"/>
      <c r="FO52" s="174"/>
      <c r="FP52" s="174"/>
      <c r="FQ52" s="174"/>
      <c r="FR52" s="174"/>
      <c r="FS52" s="174"/>
      <c r="FT52" s="174"/>
      <c r="FU52" s="174"/>
      <c r="FV52" s="174"/>
      <c r="FW52" s="174"/>
      <c r="FX52" s="174"/>
      <c r="FY52" s="174"/>
      <c r="FZ52" s="174"/>
      <c r="GA52" s="174"/>
      <c r="GB52" s="174"/>
      <c r="GC52" s="174"/>
      <c r="GD52" s="174"/>
      <c r="GE52" s="174"/>
      <c r="GF52" s="174"/>
      <c r="GG52" s="174"/>
      <c r="GH52" s="174"/>
      <c r="GI52" s="174"/>
      <c r="GJ52" s="174"/>
      <c r="GK52" s="174"/>
      <c r="GL52" s="174"/>
      <c r="GM52" s="174"/>
      <c r="GN52" s="174"/>
      <c r="GO52" s="179"/>
      <c r="GP52" s="179"/>
      <c r="GQ52" s="180"/>
      <c r="GR52" s="180"/>
      <c r="GS52" s="181"/>
      <c r="GT52" s="181"/>
      <c r="GU52" s="181"/>
      <c r="GV52" s="181"/>
      <c r="GW52" s="181"/>
      <c r="GX52" s="181"/>
      <c r="GY52" s="181"/>
      <c r="GZ52" s="181"/>
      <c r="HA52" s="181"/>
      <c r="HB52" s="181"/>
      <c r="HC52" s="181"/>
      <c r="HD52" s="181"/>
      <c r="HE52" s="181"/>
      <c r="HF52" s="181"/>
      <c r="HG52" s="181"/>
      <c r="HH52" s="181"/>
      <c r="HI52" s="182"/>
      <c r="HJ52" s="182"/>
      <c r="HK52" s="182"/>
      <c r="HL52" s="182"/>
      <c r="HM52" s="182"/>
      <c r="HN52" s="182"/>
      <c r="HO52" s="182"/>
      <c r="HP52" s="182"/>
      <c r="HQ52" s="182"/>
      <c r="HR52" s="182"/>
      <c r="HS52" s="182"/>
      <c r="HT52" s="182"/>
      <c r="HU52" s="182"/>
      <c r="HV52" s="182"/>
      <c r="HW52" s="182"/>
      <c r="HX52" s="182"/>
      <c r="HY52" s="182"/>
      <c r="HZ52" s="182"/>
      <c r="IA52" s="182"/>
      <c r="IB52" s="182"/>
      <c r="IC52" s="182"/>
      <c r="ID52" s="182"/>
      <c r="IE52" s="182"/>
      <c r="IF52" s="182"/>
      <c r="IG52" s="182"/>
      <c r="IH52" s="182"/>
      <c r="II52" s="182"/>
      <c r="IJ52" s="182"/>
      <c r="IK52" s="182"/>
      <c r="IL52" s="182"/>
      <c r="IM52" s="182"/>
      <c r="IN52" s="182"/>
      <c r="IO52" s="182"/>
      <c r="IP52" s="182"/>
      <c r="IQ52" s="182"/>
      <c r="IR52" s="182"/>
      <c r="IS52" s="182"/>
      <c r="IT52" s="182"/>
      <c r="IU52" s="182"/>
      <c r="IV52" s="182"/>
      <c r="IW52" s="182"/>
      <c r="IX52" s="182"/>
      <c r="IY52" s="182"/>
      <c r="IZ52" s="182"/>
      <c r="JA52" s="182"/>
      <c r="JB52" s="182"/>
      <c r="JC52" s="182"/>
      <c r="JD52" s="182"/>
      <c r="JE52" s="182"/>
      <c r="JF52" s="182"/>
      <c r="JG52" s="182"/>
      <c r="JH52" s="182"/>
      <c r="JI52" s="182"/>
      <c r="JJ52" s="182"/>
      <c r="JK52" s="182"/>
      <c r="JL52" s="182"/>
      <c r="JM52" s="182"/>
      <c r="JN52" s="182"/>
      <c r="JO52" s="182"/>
      <c r="JP52" s="182"/>
      <c r="JQ52" s="182"/>
      <c r="JR52" s="182"/>
      <c r="JS52" s="182"/>
      <c r="JT52" s="182"/>
      <c r="JU52" s="182"/>
      <c r="JV52" s="182"/>
      <c r="JW52" s="182"/>
      <c r="JX52" s="182"/>
      <c r="JY52" s="182"/>
      <c r="JZ52" s="182"/>
      <c r="KA52" s="182"/>
      <c r="KB52" s="182"/>
      <c r="KC52" s="182"/>
      <c r="KD52" s="182"/>
      <c r="KE52" s="182"/>
      <c r="KF52" s="182"/>
      <c r="KG52" s="182"/>
      <c r="KH52" s="182"/>
      <c r="KI52" s="182"/>
      <c r="KJ52" s="182"/>
      <c r="KK52" s="182"/>
      <c r="KL52" s="182"/>
      <c r="KM52" s="182"/>
      <c r="KN52" s="182"/>
      <c r="KO52" s="182"/>
      <c r="KP52" s="182"/>
      <c r="KQ52" s="182"/>
      <c r="KR52" s="182"/>
      <c r="KS52" s="182"/>
      <c r="KT52" s="182"/>
      <c r="KU52" s="182"/>
      <c r="KV52" s="182"/>
      <c r="KW52" s="182"/>
      <c r="KX52" s="182"/>
      <c r="KY52" s="182"/>
      <c r="KZ52" s="182"/>
      <c r="LA52" s="182"/>
      <c r="LB52" s="182"/>
      <c r="LC52" s="182"/>
      <c r="LD52" s="182"/>
      <c r="LE52" s="182"/>
      <c r="LF52" s="182"/>
      <c r="LG52" s="182"/>
      <c r="LH52" s="182"/>
      <c r="LI52" s="182"/>
      <c r="LJ52" s="182"/>
      <c r="LK52" s="182"/>
      <c r="LL52" s="182"/>
      <c r="LM52" s="182"/>
      <c r="LN52" s="182"/>
      <c r="LO52" s="182"/>
      <c r="LP52" s="182"/>
      <c r="LQ52" s="182"/>
      <c r="LR52" s="182"/>
      <c r="LS52" s="182"/>
      <c r="LT52" s="182"/>
      <c r="LU52" s="182"/>
      <c r="LV52" s="182"/>
      <c r="LW52" s="182"/>
      <c r="LX52" s="182"/>
    </row>
    <row r="53" spans="1:336" x14ac:dyDescent="0.2">
      <c r="A53" s="171"/>
      <c r="B53" s="172" t="s">
        <v>184</v>
      </c>
      <c r="C53" s="108"/>
      <c r="D53" s="108"/>
      <c r="E53" s="108"/>
      <c r="F53" s="108"/>
      <c r="G53" s="108"/>
      <c r="H53" s="108"/>
      <c r="I53" s="108"/>
      <c r="J53" s="173"/>
      <c r="K53" s="173"/>
      <c r="L53" s="173"/>
      <c r="M53" s="173"/>
      <c r="N53" s="108"/>
      <c r="O53" s="108"/>
      <c r="P53" s="173"/>
      <c r="Q53" s="173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74"/>
      <c r="AC53" s="174"/>
      <c r="AD53" s="174"/>
      <c r="AE53" s="174"/>
      <c r="AF53" s="175">
        <f t="shared" si="125"/>
        <v>0</v>
      </c>
      <c r="AG53" s="175">
        <f t="shared" si="126"/>
        <v>0</v>
      </c>
      <c r="AH53" s="175">
        <f t="shared" si="126"/>
        <v>0</v>
      </c>
      <c r="AI53" s="90">
        <f t="shared" si="127"/>
        <v>0</v>
      </c>
      <c r="AJ53" s="91" t="str">
        <f t="shared" si="128"/>
        <v>-</v>
      </c>
      <c r="AK53" s="185"/>
      <c r="AL53" s="185"/>
      <c r="AM53" s="90">
        <f t="shared" si="129"/>
        <v>0</v>
      </c>
      <c r="AN53" s="91" t="str">
        <f t="shared" si="130"/>
        <v>-</v>
      </c>
      <c r="AO53" s="185"/>
      <c r="AP53" s="185"/>
      <c r="AQ53" s="90">
        <f t="shared" si="131"/>
        <v>0</v>
      </c>
      <c r="AR53" s="91" t="str">
        <f t="shared" si="132"/>
        <v>-</v>
      </c>
      <c r="AS53" s="175">
        <f t="shared" si="133"/>
        <v>0</v>
      </c>
      <c r="AT53" s="175">
        <f t="shared" si="133"/>
        <v>0</v>
      </c>
      <c r="AU53" s="90">
        <f t="shared" si="134"/>
        <v>0</v>
      </c>
      <c r="AV53" s="91" t="str">
        <f t="shared" si="135"/>
        <v>-</v>
      </c>
      <c r="AW53" s="185"/>
      <c r="AX53" s="185"/>
      <c r="AY53" s="90">
        <f t="shared" si="136"/>
        <v>0</v>
      </c>
      <c r="AZ53" s="91" t="str">
        <f t="shared" si="137"/>
        <v>-</v>
      </c>
      <c r="BA53" s="175">
        <f t="shared" si="138"/>
        <v>0</v>
      </c>
      <c r="BB53" s="175">
        <f t="shared" si="138"/>
        <v>0</v>
      </c>
      <c r="BC53" s="90">
        <f t="shared" si="139"/>
        <v>0</v>
      </c>
      <c r="BD53" s="91" t="str">
        <f t="shared" si="140"/>
        <v>-</v>
      </c>
      <c r="BE53" s="185"/>
      <c r="BF53" s="185"/>
      <c r="BG53" s="90">
        <f t="shared" si="141"/>
        <v>0</v>
      </c>
      <c r="BH53" s="91" t="str">
        <f t="shared" si="142"/>
        <v>-</v>
      </c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  <c r="BX53" s="174"/>
      <c r="BY53" s="174"/>
      <c r="BZ53" s="172"/>
      <c r="CA53" s="172"/>
      <c r="CB53" s="172"/>
      <c r="CC53" s="172"/>
      <c r="CD53" s="174"/>
      <c r="CE53" s="174"/>
      <c r="CF53" s="174"/>
      <c r="CG53" s="174"/>
      <c r="CH53" s="174"/>
      <c r="CI53" s="186" t="s">
        <v>185</v>
      </c>
      <c r="CJ53" s="186"/>
      <c r="CK53" s="187">
        <f>CK52*0.05</f>
        <v>87534.003652085463</v>
      </c>
      <c r="CL53" s="187">
        <f>CL52*0.05</f>
        <v>14738.2050159965</v>
      </c>
      <c r="CM53" s="184"/>
      <c r="CN53" s="184"/>
      <c r="CO53" s="184"/>
      <c r="CP53" s="184"/>
      <c r="CQ53" s="184"/>
      <c r="CR53" s="184"/>
      <c r="CS53" s="184"/>
      <c r="CT53" s="184"/>
      <c r="CU53" s="184"/>
      <c r="CV53" s="184"/>
      <c r="CW53" s="184"/>
      <c r="CX53" s="184"/>
      <c r="CY53" s="184"/>
      <c r="CZ53" s="184"/>
      <c r="DA53" s="184"/>
      <c r="DB53" s="184"/>
      <c r="DC53" s="184"/>
      <c r="DD53" s="184"/>
      <c r="DE53" s="184"/>
      <c r="DF53" s="184"/>
      <c r="DG53" s="184"/>
      <c r="DH53" s="184"/>
      <c r="DI53" s="184"/>
      <c r="DJ53" s="184"/>
      <c r="DK53" s="184"/>
      <c r="DL53" s="184"/>
      <c r="DM53" s="184"/>
      <c r="DN53" s="187"/>
      <c r="DO53" s="187"/>
      <c r="DP53" s="184"/>
      <c r="DQ53" s="184"/>
      <c r="DR53" s="184"/>
      <c r="DS53" s="184"/>
      <c r="DT53" s="184"/>
      <c r="DU53" s="184"/>
      <c r="DV53" s="184"/>
      <c r="DW53" s="184"/>
      <c r="DX53" s="184"/>
      <c r="DY53" s="184"/>
      <c r="DZ53" s="184"/>
      <c r="EA53" s="184"/>
      <c r="EB53" s="184"/>
      <c r="EC53" s="184"/>
      <c r="ED53" s="184"/>
      <c r="EE53" s="187">
        <f>EE52*0.05</f>
        <v>19590.132131998085</v>
      </c>
      <c r="EF53" s="187">
        <f>EF52*0.05</f>
        <v>18654.577247359099</v>
      </c>
      <c r="EG53" s="187">
        <f>EG52*0.05</f>
        <v>12176.789598250169</v>
      </c>
      <c r="EH53" s="187">
        <f>EH52*0.05</f>
        <v>22374.29965848161</v>
      </c>
      <c r="EI53" s="184"/>
      <c r="EJ53" s="174"/>
      <c r="EK53" s="174"/>
      <c r="EL53" s="174"/>
      <c r="EM53" s="174"/>
      <c r="EN53" s="174"/>
      <c r="EO53" s="174"/>
      <c r="EP53" s="174"/>
      <c r="EQ53" s="174"/>
      <c r="ER53" s="174"/>
      <c r="ES53" s="174"/>
      <c r="ET53" s="174"/>
      <c r="EU53" s="174"/>
      <c r="EV53" s="174"/>
      <c r="EW53" s="174"/>
      <c r="EX53" s="174"/>
      <c r="EY53" s="174"/>
      <c r="EZ53" s="174"/>
      <c r="FA53" s="174"/>
      <c r="FB53" s="174"/>
      <c r="FC53" s="174"/>
      <c r="FD53" s="174"/>
      <c r="FE53" s="174"/>
      <c r="FF53" s="174"/>
      <c r="FG53" s="174"/>
      <c r="FH53" s="174"/>
      <c r="FI53" s="174"/>
      <c r="FJ53" s="174"/>
      <c r="FK53" s="174"/>
      <c r="FL53" s="174"/>
      <c r="FM53" s="174"/>
      <c r="FN53" s="174"/>
      <c r="FO53" s="174"/>
      <c r="FP53" s="174"/>
      <c r="FQ53" s="174"/>
      <c r="FR53" s="174"/>
      <c r="FS53" s="174"/>
      <c r="FT53" s="174"/>
      <c r="FU53" s="174"/>
      <c r="FV53" s="174"/>
      <c r="FW53" s="174"/>
      <c r="FX53" s="174"/>
      <c r="FY53" s="174"/>
      <c r="FZ53" s="174"/>
      <c r="GA53" s="174"/>
      <c r="GB53" s="174"/>
      <c r="GC53" s="174"/>
      <c r="GD53" s="174"/>
      <c r="GE53" s="174"/>
      <c r="GF53" s="174"/>
      <c r="GG53" s="174"/>
      <c r="GH53" s="174"/>
      <c r="GI53" s="174"/>
      <c r="GJ53" s="174"/>
      <c r="GK53" s="174"/>
      <c r="GL53" s="174"/>
      <c r="GM53" s="174"/>
      <c r="GN53" s="174"/>
      <c r="GO53" s="179"/>
      <c r="GP53" s="179"/>
      <c r="GQ53" s="180"/>
      <c r="GR53" s="180"/>
      <c r="GS53" s="181"/>
      <c r="GT53" s="181"/>
      <c r="GU53" s="181"/>
      <c r="GV53" s="181"/>
      <c r="GW53" s="181"/>
      <c r="GX53" s="181"/>
      <c r="GY53" s="181"/>
      <c r="GZ53" s="181"/>
      <c r="HA53" s="181"/>
      <c r="HB53" s="181"/>
      <c r="HC53" s="181"/>
      <c r="HD53" s="181"/>
      <c r="HE53" s="181"/>
      <c r="HF53" s="181"/>
      <c r="HG53" s="181"/>
      <c r="HH53" s="181"/>
      <c r="HI53" s="182"/>
      <c r="HJ53" s="182"/>
      <c r="HK53" s="182"/>
      <c r="HL53" s="182"/>
      <c r="HM53" s="182"/>
      <c r="HN53" s="182"/>
      <c r="HO53" s="182"/>
      <c r="HP53" s="182"/>
      <c r="HQ53" s="182"/>
      <c r="HR53" s="182"/>
      <c r="HS53" s="182"/>
      <c r="HT53" s="182"/>
      <c r="HU53" s="182"/>
      <c r="HV53" s="182"/>
      <c r="HW53" s="182"/>
      <c r="HX53" s="182"/>
      <c r="HY53" s="182"/>
      <c r="HZ53" s="182"/>
      <c r="IA53" s="182"/>
      <c r="IB53" s="182"/>
      <c r="IC53" s="182"/>
      <c r="ID53" s="182"/>
      <c r="IE53" s="182"/>
      <c r="IF53" s="182"/>
      <c r="IG53" s="182"/>
      <c r="IH53" s="182"/>
      <c r="II53" s="182"/>
      <c r="IJ53" s="182"/>
      <c r="IK53" s="182"/>
      <c r="IL53" s="182"/>
      <c r="IM53" s="182"/>
      <c r="IN53" s="182"/>
      <c r="IO53" s="182"/>
      <c r="IP53" s="182"/>
      <c r="IQ53" s="182"/>
      <c r="IR53" s="182"/>
      <c r="IS53" s="182"/>
      <c r="IT53" s="182"/>
      <c r="IU53" s="182"/>
      <c r="IV53" s="182"/>
      <c r="IW53" s="182"/>
      <c r="IX53" s="182"/>
      <c r="IY53" s="182"/>
      <c r="IZ53" s="182"/>
      <c r="JA53" s="182"/>
      <c r="JB53" s="182"/>
      <c r="JC53" s="182"/>
      <c r="JD53" s="182"/>
      <c r="JE53" s="182"/>
      <c r="JF53" s="182"/>
      <c r="JG53" s="182"/>
      <c r="JH53" s="182"/>
      <c r="JI53" s="182"/>
      <c r="JJ53" s="182"/>
      <c r="JK53" s="182"/>
      <c r="JL53" s="182"/>
      <c r="JM53" s="182"/>
      <c r="JN53" s="182"/>
      <c r="JO53" s="182"/>
      <c r="JP53" s="182"/>
      <c r="JQ53" s="182"/>
      <c r="JR53" s="182"/>
      <c r="JS53" s="182"/>
      <c r="JT53" s="182"/>
      <c r="JU53" s="182"/>
      <c r="JV53" s="182"/>
      <c r="JW53" s="182"/>
      <c r="JX53" s="182"/>
      <c r="JY53" s="182"/>
      <c r="JZ53" s="182"/>
      <c r="KA53" s="182"/>
      <c r="KB53" s="182"/>
      <c r="KC53" s="182"/>
      <c r="KD53" s="182"/>
      <c r="KE53" s="182"/>
      <c r="KF53" s="182"/>
      <c r="KG53" s="182"/>
      <c r="KH53" s="182"/>
      <c r="KI53" s="182"/>
      <c r="KJ53" s="182"/>
      <c r="KK53" s="182"/>
      <c r="KL53" s="182"/>
      <c r="KM53" s="182"/>
      <c r="KN53" s="182"/>
      <c r="KO53" s="182"/>
      <c r="KP53" s="182"/>
      <c r="KQ53" s="182"/>
      <c r="KR53" s="182"/>
      <c r="KS53" s="182"/>
      <c r="KT53" s="182"/>
      <c r="KU53" s="182"/>
      <c r="KV53" s="182"/>
      <c r="KW53" s="182"/>
      <c r="KX53" s="182"/>
      <c r="KY53" s="182"/>
      <c r="KZ53" s="182"/>
      <c r="LA53" s="182"/>
      <c r="LB53" s="182"/>
      <c r="LC53" s="182"/>
      <c r="LD53" s="182"/>
      <c r="LE53" s="182"/>
      <c r="LF53" s="182"/>
      <c r="LG53" s="182"/>
      <c r="LH53" s="182"/>
      <c r="LI53" s="182"/>
      <c r="LJ53" s="182"/>
      <c r="LK53" s="182"/>
      <c r="LL53" s="182"/>
      <c r="LM53" s="182"/>
      <c r="LN53" s="182"/>
      <c r="LO53" s="182"/>
      <c r="LP53" s="182"/>
      <c r="LQ53" s="182"/>
      <c r="LR53" s="182"/>
      <c r="LS53" s="182"/>
      <c r="LT53" s="182"/>
      <c r="LU53" s="182"/>
      <c r="LV53" s="182"/>
      <c r="LW53" s="182"/>
      <c r="LX53" s="182"/>
    </row>
    <row r="54" spans="1:336" x14ac:dyDescent="0.2">
      <c r="A54" s="171"/>
      <c r="B54" s="172" t="s">
        <v>186</v>
      </c>
      <c r="C54" s="108"/>
      <c r="D54" s="108"/>
      <c r="E54" s="108"/>
      <c r="F54" s="108"/>
      <c r="G54" s="108"/>
      <c r="H54" s="108"/>
      <c r="I54" s="108"/>
      <c r="J54" s="173"/>
      <c r="K54" s="173"/>
      <c r="L54" s="173"/>
      <c r="M54" s="173"/>
      <c r="N54" s="108"/>
      <c r="O54" s="108"/>
      <c r="P54" s="173"/>
      <c r="Q54" s="173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74"/>
      <c r="AC54" s="174"/>
      <c r="AD54" s="174"/>
      <c r="AE54" s="174"/>
      <c r="AF54" s="175">
        <f t="shared" si="125"/>
        <v>0</v>
      </c>
      <c r="AG54" s="175">
        <f t="shared" si="126"/>
        <v>0</v>
      </c>
      <c r="AH54" s="175">
        <f t="shared" si="126"/>
        <v>0</v>
      </c>
      <c r="AI54" s="90">
        <f t="shared" si="127"/>
        <v>0</v>
      </c>
      <c r="AJ54" s="91" t="str">
        <f t="shared" si="128"/>
        <v>-</v>
      </c>
      <c r="AK54" s="185"/>
      <c r="AL54" s="185"/>
      <c r="AM54" s="90">
        <f t="shared" si="129"/>
        <v>0</v>
      </c>
      <c r="AN54" s="91" t="str">
        <f t="shared" si="130"/>
        <v>-</v>
      </c>
      <c r="AO54" s="185"/>
      <c r="AP54" s="185"/>
      <c r="AQ54" s="90">
        <f t="shared" si="131"/>
        <v>0</v>
      </c>
      <c r="AR54" s="91" t="str">
        <f t="shared" si="132"/>
        <v>-</v>
      </c>
      <c r="AS54" s="175">
        <f t="shared" si="133"/>
        <v>0</v>
      </c>
      <c r="AT54" s="175">
        <f t="shared" si="133"/>
        <v>0</v>
      </c>
      <c r="AU54" s="90">
        <f t="shared" si="134"/>
        <v>0</v>
      </c>
      <c r="AV54" s="91" t="str">
        <f t="shared" si="135"/>
        <v>-</v>
      </c>
      <c r="AW54" s="185"/>
      <c r="AX54" s="185"/>
      <c r="AY54" s="90">
        <f t="shared" si="136"/>
        <v>0</v>
      </c>
      <c r="AZ54" s="91" t="str">
        <f t="shared" si="137"/>
        <v>-</v>
      </c>
      <c r="BA54" s="175">
        <f t="shared" si="138"/>
        <v>0</v>
      </c>
      <c r="BB54" s="175">
        <f t="shared" si="138"/>
        <v>0</v>
      </c>
      <c r="BC54" s="90">
        <f t="shared" si="139"/>
        <v>0</v>
      </c>
      <c r="BD54" s="91" t="str">
        <f t="shared" si="140"/>
        <v>-</v>
      </c>
      <c r="BE54" s="185"/>
      <c r="BF54" s="185"/>
      <c r="BG54" s="90">
        <f t="shared" si="141"/>
        <v>0</v>
      </c>
      <c r="BH54" s="91" t="str">
        <f t="shared" si="142"/>
        <v>-</v>
      </c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2"/>
      <c r="CA54" s="172"/>
      <c r="CB54" s="172"/>
      <c r="CC54" s="172"/>
      <c r="CD54" s="174"/>
      <c r="CE54" s="174"/>
      <c r="CF54" s="174"/>
      <c r="CG54" s="174"/>
      <c r="CH54" s="174"/>
      <c r="CI54" s="186" t="s">
        <v>187</v>
      </c>
      <c r="CJ54" s="186"/>
      <c r="CK54" s="187">
        <f>CK47-CK53</f>
        <v>-6875.4557516547502</v>
      </c>
      <c r="CL54" s="187">
        <f>CL47-CL53</f>
        <v>-3038.2050159965002</v>
      </c>
      <c r="CM54" s="184"/>
      <c r="CN54" s="184"/>
      <c r="CO54" s="184"/>
      <c r="CP54" s="184"/>
      <c r="CQ54" s="184"/>
      <c r="CR54" s="184"/>
      <c r="CS54" s="184"/>
      <c r="CT54" s="184"/>
      <c r="CU54" s="184"/>
      <c r="CV54" s="184"/>
      <c r="CW54" s="184"/>
      <c r="CX54" s="184"/>
      <c r="CY54" s="184"/>
      <c r="CZ54" s="184"/>
      <c r="DA54" s="184"/>
      <c r="DB54" s="184"/>
      <c r="DC54" s="184"/>
      <c r="DD54" s="184"/>
      <c r="DE54" s="184"/>
      <c r="DF54" s="184"/>
      <c r="DG54" s="184"/>
      <c r="DH54" s="184"/>
      <c r="DI54" s="184"/>
      <c r="DJ54" s="184"/>
      <c r="DK54" s="184"/>
      <c r="DL54" s="184"/>
      <c r="DM54" s="184"/>
      <c r="DN54" s="187"/>
      <c r="DO54" s="187"/>
      <c r="DP54" s="184"/>
      <c r="DQ54" s="184"/>
      <c r="DR54" s="184"/>
      <c r="DS54" s="184"/>
      <c r="DT54" s="184"/>
      <c r="DU54" s="184"/>
      <c r="DV54" s="184"/>
      <c r="DW54" s="184"/>
      <c r="DX54" s="184"/>
      <c r="DY54" s="184"/>
      <c r="DZ54" s="184"/>
      <c r="EA54" s="184"/>
      <c r="EB54" s="184"/>
      <c r="EC54" s="184"/>
      <c r="ED54" s="184"/>
      <c r="EE54" s="187">
        <f>EE47-EE53</f>
        <v>-798.02269273979618</v>
      </c>
      <c r="EF54" s="187">
        <f>EF47-EF53</f>
        <v>-862.19701758518568</v>
      </c>
      <c r="EG54" s="187">
        <f>EG47-EG53</f>
        <v>-755.23702772978504</v>
      </c>
      <c r="EH54" s="187">
        <f>EH47-EH53</f>
        <v>-1421.7939976034941</v>
      </c>
      <c r="EI54" s="184"/>
      <c r="EJ54" s="174"/>
      <c r="EK54" s="174"/>
      <c r="EL54" s="174"/>
      <c r="EM54" s="174"/>
      <c r="EN54" s="174"/>
      <c r="EO54" s="174"/>
      <c r="EP54" s="174"/>
      <c r="EQ54" s="174"/>
      <c r="ER54" s="174"/>
      <c r="ES54" s="174"/>
      <c r="ET54" s="174"/>
      <c r="EU54" s="174"/>
      <c r="EV54" s="174"/>
      <c r="EW54" s="174"/>
      <c r="EX54" s="174"/>
      <c r="EY54" s="174"/>
      <c r="EZ54" s="174"/>
      <c r="FA54" s="174"/>
      <c r="FB54" s="174"/>
      <c r="FC54" s="174"/>
      <c r="FD54" s="174"/>
      <c r="FE54" s="174"/>
      <c r="FF54" s="174"/>
      <c r="FG54" s="174"/>
      <c r="FH54" s="174"/>
      <c r="FI54" s="174"/>
      <c r="FJ54" s="174"/>
      <c r="FK54" s="174"/>
      <c r="FL54" s="174"/>
      <c r="FM54" s="174"/>
      <c r="FN54" s="174"/>
      <c r="FO54" s="174"/>
      <c r="FP54" s="174"/>
      <c r="FQ54" s="174"/>
      <c r="FR54" s="174"/>
      <c r="FS54" s="174"/>
      <c r="FT54" s="174"/>
      <c r="FU54" s="174"/>
      <c r="FV54" s="174"/>
      <c r="FW54" s="174"/>
      <c r="FX54" s="174"/>
      <c r="FY54" s="174"/>
      <c r="FZ54" s="174"/>
      <c r="GA54" s="174"/>
      <c r="GB54" s="174"/>
      <c r="GC54" s="174"/>
      <c r="GD54" s="174"/>
      <c r="GE54" s="174"/>
      <c r="GF54" s="174"/>
      <c r="GG54" s="174"/>
      <c r="GH54" s="174"/>
      <c r="GI54" s="174"/>
      <c r="GJ54" s="174"/>
      <c r="GK54" s="174"/>
      <c r="GL54" s="174"/>
      <c r="GM54" s="174"/>
      <c r="GN54" s="174"/>
      <c r="GO54" s="179"/>
      <c r="GP54" s="179"/>
      <c r="GQ54" s="180"/>
      <c r="GR54" s="180"/>
      <c r="GS54" s="181"/>
      <c r="GT54" s="181"/>
      <c r="GU54" s="181"/>
      <c r="GV54" s="181"/>
      <c r="GW54" s="181"/>
      <c r="GX54" s="181"/>
      <c r="GY54" s="181"/>
      <c r="GZ54" s="181"/>
      <c r="HA54" s="181"/>
      <c r="HB54" s="181"/>
      <c r="HC54" s="181"/>
      <c r="HD54" s="181"/>
      <c r="HE54" s="181"/>
      <c r="HF54" s="181"/>
      <c r="HG54" s="181"/>
      <c r="HH54" s="188"/>
      <c r="HI54" s="182"/>
      <c r="HJ54" s="182"/>
      <c r="HK54" s="182"/>
      <c r="HL54" s="182"/>
      <c r="HM54" s="182"/>
      <c r="HN54" s="182"/>
      <c r="HO54" s="182"/>
      <c r="HP54" s="182"/>
      <c r="HQ54" s="182"/>
      <c r="HR54" s="182"/>
      <c r="HS54" s="182"/>
      <c r="HT54" s="182"/>
      <c r="HU54" s="182"/>
      <c r="HV54" s="182"/>
      <c r="HW54" s="182"/>
      <c r="HX54" s="182"/>
      <c r="HY54" s="182"/>
      <c r="HZ54" s="182"/>
      <c r="IA54" s="182"/>
      <c r="IB54" s="182"/>
      <c r="IC54" s="182"/>
      <c r="ID54" s="182"/>
      <c r="IE54" s="182"/>
      <c r="IF54" s="182"/>
      <c r="IG54" s="182"/>
      <c r="IH54" s="182"/>
      <c r="II54" s="182"/>
      <c r="IJ54" s="182"/>
      <c r="IK54" s="182"/>
      <c r="IL54" s="182"/>
      <c r="IM54" s="182"/>
      <c r="IN54" s="182"/>
      <c r="IO54" s="182"/>
      <c r="IP54" s="182"/>
      <c r="IQ54" s="182"/>
      <c r="IR54" s="182"/>
      <c r="IS54" s="182"/>
      <c r="IT54" s="182"/>
      <c r="IU54" s="182"/>
      <c r="IV54" s="182"/>
      <c r="IW54" s="182"/>
      <c r="IX54" s="182"/>
      <c r="IY54" s="182"/>
      <c r="IZ54" s="182"/>
      <c r="JA54" s="182"/>
      <c r="JB54" s="182"/>
      <c r="JC54" s="182"/>
      <c r="JD54" s="182"/>
      <c r="JE54" s="182"/>
      <c r="JF54" s="182"/>
      <c r="JG54" s="182"/>
      <c r="JH54" s="182"/>
      <c r="JI54" s="182"/>
      <c r="JJ54" s="182"/>
      <c r="JK54" s="182"/>
      <c r="JL54" s="182"/>
      <c r="JM54" s="182"/>
      <c r="JN54" s="182"/>
      <c r="JO54" s="182"/>
      <c r="JP54" s="182"/>
      <c r="JQ54" s="182"/>
      <c r="JR54" s="182"/>
      <c r="JS54" s="182"/>
      <c r="JT54" s="182"/>
      <c r="JU54" s="182"/>
      <c r="JV54" s="182"/>
      <c r="JW54" s="182"/>
      <c r="JX54" s="182"/>
      <c r="JY54" s="182"/>
      <c r="JZ54" s="182"/>
      <c r="KA54" s="182"/>
      <c r="KB54" s="182"/>
      <c r="KC54" s="182"/>
      <c r="KD54" s="182"/>
      <c r="KE54" s="182"/>
      <c r="KF54" s="182"/>
      <c r="KG54" s="182"/>
      <c r="KH54" s="182"/>
      <c r="KI54" s="182"/>
      <c r="KJ54" s="182"/>
      <c r="KK54" s="182"/>
      <c r="KL54" s="182"/>
      <c r="KM54" s="182"/>
      <c r="KN54" s="182"/>
      <c r="KO54" s="182"/>
      <c r="KP54" s="182"/>
      <c r="KQ54" s="182"/>
      <c r="KR54" s="182"/>
      <c r="KS54" s="182"/>
      <c r="KT54" s="182"/>
      <c r="KU54" s="182"/>
      <c r="KV54" s="182"/>
      <c r="KW54" s="182"/>
      <c r="KX54" s="182"/>
      <c r="KY54" s="182"/>
      <c r="KZ54" s="182"/>
      <c r="LA54" s="182"/>
      <c r="LB54" s="182"/>
      <c r="LC54" s="182"/>
      <c r="LD54" s="182"/>
      <c r="LE54" s="182"/>
      <c r="LF54" s="182"/>
      <c r="LG54" s="182"/>
      <c r="LH54" s="182"/>
      <c r="LI54" s="182"/>
      <c r="LJ54" s="182"/>
      <c r="LK54" s="182"/>
      <c r="LL54" s="182"/>
      <c r="LM54" s="182"/>
      <c r="LN54" s="182"/>
      <c r="LO54" s="182"/>
      <c r="LP54" s="182"/>
      <c r="LQ54" s="182"/>
      <c r="LR54" s="182"/>
      <c r="LS54" s="182"/>
      <c r="LT54" s="182"/>
      <c r="LU54" s="182"/>
      <c r="LV54" s="182"/>
      <c r="LW54" s="182"/>
      <c r="LX54" s="182"/>
    </row>
    <row r="55" spans="1:336" x14ac:dyDescent="0.2">
      <c r="A55" s="171"/>
      <c r="B55" s="172" t="s">
        <v>188</v>
      </c>
      <c r="C55" s="108"/>
      <c r="D55" s="108"/>
      <c r="E55" s="108"/>
      <c r="F55" s="108"/>
      <c r="G55" s="108"/>
      <c r="H55" s="108"/>
      <c r="I55" s="108"/>
      <c r="J55" s="173"/>
      <c r="K55" s="173"/>
      <c r="L55" s="173"/>
      <c r="M55" s="173"/>
      <c r="N55" s="108"/>
      <c r="O55" s="108"/>
      <c r="P55" s="173"/>
      <c r="Q55" s="173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74"/>
      <c r="AC55" s="174"/>
      <c r="AD55" s="174"/>
      <c r="AE55" s="174"/>
      <c r="AF55" s="175">
        <f t="shared" si="125"/>
        <v>0</v>
      </c>
      <c r="AG55" s="175">
        <f t="shared" si="126"/>
        <v>0</v>
      </c>
      <c r="AH55" s="175">
        <f t="shared" si="126"/>
        <v>0</v>
      </c>
      <c r="AI55" s="90">
        <f t="shared" si="127"/>
        <v>0</v>
      </c>
      <c r="AJ55" s="91" t="str">
        <f t="shared" si="128"/>
        <v>-</v>
      </c>
      <c r="AK55" s="185"/>
      <c r="AL55" s="185"/>
      <c r="AM55" s="90">
        <f t="shared" si="129"/>
        <v>0</v>
      </c>
      <c r="AN55" s="91" t="str">
        <f t="shared" si="130"/>
        <v>-</v>
      </c>
      <c r="AO55" s="185"/>
      <c r="AP55" s="185"/>
      <c r="AQ55" s="90">
        <f t="shared" si="131"/>
        <v>0</v>
      </c>
      <c r="AR55" s="91" t="str">
        <f t="shared" si="132"/>
        <v>-</v>
      </c>
      <c r="AS55" s="175">
        <f t="shared" si="133"/>
        <v>0</v>
      </c>
      <c r="AT55" s="175">
        <f t="shared" si="133"/>
        <v>0</v>
      </c>
      <c r="AU55" s="90">
        <f t="shared" si="134"/>
        <v>0</v>
      </c>
      <c r="AV55" s="91" t="str">
        <f t="shared" si="135"/>
        <v>-</v>
      </c>
      <c r="AW55" s="185"/>
      <c r="AX55" s="185"/>
      <c r="AY55" s="90">
        <f t="shared" si="136"/>
        <v>0</v>
      </c>
      <c r="AZ55" s="91" t="str">
        <f t="shared" si="137"/>
        <v>-</v>
      </c>
      <c r="BA55" s="175">
        <f t="shared" si="138"/>
        <v>0</v>
      </c>
      <c r="BB55" s="175">
        <f t="shared" si="138"/>
        <v>0</v>
      </c>
      <c r="BC55" s="90">
        <f t="shared" si="139"/>
        <v>0</v>
      </c>
      <c r="BD55" s="91" t="str">
        <f t="shared" si="140"/>
        <v>-</v>
      </c>
      <c r="BE55" s="185"/>
      <c r="BF55" s="185"/>
      <c r="BG55" s="90">
        <f t="shared" si="141"/>
        <v>0</v>
      </c>
      <c r="BH55" s="91" t="str">
        <f t="shared" si="142"/>
        <v>-</v>
      </c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  <c r="BX55" s="174"/>
      <c r="BY55" s="174"/>
      <c r="BZ55" s="172"/>
      <c r="CA55" s="172"/>
      <c r="CB55" s="172"/>
      <c r="CC55" s="172"/>
      <c r="CD55" s="174"/>
      <c r="CE55" s="174"/>
      <c r="CF55" s="174"/>
      <c r="CG55" s="174"/>
      <c r="CH55" s="174"/>
      <c r="CI55" s="183"/>
      <c r="CJ55" s="183"/>
      <c r="CK55" s="184"/>
      <c r="CL55" s="184"/>
      <c r="CM55" s="184"/>
      <c r="CN55" s="184"/>
      <c r="CO55" s="184"/>
      <c r="CP55" s="184"/>
      <c r="CQ55" s="184"/>
      <c r="CR55" s="184"/>
      <c r="CS55" s="184"/>
      <c r="CT55" s="184"/>
      <c r="CU55" s="184"/>
      <c r="CV55" s="184"/>
      <c r="CW55" s="184"/>
      <c r="CX55" s="184"/>
      <c r="CY55" s="184"/>
      <c r="CZ55" s="184"/>
      <c r="DA55" s="184"/>
      <c r="DB55" s="184"/>
      <c r="DC55" s="184"/>
      <c r="DD55" s="184"/>
      <c r="DE55" s="184"/>
      <c r="DF55" s="184"/>
      <c r="DG55" s="184"/>
      <c r="DH55" s="184"/>
      <c r="DI55" s="184"/>
      <c r="DJ55" s="184"/>
      <c r="DK55" s="184"/>
      <c r="DL55" s="184"/>
      <c r="DM55" s="184"/>
      <c r="DN55" s="184"/>
      <c r="DO55" s="184"/>
      <c r="DP55" s="184"/>
      <c r="DQ55" s="184"/>
      <c r="DR55" s="184"/>
      <c r="DS55" s="184"/>
      <c r="DT55" s="184"/>
      <c r="DU55" s="184"/>
      <c r="DV55" s="184"/>
      <c r="DW55" s="184"/>
      <c r="DX55" s="184"/>
      <c r="DY55" s="184"/>
      <c r="DZ55" s="184"/>
      <c r="EA55" s="184"/>
      <c r="EB55" s="184"/>
      <c r="EC55" s="184"/>
      <c r="ED55" s="184"/>
      <c r="EE55" s="184"/>
      <c r="EF55" s="184"/>
      <c r="EG55" s="184"/>
      <c r="EH55" s="184"/>
      <c r="EI55" s="184"/>
      <c r="EJ55" s="174"/>
      <c r="EK55" s="174"/>
      <c r="EL55" s="174"/>
      <c r="EM55" s="174"/>
      <c r="EN55" s="174"/>
      <c r="EO55" s="174"/>
      <c r="EP55" s="174"/>
      <c r="EQ55" s="174"/>
      <c r="ER55" s="174"/>
      <c r="ES55" s="174"/>
      <c r="ET55" s="174"/>
      <c r="EU55" s="174"/>
      <c r="EV55" s="174"/>
      <c r="EW55" s="174"/>
      <c r="EX55" s="174"/>
      <c r="EY55" s="174"/>
      <c r="EZ55" s="174"/>
      <c r="FA55" s="174"/>
      <c r="FB55" s="174"/>
      <c r="FC55" s="174"/>
      <c r="FD55" s="174"/>
      <c r="FE55" s="174"/>
      <c r="FF55" s="174"/>
      <c r="FG55" s="174"/>
      <c r="FH55" s="174"/>
      <c r="FI55" s="174"/>
      <c r="FJ55" s="174"/>
      <c r="FK55" s="174"/>
      <c r="FL55" s="174"/>
      <c r="FM55" s="174"/>
      <c r="FN55" s="174"/>
      <c r="FO55" s="174"/>
      <c r="FP55" s="174"/>
      <c r="FQ55" s="174"/>
      <c r="FR55" s="174"/>
      <c r="FS55" s="174"/>
      <c r="FT55" s="174"/>
      <c r="FU55" s="174"/>
      <c r="FV55" s="174"/>
      <c r="FW55" s="174"/>
      <c r="FX55" s="174"/>
      <c r="FY55" s="174"/>
      <c r="FZ55" s="174"/>
      <c r="GA55" s="174"/>
      <c r="GB55" s="174"/>
      <c r="GC55" s="174"/>
      <c r="GD55" s="174"/>
      <c r="GE55" s="174"/>
      <c r="GF55" s="174"/>
      <c r="GG55" s="174"/>
      <c r="GH55" s="174"/>
      <c r="GI55" s="174"/>
      <c r="GJ55" s="174"/>
      <c r="GK55" s="174"/>
      <c r="GL55" s="174"/>
      <c r="GM55" s="174"/>
      <c r="GN55" s="174"/>
      <c r="GO55" s="179"/>
      <c r="GP55" s="179"/>
      <c r="GQ55" s="180"/>
      <c r="GR55" s="180"/>
      <c r="GS55" s="189"/>
      <c r="GT55" s="181"/>
      <c r="GU55" s="181"/>
      <c r="GV55" s="181"/>
      <c r="GW55" s="181"/>
      <c r="GX55" s="181"/>
      <c r="GY55" s="181"/>
      <c r="GZ55" s="181"/>
      <c r="HA55" s="181"/>
      <c r="HB55" s="181"/>
      <c r="HC55" s="181"/>
      <c r="HD55" s="181"/>
      <c r="HE55" s="181"/>
      <c r="HF55" s="181"/>
      <c r="HG55" s="181"/>
      <c r="HH55" s="188"/>
      <c r="HI55" s="182"/>
      <c r="HJ55" s="182"/>
      <c r="HK55" s="182"/>
      <c r="HL55" s="182"/>
      <c r="HM55" s="182"/>
      <c r="HN55" s="182"/>
      <c r="HO55" s="182"/>
      <c r="HP55" s="182"/>
      <c r="HQ55" s="182"/>
      <c r="HR55" s="182"/>
      <c r="HS55" s="182"/>
      <c r="HT55" s="182"/>
      <c r="HU55" s="182"/>
      <c r="HV55" s="182"/>
      <c r="HW55" s="182"/>
      <c r="HX55" s="182"/>
      <c r="HY55" s="182"/>
      <c r="HZ55" s="182"/>
      <c r="IA55" s="182"/>
      <c r="IB55" s="182"/>
      <c r="IC55" s="182"/>
      <c r="ID55" s="182"/>
      <c r="IE55" s="182"/>
      <c r="IF55" s="182"/>
      <c r="IG55" s="182"/>
      <c r="IH55" s="182"/>
      <c r="II55" s="182"/>
      <c r="IJ55" s="182"/>
      <c r="IK55" s="182"/>
      <c r="IL55" s="182"/>
      <c r="IM55" s="182"/>
      <c r="IN55" s="182"/>
      <c r="IO55" s="182"/>
      <c r="IP55" s="182"/>
      <c r="IQ55" s="182"/>
      <c r="IR55" s="182"/>
      <c r="IS55" s="182"/>
      <c r="IT55" s="182"/>
      <c r="IU55" s="182"/>
      <c r="IV55" s="182"/>
      <c r="IW55" s="182"/>
      <c r="IX55" s="182"/>
      <c r="IY55" s="182"/>
      <c r="IZ55" s="182"/>
      <c r="JA55" s="182"/>
      <c r="JB55" s="182"/>
      <c r="JC55" s="182"/>
      <c r="JD55" s="182"/>
      <c r="JE55" s="182"/>
      <c r="JF55" s="182"/>
      <c r="JG55" s="182"/>
      <c r="JH55" s="182"/>
      <c r="JI55" s="182"/>
      <c r="JJ55" s="182"/>
      <c r="JK55" s="182"/>
      <c r="JL55" s="182"/>
      <c r="JM55" s="182"/>
      <c r="JN55" s="182"/>
      <c r="JO55" s="182"/>
      <c r="JP55" s="182"/>
      <c r="JQ55" s="182"/>
      <c r="JR55" s="182"/>
      <c r="JS55" s="182"/>
      <c r="JT55" s="182"/>
      <c r="JU55" s="182"/>
      <c r="JV55" s="182"/>
      <c r="JW55" s="182"/>
      <c r="JX55" s="182"/>
      <c r="JY55" s="182"/>
      <c r="JZ55" s="182"/>
      <c r="KA55" s="182"/>
      <c r="KB55" s="182"/>
      <c r="KC55" s="182"/>
      <c r="KD55" s="182"/>
      <c r="KE55" s="182"/>
      <c r="KF55" s="182"/>
      <c r="KG55" s="182"/>
      <c r="KH55" s="182"/>
      <c r="KI55" s="182"/>
      <c r="KJ55" s="182"/>
      <c r="KK55" s="182"/>
      <c r="KL55" s="182"/>
      <c r="KM55" s="182"/>
      <c r="KN55" s="182"/>
      <c r="KO55" s="182"/>
      <c r="KP55" s="182"/>
      <c r="KQ55" s="182"/>
      <c r="KR55" s="182"/>
      <c r="KS55" s="182"/>
      <c r="KT55" s="182"/>
      <c r="KU55" s="182"/>
      <c r="KV55" s="182"/>
      <c r="KW55" s="182"/>
      <c r="KX55" s="182"/>
      <c r="KY55" s="182"/>
      <c r="KZ55" s="182"/>
      <c r="LA55" s="182"/>
      <c r="LB55" s="182"/>
      <c r="LC55" s="182"/>
      <c r="LD55" s="182"/>
      <c r="LE55" s="182"/>
      <c r="LF55" s="182"/>
      <c r="LG55" s="182"/>
      <c r="LH55" s="182"/>
      <c r="LI55" s="182"/>
      <c r="LJ55" s="182"/>
      <c r="LK55" s="182"/>
      <c r="LL55" s="182"/>
      <c r="LM55" s="182"/>
      <c r="LN55" s="182"/>
      <c r="LO55" s="182"/>
      <c r="LP55" s="182"/>
      <c r="LQ55" s="182"/>
      <c r="LR55" s="182"/>
      <c r="LS55" s="182"/>
      <c r="LT55" s="182"/>
      <c r="LU55" s="182"/>
      <c r="LV55" s="182"/>
      <c r="LW55" s="182"/>
      <c r="LX55" s="182"/>
    </row>
    <row r="56" spans="1:336" ht="19.5" customHeight="1" x14ac:dyDescent="0.2">
      <c r="A56" s="190"/>
      <c r="B56" s="191" t="s">
        <v>189</v>
      </c>
      <c r="C56" s="108"/>
      <c r="D56" s="108"/>
      <c r="E56" s="108"/>
      <c r="F56" s="108"/>
      <c r="G56" s="108"/>
      <c r="H56" s="108"/>
      <c r="I56" s="108"/>
      <c r="J56" s="173"/>
      <c r="K56" s="173"/>
      <c r="L56" s="173"/>
      <c r="M56" s="173"/>
      <c r="N56" s="108"/>
      <c r="O56" s="108"/>
      <c r="P56" s="173"/>
      <c r="Q56" s="173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74"/>
      <c r="AC56" s="174"/>
      <c r="AD56" s="174"/>
      <c r="AE56" s="174"/>
      <c r="AF56" s="174"/>
      <c r="AG56" s="174"/>
      <c r="AH56" s="174"/>
      <c r="AI56" s="21"/>
      <c r="AJ56" s="24"/>
      <c r="AK56" s="192"/>
      <c r="AL56" s="192"/>
      <c r="AM56" s="21"/>
      <c r="AN56" s="24"/>
      <c r="AO56" s="192"/>
      <c r="AP56" s="192"/>
      <c r="AQ56" s="21"/>
      <c r="AR56" s="24"/>
      <c r="AS56" s="174"/>
      <c r="AT56" s="174"/>
      <c r="AU56" s="21"/>
      <c r="AV56" s="24"/>
      <c r="AW56" s="192"/>
      <c r="AX56" s="192"/>
      <c r="AY56" s="21"/>
      <c r="AZ56" s="24"/>
      <c r="BA56" s="174"/>
      <c r="BB56" s="174"/>
      <c r="BC56" s="21"/>
      <c r="BD56" s="24"/>
      <c r="BE56" s="192"/>
      <c r="BF56" s="192"/>
      <c r="BG56" s="21"/>
      <c r="BH56" s="2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  <c r="BX56" s="174"/>
      <c r="BY56" s="174"/>
      <c r="BZ56" s="174"/>
      <c r="CA56" s="174"/>
      <c r="CB56" s="174"/>
      <c r="CC56" s="174"/>
      <c r="CD56" s="174"/>
      <c r="CE56" s="174"/>
      <c r="CF56" s="174"/>
      <c r="CG56" s="193"/>
      <c r="CH56" s="193"/>
      <c r="CI56" s="193"/>
      <c r="CJ56" s="193"/>
      <c r="CK56" s="193"/>
      <c r="CL56" s="193"/>
      <c r="CM56" s="193"/>
      <c r="CN56" s="193"/>
      <c r="CO56" s="193"/>
      <c r="CP56" s="174"/>
      <c r="CQ56" s="174"/>
      <c r="CR56" s="174"/>
      <c r="CS56" s="174"/>
      <c r="CT56" s="174"/>
      <c r="CU56" s="177"/>
      <c r="CV56" s="177"/>
      <c r="CW56" s="174"/>
      <c r="CX56" s="174"/>
      <c r="CY56" s="174"/>
      <c r="CZ56" s="174"/>
      <c r="DA56" s="174"/>
      <c r="DB56" s="174"/>
      <c r="DC56" s="174"/>
      <c r="DD56" s="174"/>
      <c r="DE56" s="174"/>
      <c r="DF56" s="174"/>
      <c r="DG56" s="174"/>
      <c r="DH56" s="174"/>
      <c r="DI56" s="174"/>
      <c r="DJ56" s="174"/>
      <c r="DK56" s="174"/>
      <c r="DL56" s="174"/>
      <c r="DM56" s="174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  <c r="EN56" s="174"/>
      <c r="EO56" s="174"/>
      <c r="EP56" s="174"/>
      <c r="EQ56" s="174"/>
      <c r="ER56" s="174"/>
      <c r="ES56" s="174"/>
      <c r="ET56" s="174"/>
      <c r="EU56" s="174"/>
      <c r="EV56" s="174"/>
      <c r="EW56" s="174"/>
      <c r="EX56" s="174"/>
      <c r="EY56" s="174"/>
      <c r="EZ56" s="174"/>
      <c r="FA56" s="174"/>
      <c r="FB56" s="174"/>
      <c r="FC56" s="174"/>
      <c r="FD56" s="174"/>
      <c r="FE56" s="174"/>
      <c r="FF56" s="174"/>
      <c r="FG56" s="174"/>
      <c r="FH56" s="174"/>
      <c r="FI56" s="174"/>
      <c r="FJ56" s="174"/>
      <c r="FK56" s="174"/>
      <c r="FL56" s="174"/>
      <c r="FM56" s="174"/>
      <c r="FN56" s="174"/>
      <c r="FO56" s="174"/>
      <c r="FP56" s="174"/>
      <c r="FQ56" s="174"/>
      <c r="FR56" s="174"/>
      <c r="FS56" s="174"/>
      <c r="FT56" s="174"/>
      <c r="FU56" s="174"/>
      <c r="FV56" s="174"/>
      <c r="FW56" s="174"/>
      <c r="FX56" s="174"/>
      <c r="FY56" s="174"/>
      <c r="FZ56" s="174"/>
      <c r="GA56" s="174"/>
      <c r="GB56" s="174"/>
      <c r="GC56" s="174"/>
      <c r="GD56" s="174"/>
      <c r="GE56" s="174"/>
      <c r="GF56" s="174"/>
      <c r="GG56" s="174"/>
      <c r="GH56" s="174"/>
      <c r="GI56" s="174"/>
      <c r="GJ56" s="174"/>
      <c r="GK56" s="174"/>
      <c r="GL56" s="174"/>
      <c r="GM56" s="174"/>
      <c r="GN56" s="174"/>
      <c r="GO56" s="174"/>
      <c r="GP56" s="194" t="str">
        <f>"Остаток на 01.01." &amp; [1]spisok!$P$1</f>
        <v>Остаток на 01.01.2021</v>
      </c>
      <c r="GQ56" s="194"/>
      <c r="GR56" s="191" t="str">
        <f>"Всего "&amp;[1]spisok!$P$1&amp;" - "&amp;[1]spisok!$P$1+4</f>
        <v>Всего 2021 - 2025</v>
      </c>
      <c r="GS56" s="191"/>
      <c r="GT56" s="194">
        <f>B3</f>
        <v>2021</v>
      </c>
      <c r="GU56" s="194"/>
      <c r="GV56" s="194"/>
      <c r="GW56" s="194"/>
      <c r="GX56" s="191" t="str">
        <f>"Остаток на 31.12." &amp; [1]spisok!$P$1</f>
        <v>Остаток на 31.12.2021</v>
      </c>
      <c r="GY56" s="191"/>
      <c r="GZ56" s="191">
        <f>GT56+1</f>
        <v>2022</v>
      </c>
      <c r="HA56" s="191"/>
      <c r="HB56" s="191">
        <f>GZ56+1</f>
        <v>2023</v>
      </c>
      <c r="HC56" s="191"/>
      <c r="HD56" s="191">
        <f>HB56+1</f>
        <v>2024</v>
      </c>
      <c r="HE56" s="191"/>
      <c r="HF56" s="191">
        <f>HD56+1</f>
        <v>2025</v>
      </c>
      <c r="HG56" s="191"/>
      <c r="HH56" s="194" t="str">
        <f>"Остаток на 31.12." &amp; [1]spisok!$P$1 +4</f>
        <v>Остаток на 31.12.2025</v>
      </c>
      <c r="HI56" s="52" t="s">
        <v>190</v>
      </c>
      <c r="HJ56" s="181"/>
      <c r="HK56" s="181"/>
      <c r="HL56" s="181"/>
      <c r="HM56" s="181"/>
      <c r="HN56" s="181"/>
      <c r="HO56" s="181"/>
      <c r="HP56" s="181"/>
      <c r="HQ56" s="181"/>
      <c r="HR56" s="181"/>
      <c r="HS56" s="181"/>
      <c r="HT56" s="181"/>
      <c r="HU56" s="182"/>
      <c r="HV56" s="182"/>
      <c r="HW56" s="182"/>
      <c r="HX56" s="182"/>
      <c r="HY56" s="182"/>
      <c r="HZ56" s="182"/>
      <c r="IA56" s="182"/>
      <c r="IB56" s="182"/>
      <c r="IC56" s="182"/>
      <c r="ID56" s="182"/>
      <c r="IE56" s="182"/>
      <c r="IF56" s="182"/>
      <c r="IG56" s="182"/>
      <c r="IH56" s="182"/>
      <c r="II56" s="182"/>
      <c r="IJ56" s="182"/>
      <c r="IK56" s="182"/>
      <c r="IL56" s="182"/>
      <c r="IM56" s="182"/>
      <c r="IN56" s="182"/>
      <c r="IO56" s="182"/>
      <c r="IP56" s="182"/>
      <c r="IQ56" s="182"/>
      <c r="IR56" s="182"/>
      <c r="IS56" s="182"/>
      <c r="IT56" s="182"/>
      <c r="IU56" s="182"/>
      <c r="IV56" s="182"/>
      <c r="IW56" s="182"/>
      <c r="IX56" s="182"/>
      <c r="IY56" s="181"/>
      <c r="IZ56" s="181"/>
      <c r="JA56" s="181"/>
      <c r="JB56" s="181"/>
      <c r="JC56" s="181"/>
      <c r="JD56" s="181"/>
      <c r="JE56" s="181"/>
      <c r="JF56" s="181"/>
      <c r="JG56" s="181"/>
      <c r="JH56" s="181"/>
      <c r="JI56" s="182"/>
      <c r="JJ56" s="182"/>
      <c r="JK56" s="182"/>
      <c r="JL56" s="182"/>
      <c r="JM56" s="182"/>
      <c r="JN56" s="182"/>
      <c r="JO56" s="182"/>
      <c r="JP56" s="182"/>
      <c r="JQ56" s="182"/>
      <c r="JR56" s="182"/>
      <c r="JS56" s="182"/>
      <c r="JT56" s="182"/>
      <c r="JU56" s="182"/>
      <c r="JV56" s="182"/>
      <c r="JW56" s="182"/>
      <c r="JX56" s="182"/>
      <c r="JY56" s="182"/>
      <c r="JZ56" s="182"/>
      <c r="KA56" s="182"/>
      <c r="KB56" s="182"/>
      <c r="KC56" s="182"/>
      <c r="KD56" s="182"/>
      <c r="KE56" s="182"/>
      <c r="KF56" s="182"/>
      <c r="KG56" s="182"/>
      <c r="KH56" s="182"/>
      <c r="KI56" s="182"/>
      <c r="KJ56" s="182"/>
      <c r="KK56" s="182"/>
      <c r="KL56" s="182"/>
      <c r="KM56" s="182"/>
      <c r="KN56" s="182"/>
      <c r="KO56" s="182"/>
      <c r="KP56" s="182"/>
      <c r="KQ56" s="182"/>
      <c r="KR56" s="182"/>
      <c r="KS56" s="182"/>
      <c r="KT56" s="182"/>
      <c r="KU56" s="182"/>
      <c r="KV56" s="182"/>
      <c r="KW56" s="182"/>
      <c r="KX56" s="182"/>
      <c r="KY56" s="182"/>
      <c r="KZ56" s="182"/>
      <c r="LA56" s="182"/>
      <c r="LB56" s="182"/>
      <c r="LC56" s="182"/>
      <c r="LD56" s="182"/>
      <c r="LE56" s="182"/>
      <c r="LF56" s="182"/>
      <c r="LG56" s="182"/>
      <c r="LH56" s="182"/>
      <c r="LI56" s="182"/>
      <c r="LJ56" s="182"/>
      <c r="LK56" s="182"/>
      <c r="LL56" s="182"/>
      <c r="LM56" s="182"/>
      <c r="LN56" s="182"/>
      <c r="LO56" s="182"/>
      <c r="LP56" s="182"/>
      <c r="LQ56" s="182"/>
      <c r="LR56" s="182"/>
      <c r="LS56" s="182"/>
      <c r="LT56" s="182"/>
      <c r="LU56" s="182"/>
      <c r="LV56" s="182"/>
      <c r="LW56" s="182"/>
      <c r="LX56" s="182"/>
    </row>
    <row r="57" spans="1:336" ht="21.75" customHeight="1" collapsed="1" x14ac:dyDescent="0.2">
      <c r="A57" s="190"/>
      <c r="B57" s="191"/>
      <c r="C57" s="108"/>
      <c r="D57" s="108"/>
      <c r="E57" s="108"/>
      <c r="F57" s="108"/>
      <c r="G57" s="108"/>
      <c r="H57" s="108"/>
      <c r="I57" s="108"/>
      <c r="J57" s="173"/>
      <c r="K57" s="173"/>
      <c r="L57" s="173"/>
      <c r="M57" s="173"/>
      <c r="N57" s="108"/>
      <c r="O57" s="108"/>
      <c r="P57" s="173"/>
      <c r="Q57" s="173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74"/>
      <c r="AC57" s="174"/>
      <c r="AD57" s="174"/>
      <c r="AE57" s="174"/>
      <c r="AF57" s="174"/>
      <c r="AG57" s="195"/>
      <c r="AH57" s="174"/>
      <c r="AI57" s="21"/>
      <c r="AJ57" s="24"/>
      <c r="AK57" s="196"/>
      <c r="AL57" s="192"/>
      <c r="AM57" s="21"/>
      <c r="AN57" s="24"/>
      <c r="AO57" s="196"/>
      <c r="AP57" s="192"/>
      <c r="AQ57" s="21"/>
      <c r="AR57" s="24"/>
      <c r="AS57" s="174"/>
      <c r="AT57" s="174"/>
      <c r="AU57" s="21"/>
      <c r="AV57" s="24"/>
      <c r="AW57" s="192"/>
      <c r="AX57" s="192"/>
      <c r="AY57" s="21"/>
      <c r="AZ57" s="24"/>
      <c r="BA57" s="174"/>
      <c r="BB57" s="174"/>
      <c r="BC57" s="21"/>
      <c r="BD57" s="24"/>
      <c r="BE57" s="192"/>
      <c r="BF57" s="192"/>
      <c r="BG57" s="21"/>
      <c r="BH57" s="2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  <c r="BX57" s="174"/>
      <c r="BY57" s="174"/>
      <c r="BZ57" s="174"/>
      <c r="CA57" s="174"/>
      <c r="CB57" s="174"/>
      <c r="CC57" s="174"/>
      <c r="CD57" s="174"/>
      <c r="CE57" s="174"/>
      <c r="CF57" s="174"/>
      <c r="CG57" s="193"/>
      <c r="CH57" s="193"/>
      <c r="CI57" s="193"/>
      <c r="CJ57" s="193"/>
      <c r="CK57" s="193"/>
      <c r="CL57" s="193"/>
      <c r="CM57" s="193"/>
      <c r="CN57" s="193"/>
      <c r="CO57" s="193"/>
      <c r="CP57" s="174"/>
      <c r="CQ57" s="174"/>
      <c r="CR57" s="174"/>
      <c r="CS57" s="174"/>
      <c r="CT57" s="174"/>
      <c r="CU57" s="177"/>
      <c r="CV57" s="177"/>
      <c r="CW57" s="174"/>
      <c r="CX57" s="174"/>
      <c r="CY57" s="174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  <c r="EN57" s="174"/>
      <c r="EO57" s="174"/>
      <c r="EP57" s="174"/>
      <c r="EQ57" s="174"/>
      <c r="ER57" s="174"/>
      <c r="ES57" s="174"/>
      <c r="ET57" s="174"/>
      <c r="EU57" s="174"/>
      <c r="EV57" s="174"/>
      <c r="EW57" s="174"/>
      <c r="EX57" s="174"/>
      <c r="EY57" s="174"/>
      <c r="EZ57" s="174"/>
      <c r="FA57" s="174"/>
      <c r="FB57" s="174"/>
      <c r="FC57" s="174"/>
      <c r="FD57" s="174"/>
      <c r="FE57" s="174"/>
      <c r="FF57" s="174"/>
      <c r="FG57" s="174"/>
      <c r="FH57" s="174"/>
      <c r="FI57" s="174"/>
      <c r="FJ57" s="174"/>
      <c r="FK57" s="174"/>
      <c r="FL57" s="174"/>
      <c r="FM57" s="174"/>
      <c r="FN57" s="174"/>
      <c r="FO57" s="174"/>
      <c r="FP57" s="174"/>
      <c r="FQ57" s="174"/>
      <c r="FR57" s="174"/>
      <c r="FS57" s="174"/>
      <c r="FT57" s="174"/>
      <c r="FU57" s="174"/>
      <c r="FV57" s="174"/>
      <c r="FW57" s="174"/>
      <c r="FX57" s="174"/>
      <c r="FY57" s="174"/>
      <c r="FZ57" s="174"/>
      <c r="GA57" s="174"/>
      <c r="GB57" s="174"/>
      <c r="GC57" s="174"/>
      <c r="GD57" s="174"/>
      <c r="GE57" s="174"/>
      <c r="GF57" s="174"/>
      <c r="GG57" s="174"/>
      <c r="GH57" s="174"/>
      <c r="GI57" s="174"/>
      <c r="GJ57" s="174"/>
      <c r="GK57" s="174"/>
      <c r="GL57" s="174"/>
      <c r="GM57" s="174"/>
      <c r="GN57" s="174"/>
      <c r="GO57" s="174"/>
      <c r="GP57" s="194"/>
      <c r="GQ57" s="194"/>
      <c r="GR57" s="130" t="s">
        <v>191</v>
      </c>
      <c r="GS57" s="130" t="s">
        <v>192</v>
      </c>
      <c r="GT57" s="130" t="s">
        <v>191</v>
      </c>
      <c r="GU57" s="130" t="s">
        <v>191</v>
      </c>
      <c r="GV57" s="130" t="s">
        <v>192</v>
      </c>
      <c r="GW57" s="130" t="s">
        <v>192</v>
      </c>
      <c r="GX57" s="191"/>
      <c r="GY57" s="191"/>
      <c r="GZ57" s="130" t="s">
        <v>191</v>
      </c>
      <c r="HA57" s="130" t="s">
        <v>192</v>
      </c>
      <c r="HB57" s="130" t="s">
        <v>191</v>
      </c>
      <c r="HC57" s="130" t="s">
        <v>192</v>
      </c>
      <c r="HD57" s="130" t="s">
        <v>191</v>
      </c>
      <c r="HE57" s="130" t="s">
        <v>192</v>
      </c>
      <c r="HF57" s="130" t="s">
        <v>191</v>
      </c>
      <c r="HG57" s="130" t="s">
        <v>192</v>
      </c>
      <c r="HH57" s="194"/>
      <c r="HI57" s="52"/>
      <c r="HJ57" s="181"/>
      <c r="HK57" s="181"/>
      <c r="HL57" s="181"/>
      <c r="HM57" s="181"/>
      <c r="HN57" s="181"/>
      <c r="HO57" s="181"/>
      <c r="HP57" s="181"/>
      <c r="HQ57" s="181"/>
      <c r="HR57" s="181"/>
      <c r="HS57" s="181"/>
      <c r="HT57" s="181"/>
      <c r="HU57" s="182"/>
      <c r="HV57" s="182"/>
      <c r="HW57" s="182"/>
      <c r="HX57" s="182"/>
      <c r="HY57" s="182"/>
      <c r="HZ57" s="182"/>
      <c r="IA57" s="182"/>
      <c r="IB57" s="182"/>
      <c r="IC57" s="182"/>
      <c r="ID57" s="182"/>
      <c r="IE57" s="182"/>
      <c r="IF57" s="182"/>
      <c r="IG57" s="182"/>
      <c r="IH57" s="182"/>
      <c r="II57" s="182"/>
      <c r="IJ57" s="182"/>
      <c r="IK57" s="182"/>
      <c r="IL57" s="182"/>
      <c r="IM57" s="182"/>
      <c r="IN57" s="182"/>
      <c r="IO57" s="182"/>
      <c r="IP57" s="182"/>
      <c r="IQ57" s="182"/>
      <c r="IR57" s="182"/>
      <c r="IS57" s="182"/>
      <c r="IT57" s="182"/>
      <c r="IU57" s="182"/>
      <c r="IV57" s="182"/>
      <c r="IW57" s="182"/>
      <c r="IX57" s="182"/>
      <c r="IY57" s="181"/>
      <c r="IZ57" s="181"/>
      <c r="JA57" s="181"/>
      <c r="JB57" s="181"/>
      <c r="JC57" s="181"/>
      <c r="JD57" s="181"/>
      <c r="JE57" s="181"/>
      <c r="JF57" s="181"/>
      <c r="JG57" s="181"/>
      <c r="JH57" s="181"/>
      <c r="JI57" s="182"/>
      <c r="JJ57" s="182"/>
      <c r="JK57" s="182"/>
      <c r="JL57" s="182"/>
      <c r="JM57" s="182"/>
      <c r="JN57" s="182"/>
      <c r="JO57" s="182"/>
      <c r="JP57" s="182"/>
      <c r="JQ57" s="182"/>
      <c r="JR57" s="182"/>
      <c r="JS57" s="182"/>
      <c r="JT57" s="182"/>
      <c r="JU57" s="182"/>
      <c r="JV57" s="182"/>
      <c r="JW57" s="182"/>
      <c r="JX57" s="182"/>
      <c r="JY57" s="182"/>
      <c r="JZ57" s="182"/>
      <c r="KA57" s="182"/>
      <c r="KB57" s="182"/>
      <c r="KC57" s="182"/>
      <c r="KD57" s="182"/>
      <c r="KE57" s="182"/>
      <c r="KF57" s="182"/>
      <c r="KG57" s="182"/>
      <c r="KH57" s="182"/>
      <c r="KI57" s="182"/>
      <c r="KJ57" s="182"/>
      <c r="KK57" s="182"/>
      <c r="KL57" s="182"/>
      <c r="KM57" s="182"/>
      <c r="KN57" s="182"/>
      <c r="KO57" s="182"/>
      <c r="KP57" s="182"/>
      <c r="KQ57" s="182"/>
      <c r="KR57" s="182"/>
      <c r="KS57" s="182"/>
      <c r="KT57" s="182"/>
      <c r="KU57" s="182"/>
      <c r="KV57" s="182"/>
      <c r="KW57" s="182"/>
      <c r="KX57" s="182"/>
      <c r="KY57" s="182"/>
      <c r="KZ57" s="182"/>
      <c r="LA57" s="182"/>
      <c r="LB57" s="182"/>
      <c r="LC57" s="182"/>
      <c r="LD57" s="182"/>
      <c r="LE57" s="182"/>
      <c r="LF57" s="182"/>
      <c r="LG57" s="182"/>
      <c r="LH57" s="182"/>
      <c r="LI57" s="182"/>
      <c r="LJ57" s="182"/>
      <c r="LK57" s="182"/>
      <c r="LL57" s="182"/>
      <c r="LM57" s="182"/>
      <c r="LN57" s="182"/>
      <c r="LO57" s="182"/>
      <c r="LP57" s="182"/>
      <c r="LQ57" s="182"/>
      <c r="LR57" s="182"/>
      <c r="LS57" s="182"/>
      <c r="LT57" s="182"/>
      <c r="LU57" s="182"/>
      <c r="LV57" s="182"/>
      <c r="LW57" s="182"/>
      <c r="LX57" s="182"/>
    </row>
    <row r="58" spans="1:336" ht="15.75" hidden="1" outlineLevel="1" x14ac:dyDescent="0.2">
      <c r="A58" s="190"/>
      <c r="B58" s="191"/>
      <c r="C58" s="108"/>
      <c r="D58" s="108"/>
      <c r="E58" s="108"/>
      <c r="F58" s="108"/>
      <c r="G58" s="108"/>
      <c r="H58" s="108"/>
      <c r="I58" s="108"/>
      <c r="J58" s="173"/>
      <c r="K58" s="173"/>
      <c r="L58" s="173"/>
      <c r="M58" s="173"/>
      <c r="N58" s="108"/>
      <c r="O58" s="108"/>
      <c r="P58" s="173"/>
      <c r="Q58" s="173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74"/>
      <c r="CH58" s="174"/>
      <c r="CI58" s="174"/>
      <c r="CJ58" s="174"/>
      <c r="CK58" s="174"/>
      <c r="CL58" s="174"/>
      <c r="CM58" s="174"/>
      <c r="CN58" s="174"/>
      <c r="CO58" s="174"/>
      <c r="CP58" s="134"/>
      <c r="CQ58" s="134"/>
      <c r="CR58" s="134"/>
      <c r="CS58" s="21"/>
      <c r="CT58" s="21"/>
      <c r="CU58" s="192"/>
      <c r="CV58" s="192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74"/>
      <c r="EM58" s="174"/>
      <c r="EN58" s="174"/>
      <c r="EO58" s="174"/>
      <c r="EP58" s="174"/>
      <c r="EQ58" s="174"/>
      <c r="ER58" s="174"/>
      <c r="ES58" s="174"/>
      <c r="ET58" s="174"/>
      <c r="EU58" s="134"/>
      <c r="EV58" s="134"/>
      <c r="EW58" s="134"/>
      <c r="EX58" s="174"/>
      <c r="EY58" s="174"/>
      <c r="EZ58" s="174"/>
      <c r="FA58" s="174"/>
      <c r="FB58" s="174"/>
      <c r="FC58" s="174"/>
      <c r="FD58" s="174"/>
      <c r="FE58" s="174"/>
      <c r="FF58" s="174"/>
      <c r="FG58" s="174"/>
      <c r="FH58" s="174"/>
      <c r="FI58" s="174"/>
      <c r="FJ58" s="174"/>
      <c r="FK58" s="174"/>
      <c r="FL58" s="174"/>
      <c r="FM58" s="174"/>
      <c r="FN58" s="174"/>
      <c r="FO58" s="174"/>
      <c r="FP58" s="174"/>
      <c r="FQ58" s="174"/>
      <c r="FR58" s="174"/>
      <c r="FS58" s="174"/>
      <c r="FT58" s="174"/>
      <c r="FU58" s="174"/>
      <c r="FV58" s="174"/>
      <c r="FW58" s="174"/>
      <c r="FX58" s="174"/>
      <c r="FY58" s="174"/>
      <c r="FZ58" s="174"/>
      <c r="GA58" s="174"/>
      <c r="GB58" s="174"/>
      <c r="GC58" s="174"/>
      <c r="GD58" s="174"/>
      <c r="GE58" s="174"/>
      <c r="GF58" s="174"/>
      <c r="GG58" s="174"/>
      <c r="GH58" s="174"/>
      <c r="GI58" s="174"/>
      <c r="GJ58" s="174"/>
      <c r="GK58" s="174"/>
      <c r="GL58" s="174"/>
      <c r="GM58" s="174"/>
      <c r="GN58" s="174"/>
      <c r="GO58" s="174"/>
      <c r="GP58" s="198" t="s">
        <v>193</v>
      </c>
      <c r="GQ58" s="198" t="s">
        <v>194</v>
      </c>
      <c r="GR58" s="198" t="s">
        <v>193</v>
      </c>
      <c r="GS58" s="198" t="s">
        <v>193</v>
      </c>
      <c r="GT58" s="198" t="s">
        <v>193</v>
      </c>
      <c r="GU58" s="198" t="s">
        <v>194</v>
      </c>
      <c r="GV58" s="59" t="s">
        <v>193</v>
      </c>
      <c r="GW58" s="198" t="s">
        <v>194</v>
      </c>
      <c r="GX58" s="198" t="s">
        <v>193</v>
      </c>
      <c r="GY58" s="198" t="s">
        <v>194</v>
      </c>
      <c r="GZ58" s="198" t="s">
        <v>193</v>
      </c>
      <c r="HA58" s="198" t="s">
        <v>193</v>
      </c>
      <c r="HB58" s="198" t="s">
        <v>193</v>
      </c>
      <c r="HC58" s="198" t="s">
        <v>193</v>
      </c>
      <c r="HD58" s="198" t="s">
        <v>193</v>
      </c>
      <c r="HE58" s="198" t="s">
        <v>193</v>
      </c>
      <c r="HF58" s="198" t="s">
        <v>193</v>
      </c>
      <c r="HG58" s="198" t="s">
        <v>193</v>
      </c>
      <c r="HH58" s="198" t="s">
        <v>193</v>
      </c>
      <c r="HI58" s="52"/>
      <c r="HJ58" s="181"/>
      <c r="HK58" s="181"/>
      <c r="HL58" s="181"/>
      <c r="HM58" s="181"/>
      <c r="HN58" s="181"/>
      <c r="HO58" s="181"/>
      <c r="HP58" s="181"/>
      <c r="HQ58" s="181"/>
      <c r="HR58" s="181"/>
      <c r="HS58" s="181"/>
      <c r="HT58" s="181"/>
      <c r="HU58" s="182"/>
      <c r="HV58" s="199"/>
      <c r="HW58" s="200"/>
      <c r="HX58" s="200"/>
      <c r="HY58" s="200"/>
      <c r="HZ58" s="200"/>
      <c r="IA58" s="200"/>
      <c r="IB58" s="200"/>
      <c r="IC58" s="200"/>
      <c r="ID58" s="200"/>
      <c r="IE58" s="200"/>
      <c r="IF58" s="200"/>
      <c r="IG58" s="200"/>
      <c r="IH58" s="200"/>
      <c r="II58" s="200"/>
      <c r="IJ58" s="200"/>
      <c r="IK58" s="200"/>
      <c r="IL58" s="200"/>
      <c r="IM58" s="200"/>
      <c r="IN58" s="200"/>
      <c r="IO58" s="200"/>
      <c r="IP58" s="200"/>
      <c r="IQ58" s="200"/>
      <c r="IR58" s="200"/>
      <c r="IS58" s="200"/>
      <c r="IT58" s="200"/>
      <c r="IU58" s="200"/>
      <c r="IV58" s="200"/>
      <c r="IW58" s="200"/>
      <c r="IX58" s="200"/>
      <c r="IY58" s="181"/>
      <c r="IZ58" s="181"/>
      <c r="JA58" s="181"/>
      <c r="JB58" s="181"/>
      <c r="JC58" s="181"/>
      <c r="JD58" s="181"/>
      <c r="JE58" s="181"/>
      <c r="JF58" s="181"/>
      <c r="JG58" s="181"/>
      <c r="JH58" s="181"/>
      <c r="JI58" s="182"/>
      <c r="JJ58" s="199"/>
      <c r="JK58" s="200"/>
      <c r="JL58" s="200"/>
      <c r="JM58" s="200"/>
      <c r="JN58" s="200"/>
      <c r="JO58" s="200"/>
      <c r="JP58" s="200"/>
      <c r="JQ58" s="200"/>
      <c r="JR58" s="200"/>
      <c r="JS58" s="200"/>
      <c r="JT58" s="200"/>
      <c r="JU58" s="200"/>
      <c r="JV58" s="200"/>
      <c r="JW58" s="200"/>
      <c r="JX58" s="200"/>
      <c r="JY58" s="200"/>
      <c r="JZ58" s="200"/>
      <c r="KA58" s="200"/>
      <c r="KB58" s="200"/>
      <c r="KC58" s="200"/>
      <c r="KD58" s="200"/>
      <c r="KE58" s="200"/>
      <c r="KF58" s="200"/>
      <c r="KG58" s="200"/>
      <c r="KH58" s="200"/>
      <c r="KI58" s="200"/>
      <c r="KJ58" s="200"/>
      <c r="KK58" s="200"/>
      <c r="KL58" s="200"/>
      <c r="KM58" s="201"/>
      <c r="KN58" s="201"/>
      <c r="KO58" s="201"/>
      <c r="KP58" s="201"/>
      <c r="KQ58" s="201"/>
      <c r="KR58" s="201"/>
      <c r="KS58" s="201"/>
      <c r="KT58" s="201"/>
      <c r="KU58" s="201"/>
      <c r="KV58" s="201"/>
      <c r="KW58" s="201"/>
      <c r="KX58" s="201"/>
      <c r="KY58" s="201"/>
      <c r="KZ58" s="201"/>
      <c r="LA58" s="201"/>
      <c r="LB58" s="201"/>
      <c r="LC58" s="201"/>
      <c r="LD58" s="201"/>
      <c r="LE58" s="201"/>
      <c r="LF58" s="201"/>
      <c r="LG58" s="201"/>
      <c r="LH58" s="201"/>
      <c r="LI58" s="201"/>
      <c r="LJ58" s="201"/>
      <c r="LK58" s="201"/>
      <c r="LL58" s="201"/>
      <c r="LM58" s="201"/>
      <c r="LN58" s="201"/>
      <c r="LO58" s="201"/>
      <c r="LP58" s="201"/>
      <c r="LQ58" s="201"/>
      <c r="LR58" s="201"/>
      <c r="LS58" s="201"/>
      <c r="LT58" s="201"/>
      <c r="LU58" s="201"/>
      <c r="LV58" s="201"/>
      <c r="LW58" s="201"/>
      <c r="LX58" s="201"/>
    </row>
    <row r="59" spans="1:336" ht="15.75" hidden="1" outlineLevel="1" x14ac:dyDescent="0.2">
      <c r="A59" s="202">
        <v>1</v>
      </c>
      <c r="B59" s="203" t="s">
        <v>195</v>
      </c>
      <c r="C59" s="108"/>
      <c r="D59" s="108"/>
      <c r="E59" s="108"/>
      <c r="F59" s="108"/>
      <c r="G59" s="108"/>
      <c r="H59" s="108"/>
      <c r="I59" s="108"/>
      <c r="J59" s="173"/>
      <c r="K59" s="173"/>
      <c r="L59" s="173"/>
      <c r="M59" s="173"/>
      <c r="N59" s="108"/>
      <c r="O59" s="108"/>
      <c r="P59" s="173"/>
      <c r="Q59" s="173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74"/>
      <c r="CH59" s="174"/>
      <c r="CI59" s="174"/>
      <c r="CJ59" s="174"/>
      <c r="CK59" s="174"/>
      <c r="CL59" s="174"/>
      <c r="CM59" s="174"/>
      <c r="CN59" s="174"/>
      <c r="CO59" s="174"/>
      <c r="CP59" s="134"/>
      <c r="CQ59" s="134"/>
      <c r="CR59" s="134"/>
      <c r="CS59" s="21"/>
      <c r="CT59" s="21"/>
      <c r="CU59" s="192"/>
      <c r="CV59" s="192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74"/>
      <c r="EM59" s="174"/>
      <c r="EN59" s="174"/>
      <c r="EO59" s="174"/>
      <c r="EP59" s="174"/>
      <c r="EQ59" s="174"/>
      <c r="ER59" s="174"/>
      <c r="ES59" s="174"/>
      <c r="ET59" s="174"/>
      <c r="EU59" s="134"/>
      <c r="EV59" s="134"/>
      <c r="EW59" s="13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174"/>
      <c r="FW59" s="174"/>
      <c r="FX59" s="174"/>
      <c r="FY59" s="174"/>
      <c r="FZ59" s="174"/>
      <c r="GA59" s="174"/>
      <c r="GB59" s="174"/>
      <c r="GC59" s="174"/>
      <c r="GD59" s="174"/>
      <c r="GE59" s="174"/>
      <c r="GF59" s="174"/>
      <c r="GG59" s="174"/>
      <c r="GH59" s="174"/>
      <c r="GI59" s="174"/>
      <c r="GJ59" s="174"/>
      <c r="GK59" s="174"/>
      <c r="GL59" s="174"/>
      <c r="GM59" s="174"/>
      <c r="GN59" s="174"/>
      <c r="GO59" s="174"/>
      <c r="GP59" s="198">
        <v>3</v>
      </c>
      <c r="GQ59" s="198">
        <f ca="1">IF(CELL("ширина",GP59)&lt;&gt;0,GP59+1,GP59)</f>
        <v>4</v>
      </c>
      <c r="GR59" s="198">
        <f t="shared" ref="GR59:HG59" ca="1" si="143">IF(CELL("ширина",GQ59)&lt;&gt;0,GQ59+1,GQ59)</f>
        <v>4</v>
      </c>
      <c r="GS59" s="198">
        <f t="shared" ca="1" si="143"/>
        <v>5</v>
      </c>
      <c r="GT59" s="198">
        <f t="shared" ca="1" si="143"/>
        <v>6</v>
      </c>
      <c r="GU59" s="198">
        <f t="shared" ca="1" si="143"/>
        <v>7</v>
      </c>
      <c r="GV59" s="198">
        <f t="shared" ca="1" si="143"/>
        <v>7</v>
      </c>
      <c r="GW59" s="198">
        <f t="shared" ca="1" si="143"/>
        <v>8</v>
      </c>
      <c r="GX59" s="198">
        <f t="shared" ca="1" si="143"/>
        <v>8</v>
      </c>
      <c r="GY59" s="198">
        <f t="shared" ca="1" si="143"/>
        <v>9</v>
      </c>
      <c r="GZ59" s="198">
        <f t="shared" ca="1" si="143"/>
        <v>9</v>
      </c>
      <c r="HA59" s="198">
        <f t="shared" ca="1" si="143"/>
        <v>10</v>
      </c>
      <c r="HB59" s="198">
        <f t="shared" ca="1" si="143"/>
        <v>11</v>
      </c>
      <c r="HC59" s="198">
        <f t="shared" ca="1" si="143"/>
        <v>12</v>
      </c>
      <c r="HD59" s="198">
        <f t="shared" ca="1" si="143"/>
        <v>13</v>
      </c>
      <c r="HE59" s="198">
        <f t="shared" ca="1" si="143"/>
        <v>14</v>
      </c>
      <c r="HF59" s="198">
        <f t="shared" ca="1" si="143"/>
        <v>15</v>
      </c>
      <c r="HG59" s="198">
        <f t="shared" ca="1" si="143"/>
        <v>16</v>
      </c>
      <c r="HH59" s="198">
        <f ca="1">IF(CELL("ширина",HG59)&lt;&gt;0,HG59+1,HG59)</f>
        <v>17</v>
      </c>
      <c r="HI59" s="198">
        <f ca="1">IF(CELL("ширина",HH59)&lt;&gt;0,HH59+1,HH59)</f>
        <v>18</v>
      </c>
      <c r="HJ59" s="181"/>
      <c r="HK59" s="181"/>
      <c r="HL59" s="181"/>
      <c r="HM59" s="181"/>
      <c r="HN59" s="181"/>
      <c r="HO59" s="181"/>
      <c r="HP59" s="181"/>
      <c r="HQ59" s="181"/>
      <c r="HR59" s="181"/>
      <c r="HS59" s="181"/>
      <c r="HT59" s="181"/>
      <c r="HU59" s="182"/>
      <c r="HV59" s="199"/>
      <c r="HW59" s="200"/>
      <c r="HX59" s="200"/>
      <c r="HY59" s="200"/>
      <c r="HZ59" s="200"/>
      <c r="IA59" s="200"/>
      <c r="IB59" s="200"/>
      <c r="IC59" s="200"/>
      <c r="ID59" s="200"/>
      <c r="IE59" s="200"/>
      <c r="IF59" s="200"/>
      <c r="IG59" s="200"/>
      <c r="IH59" s="200"/>
      <c r="II59" s="200"/>
      <c r="IJ59" s="200"/>
      <c r="IK59" s="200"/>
      <c r="IL59" s="200"/>
      <c r="IM59" s="200"/>
      <c r="IN59" s="200"/>
      <c r="IO59" s="200"/>
      <c r="IP59" s="200"/>
      <c r="IQ59" s="200"/>
      <c r="IR59" s="200"/>
      <c r="IS59" s="200"/>
      <c r="IT59" s="200"/>
      <c r="IU59" s="200"/>
      <c r="IV59" s="200"/>
      <c r="IW59" s="200"/>
      <c r="IX59" s="200"/>
      <c r="IY59" s="181"/>
      <c r="IZ59" s="181"/>
      <c r="JA59" s="181"/>
      <c r="JB59" s="181"/>
      <c r="JC59" s="181"/>
      <c r="JD59" s="181"/>
      <c r="JE59" s="181"/>
      <c r="JF59" s="181"/>
      <c r="JG59" s="181"/>
      <c r="JH59" s="181"/>
      <c r="JI59" s="182"/>
      <c r="JJ59" s="199"/>
      <c r="JK59" s="200"/>
      <c r="JL59" s="200"/>
      <c r="JM59" s="200"/>
      <c r="JN59" s="200"/>
      <c r="JO59" s="200"/>
      <c r="JP59" s="200"/>
      <c r="JQ59" s="200"/>
      <c r="JR59" s="200"/>
      <c r="JS59" s="200"/>
      <c r="JT59" s="200"/>
      <c r="JU59" s="200"/>
      <c r="JV59" s="200"/>
      <c r="JW59" s="200"/>
      <c r="JX59" s="200"/>
      <c r="JY59" s="200"/>
      <c r="JZ59" s="200"/>
      <c r="KA59" s="200"/>
      <c r="KB59" s="200"/>
      <c r="KC59" s="200"/>
      <c r="KD59" s="200"/>
      <c r="KE59" s="200"/>
      <c r="KF59" s="200"/>
      <c r="KG59" s="200"/>
      <c r="KH59" s="200"/>
      <c r="KI59" s="200"/>
      <c r="KJ59" s="200"/>
      <c r="KK59" s="200"/>
      <c r="KL59" s="200"/>
      <c r="KM59" s="201"/>
      <c r="KN59" s="201"/>
      <c r="KO59" s="201"/>
      <c r="KP59" s="201"/>
      <c r="KQ59" s="201"/>
      <c r="KR59" s="201"/>
      <c r="KS59" s="201"/>
      <c r="KT59" s="201"/>
      <c r="KU59" s="201"/>
      <c r="KV59" s="201"/>
      <c r="KW59" s="201"/>
      <c r="KX59" s="201"/>
      <c r="KY59" s="201"/>
      <c r="KZ59" s="201"/>
      <c r="LA59" s="201"/>
      <c r="LB59" s="201"/>
      <c r="LC59" s="201"/>
      <c r="LD59" s="201"/>
      <c r="LE59" s="201"/>
      <c r="LF59" s="201"/>
      <c r="LG59" s="201"/>
      <c r="LH59" s="201"/>
      <c r="LI59" s="201"/>
      <c r="LJ59" s="201"/>
      <c r="LK59" s="201"/>
      <c r="LL59" s="201"/>
      <c r="LM59" s="201"/>
      <c r="LN59" s="201"/>
      <c r="LO59" s="201"/>
      <c r="LP59" s="201"/>
      <c r="LQ59" s="201"/>
      <c r="LR59" s="201"/>
      <c r="LS59" s="201"/>
      <c r="LT59" s="201"/>
      <c r="LU59" s="201"/>
      <c r="LV59" s="201"/>
      <c r="LW59" s="201"/>
      <c r="LX59" s="201"/>
    </row>
    <row r="60" spans="1:336" s="215" customFormat="1" ht="15.75" x14ac:dyDescent="0.2">
      <c r="A60" s="204"/>
      <c r="B60" s="205" t="s">
        <v>196</v>
      </c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7">
        <f ca="1">AF61+AF81</f>
        <v>2207220.7650492149</v>
      </c>
      <c r="AG60" s="207">
        <f ca="1">AG61+AG81</f>
        <v>368288.99053336098</v>
      </c>
      <c r="AH60" s="207">
        <f>AH61+AH81</f>
        <v>0</v>
      </c>
      <c r="AI60" s="175">
        <f t="shared" ref="AI60:AI94" ca="1" si="144">AH60-AG60</f>
        <v>-368288.99053336098</v>
      </c>
      <c r="AJ60" s="208">
        <f t="shared" ref="AJ60:AJ94" ca="1" si="145">IF(AG60=0,"-",AH60/AG60)</f>
        <v>0</v>
      </c>
      <c r="AK60" s="207">
        <f ca="1">AK61+AK81</f>
        <v>80136.031046019081</v>
      </c>
      <c r="AL60" s="207">
        <f>AL61+AL81</f>
        <v>0</v>
      </c>
      <c r="AM60" s="175">
        <f ca="1">AL60-AK60</f>
        <v>-80136.031046019081</v>
      </c>
      <c r="AN60" s="208">
        <f ca="1">IF(AK60=0,"-",AL60/AK60)</f>
        <v>0</v>
      </c>
      <c r="AO60" s="207">
        <f>AO61+AO81</f>
        <v>72593.802039653267</v>
      </c>
      <c r="AP60" s="207">
        <f>AP61+AP81</f>
        <v>0</v>
      </c>
      <c r="AQ60" s="175">
        <f>AP60-AO60</f>
        <v>-72593.802039653267</v>
      </c>
      <c r="AR60" s="208">
        <f t="shared" ref="AR60:AR94" si="146">IF(AO60=0,"-",AP60/AO60)</f>
        <v>0</v>
      </c>
      <c r="AS60" s="207">
        <f ca="1">AS61+AS81</f>
        <v>152729.83308567235</v>
      </c>
      <c r="AT60" s="207">
        <f>AT61+AT81</f>
        <v>0</v>
      </c>
      <c r="AU60" s="175">
        <f ca="1">AT60-AS60</f>
        <v>-152729.83308567235</v>
      </c>
      <c r="AV60" s="208">
        <f t="shared" ref="AV60:AV94" ca="1" si="147">IF(AS60=0,"-",AT60/AS60)</f>
        <v>0</v>
      </c>
      <c r="AW60" s="207">
        <f>AW61+AW81</f>
        <v>113714.38480803539</v>
      </c>
      <c r="AX60" s="207">
        <f>AX61+AX81</f>
        <v>0</v>
      </c>
      <c r="AY60" s="175">
        <f>AX60-AW60</f>
        <v>-113714.38480803539</v>
      </c>
      <c r="AZ60" s="208">
        <f t="shared" ref="AZ60:AZ94" si="148">IF(AW60=0,"-",AX60/AW60)</f>
        <v>0</v>
      </c>
      <c r="BA60" s="207">
        <f ca="1">BA61+BA81</f>
        <v>266444.2178937078</v>
      </c>
      <c r="BB60" s="207">
        <f>BB61+BB81</f>
        <v>0</v>
      </c>
      <c r="BC60" s="175">
        <f ca="1">BB60-BA60</f>
        <v>-266444.2178937078</v>
      </c>
      <c r="BD60" s="208">
        <f t="shared" ref="BD60:BD94" ca="1" si="149">IF(BA60=0,"-",BB60/BA60)</f>
        <v>0</v>
      </c>
      <c r="BE60" s="207">
        <f>BE61+BE81</f>
        <v>101844.77263965327</v>
      </c>
      <c r="BF60" s="207">
        <f>BF61+BF81</f>
        <v>0</v>
      </c>
      <c r="BG60" s="175">
        <f t="shared" ref="BG60:BG94" si="150">BF60-BE60</f>
        <v>-101844.77263965327</v>
      </c>
      <c r="BH60" s="208">
        <f t="shared" ref="BH60:BH94" si="151">IF(BE60=0,"-",BF60/BE60)</f>
        <v>0</v>
      </c>
      <c r="BI60" s="156"/>
      <c r="BJ60" s="156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  <c r="BX60" s="174"/>
      <c r="BY60" s="174"/>
      <c r="BZ60" s="175">
        <f>BZ61+BZ81</f>
        <v>495083.85619119869</v>
      </c>
      <c r="CA60" s="175">
        <f>CA61+CA81</f>
        <v>471575.19628541428</v>
      </c>
      <c r="CB60" s="175">
        <f>CB61+CB81</f>
        <v>308047.6684426284</v>
      </c>
      <c r="CC60" s="175">
        <f>CC61+CC81</f>
        <v>564225.0535966123</v>
      </c>
      <c r="CD60" s="72"/>
      <c r="CE60" s="72"/>
      <c r="CF60" s="72"/>
      <c r="CG60" s="174"/>
      <c r="CH60" s="174"/>
      <c r="CI60" s="177"/>
      <c r="CJ60" s="177"/>
      <c r="CK60" s="175">
        <f ca="1">CK61+CK81</f>
        <v>1831338.62094214</v>
      </c>
      <c r="CL60" s="175">
        <f ca="1">CL61+CL81</f>
        <v>306464.10031993</v>
      </c>
      <c r="CM60" s="175">
        <f>CM61+CM81</f>
        <v>0</v>
      </c>
      <c r="CN60" s="175">
        <f t="shared" ref="CN60:CN94" ca="1" si="152">CM60-CL60</f>
        <v>-306464.10031993</v>
      </c>
      <c r="CO60" s="208">
        <f t="shared" ref="CO60:CO94" ca="1" si="153">IF(CL60=0,"-",CM60/CL60)</f>
        <v>0</v>
      </c>
      <c r="CP60" s="175">
        <f ca="1">CP61+CP81</f>
        <v>64971.979011014802</v>
      </c>
      <c r="CQ60" s="175">
        <f>CQ61+CQ81</f>
        <v>0</v>
      </c>
      <c r="CR60" s="175">
        <f ca="1">CQ60-CP60</f>
        <v>-64971.979011014802</v>
      </c>
      <c r="CS60" s="208">
        <f ca="1">IF(CP60=0,"-",CQ60/CP60)</f>
        <v>0</v>
      </c>
      <c r="CT60" s="175">
        <f>CT61+CT81</f>
        <v>70530.709824041056</v>
      </c>
      <c r="CU60" s="175">
        <f>CU61+CU81</f>
        <v>0</v>
      </c>
      <c r="CV60" s="175">
        <f t="shared" ref="CV60:CV94" si="154">CU60-CT60</f>
        <v>-70530.709824041056</v>
      </c>
      <c r="CW60" s="208">
        <f t="shared" ref="CW60:CW94" si="155">IF(CT60=0,"-",CU60/CT60)</f>
        <v>0</v>
      </c>
      <c r="CX60" s="175">
        <f ca="1">CX61+CX81</f>
        <v>135502.68883505586</v>
      </c>
      <c r="CY60" s="175">
        <f>CY61+CY81</f>
        <v>0</v>
      </c>
      <c r="CZ60" s="175">
        <f t="shared" ref="CZ60:CZ94" ca="1" si="156">CY60-CX60</f>
        <v>-135502.68883505586</v>
      </c>
      <c r="DA60" s="208">
        <f t="shared" ref="DA60:DA94" ca="1" si="157">IF(CX60=0,"-",CY60/CX60)</f>
        <v>0</v>
      </c>
      <c r="DB60" s="175">
        <f>DB61+DB81</f>
        <v>85876.690715699515</v>
      </c>
      <c r="DC60" s="175">
        <f>DC61+DC81</f>
        <v>0</v>
      </c>
      <c r="DD60" s="175">
        <f t="shared" ref="DD60:DD94" si="158">DC60-DB60</f>
        <v>-85876.690715699515</v>
      </c>
      <c r="DE60" s="208">
        <f t="shared" ref="DE60:DE94" si="159">IF(DB60=0,"-",DC60/DB60)</f>
        <v>0</v>
      </c>
      <c r="DF60" s="175">
        <f ca="1">DF61+DF81</f>
        <v>221379.37955075537</v>
      </c>
      <c r="DG60" s="175">
        <f>DG61+DG81</f>
        <v>0</v>
      </c>
      <c r="DH60" s="175">
        <f t="shared" ref="DH60:DH94" ca="1" si="160">DG60-DF60</f>
        <v>-221379.37955075537</v>
      </c>
      <c r="DI60" s="208">
        <f t="shared" ref="DI60:DI94" ca="1" si="161">IF(DF60=0,"-",DG60/DF60)</f>
        <v>0</v>
      </c>
      <c r="DJ60" s="175">
        <f>DJ61+DJ81</f>
        <v>85084.720769174601</v>
      </c>
      <c r="DK60" s="175">
        <f>DK61+DK81</f>
        <v>0</v>
      </c>
      <c r="DL60" s="175">
        <f t="shared" ref="DL60:DL94" si="162">DK60-DJ60</f>
        <v>-85084.720769174601</v>
      </c>
      <c r="DM60" s="208">
        <f t="shared" ref="DM60:DM94" si="163">IF(DJ60=0,"-",DK60/DJ60)</f>
        <v>0</v>
      </c>
      <c r="DN60" s="156"/>
      <c r="DO60" s="156"/>
      <c r="DP60" s="174"/>
      <c r="DQ60" s="174"/>
      <c r="DR60" s="174"/>
      <c r="DS60" s="174"/>
      <c r="DT60" s="174"/>
      <c r="DU60" s="174"/>
      <c r="DV60" s="174"/>
      <c r="DW60" s="174"/>
      <c r="DX60" s="174"/>
      <c r="DY60" s="174"/>
      <c r="DZ60" s="174"/>
      <c r="EA60" s="174"/>
      <c r="EB60" s="174"/>
      <c r="EC60" s="174"/>
      <c r="ED60" s="174"/>
      <c r="EE60" s="175">
        <f>EE61+EE81</f>
        <v>410594.75207922002</v>
      </c>
      <c r="EF60" s="175">
        <f>EF61+EF81</f>
        <v>390883.92517695582</v>
      </c>
      <c r="EG60" s="175">
        <f>EG61+EG81</f>
        <v>254957.34453552373</v>
      </c>
      <c r="EH60" s="175">
        <f>EH61+EH81</f>
        <v>468438.4988305103</v>
      </c>
      <c r="EI60" s="72"/>
      <c r="EJ60" s="72"/>
      <c r="EK60" s="72"/>
      <c r="EL60" s="174"/>
      <c r="EM60" s="174"/>
      <c r="EN60" s="174"/>
      <c r="EO60" s="174"/>
      <c r="EP60" s="174"/>
      <c r="EQ60" s="174"/>
      <c r="ER60" s="174"/>
      <c r="ES60" s="174"/>
      <c r="ET60" s="174"/>
      <c r="EU60" s="174"/>
      <c r="EV60" s="174"/>
      <c r="EW60" s="174"/>
      <c r="EX60" s="174"/>
      <c r="EY60" s="174"/>
      <c r="EZ60" s="174"/>
      <c r="FA60" s="174"/>
      <c r="FB60" s="174"/>
      <c r="FC60" s="174"/>
      <c r="FD60" s="174"/>
      <c r="FE60" s="174"/>
      <c r="FF60" s="174"/>
      <c r="FG60" s="174"/>
      <c r="FH60" s="174"/>
      <c r="FI60" s="174"/>
      <c r="FJ60" s="174"/>
      <c r="FK60" s="174"/>
      <c r="FL60" s="174"/>
      <c r="FM60" s="174"/>
      <c r="FN60" s="174"/>
      <c r="FO60" s="174"/>
      <c r="FP60" s="174"/>
      <c r="FQ60" s="174"/>
      <c r="FR60" s="174"/>
      <c r="FS60" s="174"/>
      <c r="FT60" s="174"/>
      <c r="FU60" s="174"/>
      <c r="FV60" s="174"/>
      <c r="FW60" s="174"/>
      <c r="FX60" s="174"/>
      <c r="FY60" s="174"/>
      <c r="FZ60" s="174"/>
      <c r="GA60" s="174"/>
      <c r="GB60" s="174"/>
      <c r="GC60" s="174"/>
      <c r="GD60" s="174"/>
      <c r="GE60" s="174"/>
      <c r="GF60" s="174"/>
      <c r="GG60" s="174"/>
      <c r="GH60" s="174"/>
      <c r="GI60" s="174"/>
      <c r="GJ60" s="174"/>
      <c r="GK60" s="174"/>
      <c r="GL60" s="174"/>
      <c r="GM60" s="174"/>
      <c r="GN60" s="174"/>
      <c r="GO60" s="199"/>
      <c r="GP60" s="207">
        <f t="shared" ref="GP60:GW60" si="164">GP61+GP81</f>
        <v>711694.9414655494</v>
      </c>
      <c r="GQ60" s="207">
        <f t="shared" si="164"/>
        <v>0</v>
      </c>
      <c r="GR60" s="207">
        <f t="shared" si="164"/>
        <v>2068073.9492371953</v>
      </c>
      <c r="GS60" s="207">
        <f t="shared" ca="1" si="164"/>
        <v>1831338.62094214</v>
      </c>
      <c r="GT60" s="207">
        <f t="shared" si="164"/>
        <v>277874.60180014803</v>
      </c>
      <c r="GU60" s="207">
        <f t="shared" si="164"/>
        <v>0</v>
      </c>
      <c r="GV60" s="207">
        <f t="shared" ca="1" si="164"/>
        <v>306464.10031993</v>
      </c>
      <c r="GW60" s="207">
        <f t="shared" si="164"/>
        <v>0</v>
      </c>
      <c r="GX60" s="209">
        <f ca="1">GP60+GT60-GV60</f>
        <v>683105.44294576743</v>
      </c>
      <c r="GY60" s="209">
        <f>GQ60+GU60-GW60</f>
        <v>0</v>
      </c>
      <c r="GZ60" s="207">
        <f t="shared" ref="GZ60:HG60" si="165">GZ61+GZ81</f>
        <v>451970.45797296852</v>
      </c>
      <c r="HA60" s="207">
        <f t="shared" si="165"/>
        <v>410594.75207922002</v>
      </c>
      <c r="HB60" s="207">
        <f t="shared" si="165"/>
        <v>450476.9133675606</v>
      </c>
      <c r="HC60" s="207">
        <f t="shared" si="165"/>
        <v>390883.92517695582</v>
      </c>
      <c r="HD60" s="207">
        <f t="shared" si="165"/>
        <v>336901.86685654882</v>
      </c>
      <c r="HE60" s="207">
        <f t="shared" si="165"/>
        <v>254957.34453552373</v>
      </c>
      <c r="HF60" s="207">
        <f t="shared" si="165"/>
        <v>550850.10923996929</v>
      </c>
      <c r="HG60" s="207">
        <f t="shared" si="165"/>
        <v>468438.4988305103</v>
      </c>
      <c r="HH60" s="209">
        <f ca="1">GP60+GR60-GS60</f>
        <v>948430.26976060495</v>
      </c>
      <c r="HI60" s="210"/>
      <c r="HJ60" s="181"/>
      <c r="HK60" s="211"/>
      <c r="HL60" s="211"/>
      <c r="HM60" s="211"/>
      <c r="HN60" s="211"/>
      <c r="HO60" s="211"/>
      <c r="HP60" s="211"/>
      <c r="HQ60" s="211"/>
      <c r="HR60" s="211"/>
      <c r="HS60" s="211"/>
      <c r="HT60" s="211"/>
      <c r="HU60" s="212"/>
      <c r="HV60" s="211"/>
      <c r="HW60" s="211"/>
      <c r="HX60" s="211"/>
      <c r="HY60" s="211"/>
      <c r="HZ60" s="211"/>
      <c r="IA60" s="211"/>
      <c r="IB60" s="211"/>
      <c r="IC60" s="211"/>
      <c r="ID60" s="211"/>
      <c r="IE60" s="213"/>
      <c r="IF60" s="211"/>
      <c r="IG60" s="211"/>
      <c r="IH60" s="211"/>
      <c r="II60" s="211"/>
      <c r="IJ60" s="211"/>
      <c r="IK60" s="211"/>
      <c r="IL60" s="211"/>
      <c r="IM60" s="213"/>
      <c r="IN60" s="211"/>
      <c r="IO60" s="211"/>
      <c r="IP60" s="211"/>
      <c r="IQ60" s="211"/>
      <c r="IR60" s="211"/>
      <c r="IS60" s="211"/>
      <c r="IT60" s="211"/>
      <c r="IU60" s="213"/>
      <c r="IV60" s="211"/>
      <c r="IW60" s="211"/>
      <c r="IX60" s="211"/>
      <c r="IY60" s="211"/>
      <c r="IZ60" s="211"/>
      <c r="JA60" s="211"/>
      <c r="JB60" s="211"/>
      <c r="JC60" s="211"/>
      <c r="JD60" s="211"/>
      <c r="JE60" s="211"/>
      <c r="JF60" s="211"/>
      <c r="JG60" s="211"/>
      <c r="JH60" s="211"/>
      <c r="JI60" s="212"/>
      <c r="JJ60" s="211"/>
      <c r="JK60" s="211"/>
      <c r="JL60" s="211"/>
      <c r="JM60" s="211"/>
      <c r="JN60" s="211"/>
      <c r="JO60" s="211"/>
      <c r="JP60" s="211"/>
      <c r="JQ60" s="211"/>
      <c r="JR60" s="211"/>
      <c r="JS60" s="213"/>
      <c r="JT60" s="211"/>
      <c r="JU60" s="211"/>
      <c r="JV60" s="211"/>
      <c r="JW60" s="211"/>
      <c r="JX60" s="211"/>
      <c r="JY60" s="211"/>
      <c r="JZ60" s="211"/>
      <c r="KA60" s="213"/>
      <c r="KB60" s="211"/>
      <c r="KC60" s="211"/>
      <c r="KD60" s="211"/>
      <c r="KE60" s="211"/>
      <c r="KF60" s="211"/>
      <c r="KG60" s="211"/>
      <c r="KH60" s="211"/>
      <c r="KI60" s="213"/>
      <c r="KJ60" s="211"/>
      <c r="KK60" s="211"/>
      <c r="KL60" s="211"/>
      <c r="KM60" s="214"/>
      <c r="KN60" s="214"/>
      <c r="KO60" s="214"/>
      <c r="KP60" s="214"/>
      <c r="KQ60" s="214"/>
      <c r="KR60" s="214"/>
      <c r="KS60" s="214"/>
      <c r="KT60" s="214"/>
      <c r="KU60" s="214"/>
      <c r="KV60" s="214"/>
      <c r="KW60" s="214"/>
      <c r="KX60" s="214"/>
      <c r="KY60" s="214"/>
      <c r="KZ60" s="214"/>
      <c r="LA60" s="214"/>
      <c r="LB60" s="214"/>
      <c r="LC60" s="214"/>
      <c r="LD60" s="214"/>
      <c r="LE60" s="214"/>
      <c r="LF60" s="214"/>
      <c r="LG60" s="214"/>
      <c r="LH60" s="214"/>
      <c r="LI60" s="214"/>
      <c r="LJ60" s="214"/>
      <c r="LK60" s="214"/>
      <c r="LL60" s="214"/>
      <c r="LM60" s="214"/>
      <c r="LN60" s="214"/>
      <c r="LO60" s="214"/>
      <c r="LP60" s="214"/>
      <c r="LQ60" s="214"/>
      <c r="LR60" s="214"/>
      <c r="LS60" s="214"/>
      <c r="LT60" s="214"/>
      <c r="LU60" s="214"/>
      <c r="LV60" s="214"/>
      <c r="LW60" s="214"/>
      <c r="LX60" s="214"/>
    </row>
    <row r="61" spans="1:336" s="215" customFormat="1" ht="15.75" x14ac:dyDescent="0.2">
      <c r="A61" s="204"/>
      <c r="B61" s="216" t="s">
        <v>197</v>
      </c>
      <c r="C61" s="206"/>
      <c r="D61" s="206"/>
      <c r="E61" s="206"/>
      <c r="F61" s="217"/>
      <c r="G61" s="217"/>
      <c r="H61" s="217"/>
      <c r="I61" s="217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175">
        <f ca="1">AF62+AF66+AF70+AF71+AF74+AF80</f>
        <v>2207220.7650492149</v>
      </c>
      <c r="AG61" s="175">
        <f ca="1">AG62+AG66+AG70+AG71+AG74+AG80</f>
        <v>368288.99053336098</v>
      </c>
      <c r="AH61" s="175">
        <f>AH62+AH66+AH70+AH71+AH74+AH80</f>
        <v>0</v>
      </c>
      <c r="AI61" s="175">
        <f t="shared" ca="1" si="144"/>
        <v>-368288.99053336098</v>
      </c>
      <c r="AJ61" s="208">
        <f t="shared" ca="1" si="145"/>
        <v>0</v>
      </c>
      <c r="AK61" s="175">
        <f ca="1">AK62+AK66+AK70+AK71+AK74+AK80</f>
        <v>80136.031046019081</v>
      </c>
      <c r="AL61" s="175">
        <f>AL62+AL66+AL70+AL71+AL74+AL80</f>
        <v>0</v>
      </c>
      <c r="AM61" s="175">
        <f ca="1">AL61-AK61</f>
        <v>-80136.031046019081</v>
      </c>
      <c r="AN61" s="218">
        <f ca="1">IF(AK61=0,"-",AL61/AK61)</f>
        <v>0</v>
      </c>
      <c r="AO61" s="175">
        <f>AO62+AO66+AO70+AO71+AO74+AO80</f>
        <v>72593.802039653267</v>
      </c>
      <c r="AP61" s="175">
        <f>AP62+AP66+AP70+AP71+AP74+AP80</f>
        <v>0</v>
      </c>
      <c r="AQ61" s="175">
        <f>AP61-AO61</f>
        <v>-72593.802039653267</v>
      </c>
      <c r="AR61" s="218">
        <f t="shared" si="146"/>
        <v>0</v>
      </c>
      <c r="AS61" s="175">
        <f ca="1">AS62+AS66+AS70+AS71+AS74+AS80</f>
        <v>152729.83308567235</v>
      </c>
      <c r="AT61" s="175">
        <f>AT62+AT66+AT70+AT71+AT74+AT80</f>
        <v>0</v>
      </c>
      <c r="AU61" s="175">
        <f ca="1">AT61-AS61</f>
        <v>-152729.83308567235</v>
      </c>
      <c r="AV61" s="208">
        <f t="shared" ca="1" si="147"/>
        <v>0</v>
      </c>
      <c r="AW61" s="175">
        <f>AW62+AW66+AW70+AW71+AW74+AW80</f>
        <v>113714.38480803539</v>
      </c>
      <c r="AX61" s="175">
        <f>AX62+AX66+AX70+AX71+AX74+AX80</f>
        <v>0</v>
      </c>
      <c r="AY61" s="175">
        <f>AX61-AW61</f>
        <v>-113714.38480803539</v>
      </c>
      <c r="AZ61" s="218">
        <f t="shared" si="148"/>
        <v>0</v>
      </c>
      <c r="BA61" s="175">
        <f ca="1">BA62+BA66+BA70+BA71+BA74+BA80</f>
        <v>266444.2178937078</v>
      </c>
      <c r="BB61" s="175">
        <f>BB62+BB66+BB70+BB71+BB74+BB80</f>
        <v>0</v>
      </c>
      <c r="BC61" s="175">
        <f ca="1">BB61-BA61</f>
        <v>-266444.2178937078</v>
      </c>
      <c r="BD61" s="208">
        <f t="shared" ca="1" si="149"/>
        <v>0</v>
      </c>
      <c r="BE61" s="175">
        <f>BE62+BE66+BE70+BE71+BE74+BE80</f>
        <v>101844.77263965327</v>
      </c>
      <c r="BF61" s="175">
        <f>BF62+BF66+BF70+BF71+BF74+BF80</f>
        <v>0</v>
      </c>
      <c r="BG61" s="175">
        <f t="shared" si="150"/>
        <v>-101844.77263965327</v>
      </c>
      <c r="BH61" s="208">
        <f t="shared" si="151"/>
        <v>0</v>
      </c>
      <c r="BI61" s="156"/>
      <c r="BJ61" s="156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  <c r="BX61" s="174"/>
      <c r="BY61" s="174"/>
      <c r="BZ61" s="175">
        <f>BZ62+BZ66+BZ70+BZ71+BZ74+BZ80</f>
        <v>495083.85619119869</v>
      </c>
      <c r="CA61" s="175">
        <f>CA62+CA66+CA70+CA71+CA74+CA80</f>
        <v>471575.19628541428</v>
      </c>
      <c r="CB61" s="175">
        <f>CB62+CB66+CB70+CB71+CB74+CB80</f>
        <v>308047.6684426284</v>
      </c>
      <c r="CC61" s="175">
        <f>CC62+CC66+CC70+CC71+CC74+CC80</f>
        <v>564225.0535966123</v>
      </c>
      <c r="CD61" s="72"/>
      <c r="CE61" s="72"/>
      <c r="CF61" s="72"/>
      <c r="CG61" s="174"/>
      <c r="CH61" s="174"/>
      <c r="CI61" s="177"/>
      <c r="CJ61" s="177"/>
      <c r="CK61" s="175">
        <f ca="1">CK62+CK66+CK70+CK71+CK74+CK80</f>
        <v>1831338.62094214</v>
      </c>
      <c r="CL61" s="175">
        <f ca="1">CL62+CL66+CL70+CL71+CL74+CL80</f>
        <v>306464.10031993</v>
      </c>
      <c r="CM61" s="175">
        <f>CM62+CM66+CM70+CM71+CM74+CM80</f>
        <v>0</v>
      </c>
      <c r="CN61" s="175">
        <f t="shared" ca="1" si="152"/>
        <v>-306464.10031993</v>
      </c>
      <c r="CO61" s="208">
        <f t="shared" ca="1" si="153"/>
        <v>0</v>
      </c>
      <c r="CP61" s="175">
        <f ca="1">CP62+CP66+CP70+CP71+CP74+CP80</f>
        <v>64971.979011014802</v>
      </c>
      <c r="CQ61" s="175">
        <f>CQ62+CQ66+CQ70+CQ71+CQ74+CQ80</f>
        <v>0</v>
      </c>
      <c r="CR61" s="175">
        <f ca="1">CQ61-CP61</f>
        <v>-64971.979011014802</v>
      </c>
      <c r="CS61" s="208">
        <f ca="1">IF(CP61=0,"-",CQ61/CP61)</f>
        <v>0</v>
      </c>
      <c r="CT61" s="175">
        <f>CT62+CT66+CT70+CT71+CT74+CT80</f>
        <v>70530.709824041056</v>
      </c>
      <c r="CU61" s="175">
        <f>CU62+CU66+CU70+CU71+CU74+CU80</f>
        <v>0</v>
      </c>
      <c r="CV61" s="175">
        <f t="shared" si="154"/>
        <v>-70530.709824041056</v>
      </c>
      <c r="CW61" s="208">
        <f t="shared" si="155"/>
        <v>0</v>
      </c>
      <c r="CX61" s="175">
        <f ca="1">CX62+CX66+CX70+CX71+CX74+CX80</f>
        <v>135502.68883505586</v>
      </c>
      <c r="CY61" s="175">
        <f>CY62+CY66+CY70+CY71+CY74+CY80</f>
        <v>0</v>
      </c>
      <c r="CZ61" s="175">
        <f t="shared" ca="1" si="156"/>
        <v>-135502.68883505586</v>
      </c>
      <c r="DA61" s="208">
        <f t="shared" ca="1" si="157"/>
        <v>0</v>
      </c>
      <c r="DB61" s="175">
        <f>DB62+DB66+DB70+DB71+DB74+DB80</f>
        <v>85876.690715699515</v>
      </c>
      <c r="DC61" s="175">
        <f>DC62+DC66+DC70+DC71+DC74+DC80</f>
        <v>0</v>
      </c>
      <c r="DD61" s="175">
        <f t="shared" si="158"/>
        <v>-85876.690715699515</v>
      </c>
      <c r="DE61" s="208">
        <f t="shared" si="159"/>
        <v>0</v>
      </c>
      <c r="DF61" s="175">
        <f ca="1">DF62+DF66+DF70+DF71+DF74+DF80</f>
        <v>221379.37955075537</v>
      </c>
      <c r="DG61" s="175">
        <f>DG62+DG66+DG70+DG71+DG74+DG80</f>
        <v>0</v>
      </c>
      <c r="DH61" s="175">
        <f t="shared" ca="1" si="160"/>
        <v>-221379.37955075537</v>
      </c>
      <c r="DI61" s="208">
        <f t="shared" ca="1" si="161"/>
        <v>0</v>
      </c>
      <c r="DJ61" s="175">
        <f>DJ62+DJ66+DJ70+DJ71+DJ74+DJ80</f>
        <v>85084.720769174601</v>
      </c>
      <c r="DK61" s="175">
        <f>DK62+DK66+DK70+DK71+DK74+DK80</f>
        <v>0</v>
      </c>
      <c r="DL61" s="175">
        <f t="shared" si="162"/>
        <v>-85084.720769174601</v>
      </c>
      <c r="DM61" s="208">
        <f t="shared" si="163"/>
        <v>0</v>
      </c>
      <c r="DN61" s="156"/>
      <c r="DO61" s="156"/>
      <c r="DP61" s="174"/>
      <c r="DQ61" s="174"/>
      <c r="DR61" s="174"/>
      <c r="DS61" s="174"/>
      <c r="DT61" s="174"/>
      <c r="DU61" s="174"/>
      <c r="DV61" s="174"/>
      <c r="DW61" s="174"/>
      <c r="DX61" s="174"/>
      <c r="DY61" s="174"/>
      <c r="DZ61" s="174"/>
      <c r="EA61" s="174"/>
      <c r="EB61" s="174"/>
      <c r="EC61" s="174"/>
      <c r="ED61" s="174"/>
      <c r="EE61" s="175">
        <f>EE62+EE66+EE70+EE71+EE74+EE80</f>
        <v>410594.75207922002</v>
      </c>
      <c r="EF61" s="175">
        <f>EF62+EF66+EF70+EF71+EF74+EF80</f>
        <v>390883.92517695582</v>
      </c>
      <c r="EG61" s="175">
        <f>EG62+EG66+EG70+EG71+EG74+EG80</f>
        <v>254957.34453552373</v>
      </c>
      <c r="EH61" s="175">
        <f>EH62+EH66+EH70+EH71+EH74+EH80</f>
        <v>468438.4988305103</v>
      </c>
      <c r="EI61" s="72"/>
      <c r="EJ61" s="72"/>
      <c r="EK61" s="72"/>
      <c r="EL61" s="174"/>
      <c r="EM61" s="174"/>
      <c r="EN61" s="174"/>
      <c r="EO61" s="174"/>
      <c r="EP61" s="174"/>
      <c r="EQ61" s="174"/>
      <c r="ER61" s="174"/>
      <c r="ES61" s="174"/>
      <c r="ET61" s="174"/>
      <c r="EU61" s="174"/>
      <c r="EV61" s="174"/>
      <c r="EW61" s="174"/>
      <c r="EX61" s="174"/>
      <c r="EY61" s="174"/>
      <c r="EZ61" s="174"/>
      <c r="FA61" s="174"/>
      <c r="FB61" s="174"/>
      <c r="FC61" s="174"/>
      <c r="FD61" s="174"/>
      <c r="FE61" s="174"/>
      <c r="FF61" s="174"/>
      <c r="FG61" s="174"/>
      <c r="FH61" s="174"/>
      <c r="FI61" s="174"/>
      <c r="FJ61" s="174"/>
      <c r="FK61" s="174"/>
      <c r="FL61" s="174"/>
      <c r="FM61" s="174"/>
      <c r="FN61" s="174"/>
      <c r="FO61" s="174"/>
      <c r="FP61" s="174"/>
      <c r="FQ61" s="174"/>
      <c r="FR61" s="174"/>
      <c r="FS61" s="174"/>
      <c r="FT61" s="174"/>
      <c r="FU61" s="174"/>
      <c r="FV61" s="174"/>
      <c r="FW61" s="174"/>
      <c r="FX61" s="174"/>
      <c r="FY61" s="174"/>
      <c r="FZ61" s="174"/>
      <c r="GA61" s="174"/>
      <c r="GB61" s="174"/>
      <c r="GC61" s="174"/>
      <c r="GD61" s="174"/>
      <c r="GE61" s="174"/>
      <c r="GF61" s="174"/>
      <c r="GG61" s="174"/>
      <c r="GH61" s="174"/>
      <c r="GI61" s="174"/>
      <c r="GJ61" s="174"/>
      <c r="GK61" s="174"/>
      <c r="GL61" s="174"/>
      <c r="GM61" s="174"/>
      <c r="GN61" s="174"/>
      <c r="GO61" s="199"/>
      <c r="GP61" s="175">
        <f t="shared" ref="GP61:GW61" si="166">GP62+GP66+GP70+GP71+GP74+GP80</f>
        <v>711694.9414655494</v>
      </c>
      <c r="GQ61" s="175">
        <f t="shared" si="166"/>
        <v>0</v>
      </c>
      <c r="GR61" s="175">
        <f t="shared" si="166"/>
        <v>2068073.9492371953</v>
      </c>
      <c r="GS61" s="175">
        <f t="shared" ca="1" si="166"/>
        <v>1831338.62094214</v>
      </c>
      <c r="GT61" s="175">
        <f t="shared" si="166"/>
        <v>277874.60180014803</v>
      </c>
      <c r="GU61" s="175">
        <f t="shared" si="166"/>
        <v>0</v>
      </c>
      <c r="GV61" s="175">
        <f t="shared" ca="1" si="166"/>
        <v>306464.10031993</v>
      </c>
      <c r="GW61" s="175">
        <f t="shared" si="166"/>
        <v>0</v>
      </c>
      <c r="GX61" s="209">
        <f t="shared" ref="GX61:GY94" ca="1" si="167">GP61+GT61-GV61</f>
        <v>683105.44294576743</v>
      </c>
      <c r="GY61" s="209">
        <f t="shared" si="167"/>
        <v>0</v>
      </c>
      <c r="GZ61" s="175">
        <f t="shared" ref="GZ61:HG61" si="168">GZ62+GZ66+GZ70+GZ71+GZ74+GZ80</f>
        <v>451970.45797296852</v>
      </c>
      <c r="HA61" s="175">
        <f t="shared" si="168"/>
        <v>410594.75207922002</v>
      </c>
      <c r="HB61" s="175">
        <f t="shared" si="168"/>
        <v>450476.9133675606</v>
      </c>
      <c r="HC61" s="175">
        <f t="shared" si="168"/>
        <v>390883.92517695582</v>
      </c>
      <c r="HD61" s="175">
        <f t="shared" si="168"/>
        <v>336901.86685654882</v>
      </c>
      <c r="HE61" s="175">
        <f t="shared" si="168"/>
        <v>254957.34453552373</v>
      </c>
      <c r="HF61" s="175">
        <f t="shared" si="168"/>
        <v>550850.10923996929</v>
      </c>
      <c r="HG61" s="175">
        <f t="shared" si="168"/>
        <v>468438.4988305103</v>
      </c>
      <c r="HH61" s="209">
        <f t="shared" ref="HH61:HH94" ca="1" si="169">GP61+GR61-GS61</f>
        <v>948430.26976060495</v>
      </c>
      <c r="HI61" s="219"/>
      <c r="HJ61" s="181"/>
      <c r="HK61" s="211"/>
      <c r="HL61" s="211"/>
      <c r="HM61" s="211"/>
      <c r="HN61" s="211"/>
      <c r="HO61" s="211"/>
      <c r="HP61" s="211"/>
      <c r="HQ61" s="211"/>
      <c r="HR61" s="211"/>
      <c r="HS61" s="211"/>
      <c r="HT61" s="211"/>
      <c r="HU61" s="212"/>
      <c r="HV61" s="220"/>
      <c r="HW61" s="220"/>
      <c r="HX61" s="220"/>
      <c r="HY61" s="220"/>
      <c r="HZ61" s="220"/>
      <c r="IA61" s="220"/>
      <c r="IB61" s="220"/>
      <c r="IC61" s="220"/>
      <c r="ID61" s="220"/>
      <c r="IE61" s="220"/>
      <c r="IF61" s="220"/>
      <c r="IG61" s="220"/>
      <c r="IH61" s="220"/>
      <c r="II61" s="220"/>
      <c r="IJ61" s="220"/>
      <c r="IK61" s="220"/>
      <c r="IL61" s="220"/>
      <c r="IM61" s="220"/>
      <c r="IN61" s="220"/>
      <c r="IO61" s="220"/>
      <c r="IP61" s="220"/>
      <c r="IQ61" s="220"/>
      <c r="IR61" s="220"/>
      <c r="IS61" s="220"/>
      <c r="IT61" s="220"/>
      <c r="IU61" s="220"/>
      <c r="IV61" s="220"/>
      <c r="IW61" s="220"/>
      <c r="IX61" s="220"/>
      <c r="IY61" s="211"/>
      <c r="IZ61" s="211"/>
      <c r="JA61" s="211"/>
      <c r="JB61" s="211"/>
      <c r="JC61" s="211"/>
      <c r="JD61" s="211"/>
      <c r="JE61" s="211"/>
      <c r="JF61" s="211"/>
      <c r="JG61" s="211"/>
      <c r="JH61" s="211"/>
      <c r="JI61" s="212"/>
      <c r="JJ61" s="220"/>
      <c r="JK61" s="220"/>
      <c r="JL61" s="220"/>
      <c r="JM61" s="220"/>
      <c r="JN61" s="220"/>
      <c r="JO61" s="220"/>
      <c r="JP61" s="220"/>
      <c r="JQ61" s="220"/>
      <c r="JR61" s="220"/>
      <c r="JS61" s="220"/>
      <c r="JT61" s="220"/>
      <c r="JU61" s="220"/>
      <c r="JV61" s="220"/>
      <c r="JW61" s="220"/>
      <c r="JX61" s="220"/>
      <c r="JY61" s="220"/>
      <c r="JZ61" s="220"/>
      <c r="KA61" s="220"/>
      <c r="KB61" s="220"/>
      <c r="KC61" s="220"/>
      <c r="KD61" s="220"/>
      <c r="KE61" s="220"/>
      <c r="KF61" s="220"/>
      <c r="KG61" s="220"/>
      <c r="KH61" s="220"/>
      <c r="KI61" s="220"/>
      <c r="KJ61" s="220"/>
      <c r="KK61" s="220"/>
      <c r="KL61" s="220"/>
      <c r="KM61" s="214"/>
      <c r="KN61" s="214"/>
      <c r="KO61" s="214"/>
      <c r="KP61" s="214"/>
      <c r="KQ61" s="214"/>
      <c r="KR61" s="214"/>
      <c r="KS61" s="214"/>
      <c r="KT61" s="214"/>
      <c r="KU61" s="214"/>
      <c r="KV61" s="214"/>
      <c r="KW61" s="214"/>
      <c r="KX61" s="214"/>
      <c r="KY61" s="214"/>
      <c r="KZ61" s="214"/>
      <c r="LA61" s="214"/>
      <c r="LB61" s="214"/>
      <c r="LC61" s="214"/>
      <c r="LD61" s="214"/>
      <c r="LE61" s="214"/>
      <c r="LF61" s="214"/>
      <c r="LG61" s="214"/>
      <c r="LH61" s="214"/>
      <c r="LI61" s="214"/>
      <c r="LJ61" s="214"/>
      <c r="LK61" s="214"/>
      <c r="LL61" s="214"/>
      <c r="LM61" s="214"/>
      <c r="LN61" s="214"/>
      <c r="LO61" s="214"/>
      <c r="LP61" s="214"/>
      <c r="LQ61" s="214"/>
      <c r="LR61" s="214"/>
      <c r="LS61" s="214"/>
      <c r="LT61" s="214"/>
      <c r="LU61" s="214"/>
      <c r="LV61" s="214"/>
      <c r="LW61" s="214"/>
      <c r="LX61" s="214"/>
    </row>
    <row r="62" spans="1:336" ht="15.75" x14ac:dyDescent="0.2">
      <c r="A62" s="204"/>
      <c r="B62" s="221" t="s">
        <v>198</v>
      </c>
      <c r="C62" s="206"/>
      <c r="D62" s="206"/>
      <c r="E62" s="206"/>
      <c r="F62" s="217"/>
      <c r="G62" s="217"/>
      <c r="H62" s="217"/>
      <c r="I62" s="217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90">
        <f t="shared" ref="AF62:AF94" si="170">AG62+BZ62+CA62+CB62+CC62</f>
        <v>221887.59971806634</v>
      </c>
      <c r="AG62" s="90">
        <f t="shared" ref="AG62:AH94" si="171">AK62+AO62+AW62+BE62</f>
        <v>79744.767355916643</v>
      </c>
      <c r="AH62" s="90">
        <f t="shared" si="171"/>
        <v>0</v>
      </c>
      <c r="AI62" s="90">
        <f t="shared" si="144"/>
        <v>-79744.767355916643</v>
      </c>
      <c r="AJ62" s="222">
        <f t="shared" si="145"/>
        <v>0</v>
      </c>
      <c r="AK62" s="90">
        <f>AK63+AK65</f>
        <v>19737.151146134645</v>
      </c>
      <c r="AL62" s="90">
        <f>AL63+AL65</f>
        <v>0</v>
      </c>
      <c r="AM62" s="90">
        <f t="shared" ref="AM62:AM94" si="172">AL62-AK62</f>
        <v>-19737.151146134645</v>
      </c>
      <c r="AN62" s="222">
        <f t="shared" ref="AN62:AN94" si="173">IF(AK62=0,"-",AL62/AK62)</f>
        <v>0</v>
      </c>
      <c r="AO62" s="90">
        <f>AO63+AO65</f>
        <v>0</v>
      </c>
      <c r="AP62" s="90">
        <f>AP63+AP65</f>
        <v>0</v>
      </c>
      <c r="AQ62" s="90">
        <f t="shared" ref="AQ62:AQ94" si="174">AP62-AO62</f>
        <v>0</v>
      </c>
      <c r="AR62" s="222" t="str">
        <f t="shared" si="146"/>
        <v>-</v>
      </c>
      <c r="AS62" s="90">
        <f t="shared" ref="AS62:AT94" si="175">AK62+AO62</f>
        <v>19737.151146134645</v>
      </c>
      <c r="AT62" s="90">
        <f t="shared" si="175"/>
        <v>0</v>
      </c>
      <c r="AU62" s="90">
        <f t="shared" ref="AU62:AU94" si="176">AT62-AS62</f>
        <v>-19737.151146134645</v>
      </c>
      <c r="AV62" s="222">
        <f t="shared" si="147"/>
        <v>0</v>
      </c>
      <c r="AW62" s="90">
        <f>AW63+AW65</f>
        <v>35417.730473651784</v>
      </c>
      <c r="AX62" s="90">
        <f>AX63+AX65</f>
        <v>0</v>
      </c>
      <c r="AY62" s="90">
        <f t="shared" ref="AY62:AY94" si="177">AX62-AW62</f>
        <v>-35417.730473651784</v>
      </c>
      <c r="AZ62" s="222">
        <f t="shared" si="148"/>
        <v>0</v>
      </c>
      <c r="BA62" s="90">
        <f t="shared" ref="BA62:BB94" si="178">AS62+AW62</f>
        <v>55154.881619786429</v>
      </c>
      <c r="BB62" s="90">
        <f t="shared" si="178"/>
        <v>0</v>
      </c>
      <c r="BC62" s="90">
        <f t="shared" ref="BC62:BC94" si="179">BB62-BA62</f>
        <v>-55154.881619786429</v>
      </c>
      <c r="BD62" s="222">
        <f t="shared" si="149"/>
        <v>0</v>
      </c>
      <c r="BE62" s="90">
        <f>BE63+BE65</f>
        <v>24589.885736130214</v>
      </c>
      <c r="BF62" s="90">
        <f>BF63+BF65</f>
        <v>0</v>
      </c>
      <c r="BG62" s="90">
        <f t="shared" si="150"/>
        <v>-24589.885736130214</v>
      </c>
      <c r="BH62" s="222">
        <f t="shared" si="151"/>
        <v>0</v>
      </c>
      <c r="BI62" s="223"/>
      <c r="BJ62" s="223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90">
        <f>BZ63+BZ65</f>
        <v>49001.441518386142</v>
      </c>
      <c r="CA62" s="90">
        <f>CA63+CA65</f>
        <v>39894.750112365051</v>
      </c>
      <c r="CB62" s="90">
        <f>CB63+CB65</f>
        <v>21705.295070520384</v>
      </c>
      <c r="CC62" s="90">
        <f>CC63+CC65</f>
        <v>31541.345660878116</v>
      </c>
      <c r="CD62" s="134"/>
      <c r="CE62" s="134"/>
      <c r="CF62" s="134"/>
      <c r="CG62" s="21"/>
      <c r="CH62" s="21"/>
      <c r="CI62" s="192"/>
      <c r="CJ62" s="192"/>
      <c r="CK62" s="90">
        <f>CK63+CK65</f>
        <v>209315.16935272972</v>
      </c>
      <c r="CL62" s="90">
        <f>CL63+CL65</f>
        <v>76814.650209782005</v>
      </c>
      <c r="CM62" s="90">
        <f>CM63+CM65</f>
        <v>0</v>
      </c>
      <c r="CN62" s="90">
        <f t="shared" si="152"/>
        <v>-76814.650209782005</v>
      </c>
      <c r="CO62" s="222">
        <f t="shared" si="153"/>
        <v>0</v>
      </c>
      <c r="CP62" s="90">
        <f>CP63+CP65</f>
        <v>16807.034</v>
      </c>
      <c r="CQ62" s="90">
        <f>CQ63+CQ65</f>
        <v>0</v>
      </c>
      <c r="CR62" s="90">
        <f>CQ62-CP62</f>
        <v>-16807.034</v>
      </c>
      <c r="CS62" s="222">
        <f>IF(CP62=0,"-",CQ62/CP62)</f>
        <v>0</v>
      </c>
      <c r="CT62" s="90">
        <f>CT63+CT65</f>
        <v>10035.874790996666</v>
      </c>
      <c r="CU62" s="90">
        <f>CU63+CU65</f>
        <v>0</v>
      </c>
      <c r="CV62" s="90">
        <f t="shared" si="154"/>
        <v>-10035.874790996666</v>
      </c>
      <c r="CW62" s="222">
        <f t="shared" si="155"/>
        <v>0</v>
      </c>
      <c r="CX62" s="90">
        <f>CX63+CX65</f>
        <v>26842.908790996666</v>
      </c>
      <c r="CY62" s="90">
        <f>CY63+CY65</f>
        <v>0</v>
      </c>
      <c r="CZ62" s="90">
        <f t="shared" si="156"/>
        <v>-26842.908790996666</v>
      </c>
      <c r="DA62" s="222">
        <f t="shared" si="157"/>
        <v>0</v>
      </c>
      <c r="DB62" s="90">
        <f>DB63+DB65</f>
        <v>25381.855682655114</v>
      </c>
      <c r="DC62" s="90">
        <f>DC63+DC65</f>
        <v>0</v>
      </c>
      <c r="DD62" s="90">
        <f t="shared" si="158"/>
        <v>-25381.855682655114</v>
      </c>
      <c r="DE62" s="222">
        <f t="shared" si="159"/>
        <v>0</v>
      </c>
      <c r="DF62" s="90">
        <f>DF63+DF65</f>
        <v>52224.764473651783</v>
      </c>
      <c r="DG62" s="90">
        <f>DG63+DG65</f>
        <v>0</v>
      </c>
      <c r="DH62" s="90">
        <f t="shared" si="160"/>
        <v>-52224.764473651783</v>
      </c>
      <c r="DI62" s="222">
        <f t="shared" si="161"/>
        <v>0</v>
      </c>
      <c r="DJ62" s="90">
        <f>DJ63+DJ65</f>
        <v>24589.885736130214</v>
      </c>
      <c r="DK62" s="90">
        <f>DK63+DK65</f>
        <v>0</v>
      </c>
      <c r="DL62" s="90">
        <f t="shared" si="162"/>
        <v>-24589.885736130214</v>
      </c>
      <c r="DM62" s="222">
        <f t="shared" si="163"/>
        <v>0</v>
      </c>
      <c r="DN62" s="223"/>
      <c r="DO62" s="223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90">
        <f>EE63+EE65</f>
        <v>46071.324372251489</v>
      </c>
      <c r="EF62" s="90">
        <f>EF63+EF65</f>
        <v>37380.264039297726</v>
      </c>
      <c r="EG62" s="90">
        <f>EG63+EG65</f>
        <v>19606.440070520384</v>
      </c>
      <c r="EH62" s="90">
        <f>EH63+EH65</f>
        <v>29442.490660878117</v>
      </c>
      <c r="EI62" s="134"/>
      <c r="EJ62" s="134"/>
      <c r="EK62" s="134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24"/>
      <c r="GP62" s="90">
        <f t="shared" ref="GP62:GW62" si="180">GP63+GP65</f>
        <v>3520.9414655493747</v>
      </c>
      <c r="GQ62" s="90">
        <f t="shared" si="180"/>
        <v>0</v>
      </c>
      <c r="GR62" s="90">
        <f t="shared" si="180"/>
        <v>474050.49764778506</v>
      </c>
      <c r="GS62" s="90">
        <f t="shared" si="180"/>
        <v>209315.16935272972</v>
      </c>
      <c r="GT62" s="90">
        <f t="shared" si="180"/>
        <v>76225.151689999999</v>
      </c>
      <c r="GU62" s="90">
        <f t="shared" si="180"/>
        <v>0</v>
      </c>
      <c r="GV62" s="90">
        <f t="shared" si="180"/>
        <v>76814.650209782005</v>
      </c>
      <c r="GW62" s="90">
        <f t="shared" si="180"/>
        <v>0</v>
      </c>
      <c r="GX62" s="93">
        <f t="shared" si="167"/>
        <v>2931.4429457673687</v>
      </c>
      <c r="GY62" s="93">
        <f t="shared" si="167"/>
        <v>0</v>
      </c>
      <c r="GZ62" s="90">
        <f t="shared" ref="GZ62:HG62" si="181">GZ63+GZ65</f>
        <v>87447.030266000002</v>
      </c>
      <c r="HA62" s="90">
        <f t="shared" si="181"/>
        <v>46071.324372251489</v>
      </c>
      <c r="HB62" s="90">
        <f t="shared" si="181"/>
        <v>96973.2522299025</v>
      </c>
      <c r="HC62" s="90">
        <f t="shared" si="181"/>
        <v>37380.264039297726</v>
      </c>
      <c r="HD62" s="90">
        <f t="shared" si="181"/>
        <v>101550.96239154547</v>
      </c>
      <c r="HE62" s="90">
        <f t="shared" si="181"/>
        <v>19606.440070520384</v>
      </c>
      <c r="HF62" s="90">
        <f t="shared" si="181"/>
        <v>111854.10107033711</v>
      </c>
      <c r="HG62" s="90">
        <f t="shared" si="181"/>
        <v>29442.490660878117</v>
      </c>
      <c r="HH62" s="93">
        <f t="shared" si="169"/>
        <v>268256.26976060471</v>
      </c>
      <c r="HI62" s="87"/>
      <c r="HJ62" s="181"/>
      <c r="HK62" s="181"/>
      <c r="HL62" s="181"/>
      <c r="HM62" s="181"/>
      <c r="HN62" s="181"/>
      <c r="HO62" s="181"/>
      <c r="HP62" s="181"/>
      <c r="HQ62" s="181"/>
      <c r="HR62" s="181"/>
      <c r="HS62" s="181"/>
      <c r="HT62" s="181"/>
      <c r="HU62" s="182"/>
      <c r="HV62" s="220"/>
      <c r="HW62" s="220"/>
      <c r="HX62" s="220"/>
      <c r="HY62" s="220"/>
      <c r="HZ62" s="220"/>
      <c r="IA62" s="220"/>
      <c r="IB62" s="220"/>
      <c r="IC62" s="220"/>
      <c r="ID62" s="220"/>
      <c r="IE62" s="220"/>
      <c r="IF62" s="220"/>
      <c r="IG62" s="220"/>
      <c r="IH62" s="220"/>
      <c r="II62" s="220"/>
      <c r="IJ62" s="220"/>
      <c r="IK62" s="220"/>
      <c r="IL62" s="220"/>
      <c r="IM62" s="220"/>
      <c r="IN62" s="220"/>
      <c r="IO62" s="220"/>
      <c r="IP62" s="220"/>
      <c r="IQ62" s="220"/>
      <c r="IR62" s="220"/>
      <c r="IS62" s="220"/>
      <c r="IT62" s="220"/>
      <c r="IU62" s="220"/>
      <c r="IV62" s="220"/>
      <c r="IW62" s="220"/>
      <c r="IX62" s="220"/>
      <c r="IY62" s="181"/>
      <c r="IZ62" s="181"/>
      <c r="JA62" s="181"/>
      <c r="JB62" s="181"/>
      <c r="JC62" s="181"/>
      <c r="JD62" s="181"/>
      <c r="JE62" s="181"/>
      <c r="JF62" s="181"/>
      <c r="JG62" s="181"/>
      <c r="JH62" s="181"/>
      <c r="JI62" s="182"/>
      <c r="JJ62" s="220"/>
      <c r="JK62" s="220"/>
      <c r="JL62" s="220"/>
      <c r="JM62" s="220"/>
      <c r="JN62" s="220"/>
      <c r="JO62" s="220"/>
      <c r="JP62" s="220"/>
      <c r="JQ62" s="220"/>
      <c r="JR62" s="220"/>
      <c r="JS62" s="220"/>
      <c r="JT62" s="220"/>
      <c r="JU62" s="220"/>
      <c r="JV62" s="220"/>
      <c r="JW62" s="220"/>
      <c r="JX62" s="220"/>
      <c r="JY62" s="220"/>
      <c r="JZ62" s="220"/>
      <c r="KA62" s="220"/>
      <c r="KB62" s="220"/>
      <c r="KC62" s="220"/>
      <c r="KD62" s="220"/>
      <c r="KE62" s="220"/>
      <c r="KF62" s="220"/>
      <c r="KG62" s="220"/>
      <c r="KH62" s="220"/>
      <c r="KI62" s="220"/>
      <c r="KJ62" s="220"/>
      <c r="KK62" s="220"/>
      <c r="KL62" s="220"/>
      <c r="KM62" s="225"/>
      <c r="KN62" s="225"/>
      <c r="KO62" s="225"/>
      <c r="KP62" s="225"/>
      <c r="KQ62" s="225"/>
      <c r="KR62" s="225"/>
      <c r="KS62" s="225"/>
      <c r="KT62" s="225"/>
      <c r="KU62" s="225"/>
      <c r="KV62" s="225"/>
      <c r="KW62" s="225"/>
      <c r="KX62" s="225"/>
      <c r="KY62" s="225"/>
      <c r="KZ62" s="225"/>
      <c r="LA62" s="225"/>
      <c r="LB62" s="225"/>
      <c r="LC62" s="225"/>
      <c r="LD62" s="225"/>
      <c r="LE62" s="225"/>
      <c r="LF62" s="225"/>
      <c r="LG62" s="225"/>
      <c r="LH62" s="225"/>
      <c r="LI62" s="225"/>
      <c r="LJ62" s="225"/>
      <c r="LK62" s="225"/>
      <c r="LL62" s="225"/>
      <c r="LM62" s="225"/>
      <c r="LN62" s="225"/>
      <c r="LO62" s="225"/>
      <c r="LP62" s="225"/>
      <c r="LQ62" s="225"/>
      <c r="LR62" s="225"/>
      <c r="LS62" s="225"/>
      <c r="LT62" s="225"/>
      <c r="LU62" s="225"/>
      <c r="LV62" s="225"/>
      <c r="LW62" s="225"/>
      <c r="LX62" s="225"/>
    </row>
    <row r="63" spans="1:336" ht="15.75" x14ac:dyDescent="0.2">
      <c r="A63" s="60" t="s">
        <v>115</v>
      </c>
      <c r="B63" s="226" t="s">
        <v>199</v>
      </c>
      <c r="C63" s="227"/>
      <c r="D63" s="227"/>
      <c r="E63" s="227"/>
      <c r="F63" s="228"/>
      <c r="G63" s="228"/>
      <c r="H63" s="228"/>
      <c r="I63" s="228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90">
        <f t="shared" si="170"/>
        <v>218366.65825251694</v>
      </c>
      <c r="AG63" s="90">
        <f>AK63+AO63+AW63+BE63</f>
        <v>76223.825890367269</v>
      </c>
      <c r="AH63" s="90">
        <f>AL63+AP63+AX63+BF63</f>
        <v>0</v>
      </c>
      <c r="AI63" s="90">
        <f t="shared" si="144"/>
        <v>-76223.825890367269</v>
      </c>
      <c r="AJ63" s="222">
        <f t="shared" si="145"/>
        <v>0</v>
      </c>
      <c r="AK63" s="90">
        <f>CP63+AK19+AK20</f>
        <v>16216.209680585273</v>
      </c>
      <c r="AL63" s="90"/>
      <c r="AM63" s="90">
        <f t="shared" si="172"/>
        <v>-16216.209680585273</v>
      </c>
      <c r="AN63" s="222">
        <f t="shared" si="173"/>
        <v>0</v>
      </c>
      <c r="AO63" s="90">
        <v>0</v>
      </c>
      <c r="AP63" s="90"/>
      <c r="AQ63" s="90">
        <f t="shared" si="174"/>
        <v>0</v>
      </c>
      <c r="AR63" s="222" t="str">
        <f t="shared" si="146"/>
        <v>-</v>
      </c>
      <c r="AS63" s="90">
        <f>AK63+AO63</f>
        <v>16216.209680585273</v>
      </c>
      <c r="AT63" s="90">
        <f>AL63+AP63</f>
        <v>0</v>
      </c>
      <c r="AU63" s="90">
        <f t="shared" si="176"/>
        <v>-16216.209680585273</v>
      </c>
      <c r="AV63" s="222">
        <f t="shared" si="147"/>
        <v>0</v>
      </c>
      <c r="AW63" s="229">
        <f>DB63+CT36+CT37</f>
        <v>35417.730473651784</v>
      </c>
      <c r="AX63" s="90"/>
      <c r="AY63" s="90">
        <f t="shared" si="177"/>
        <v>-35417.730473651784</v>
      </c>
      <c r="AZ63" s="222">
        <f t="shared" si="148"/>
        <v>0</v>
      </c>
      <c r="BA63" s="90">
        <f t="shared" si="178"/>
        <v>51633.940154237054</v>
      </c>
      <c r="BB63" s="90">
        <f t="shared" si="178"/>
        <v>0</v>
      </c>
      <c r="BC63" s="90">
        <f t="shared" si="179"/>
        <v>-51633.940154237054</v>
      </c>
      <c r="BD63" s="222">
        <f t="shared" si="149"/>
        <v>0</v>
      </c>
      <c r="BE63" s="90">
        <f>DJ63</f>
        <v>24589.885736130214</v>
      </c>
      <c r="BF63" s="90"/>
      <c r="BG63" s="90">
        <f t="shared" si="150"/>
        <v>-24589.885736130214</v>
      </c>
      <c r="BH63" s="91">
        <f t="shared" si="151"/>
        <v>0</v>
      </c>
      <c r="BI63" s="223"/>
      <c r="BJ63" s="223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90">
        <f>EE63+BZ19+BZ20</f>
        <v>49001.441518386142</v>
      </c>
      <c r="CA63" s="90">
        <f>EF63+CA19+CA20</f>
        <v>39894.750112365051</v>
      </c>
      <c r="CB63" s="90">
        <f>EG63+CB19+CB20</f>
        <v>21705.295070520384</v>
      </c>
      <c r="CC63" s="90">
        <f>EH63+CC19+CC20</f>
        <v>31541.345660878116</v>
      </c>
      <c r="CD63" s="134"/>
      <c r="CE63" s="134"/>
      <c r="CF63" s="134"/>
      <c r="CG63" s="21"/>
      <c r="CH63" s="21"/>
      <c r="CI63" s="192"/>
      <c r="CJ63" s="192"/>
      <c r="CK63" s="90">
        <f t="shared" ref="CK63:CK94" si="182">CL63+EE63+EF63+EG63+EH63</f>
        <v>205794.22788718034</v>
      </c>
      <c r="CL63" s="90">
        <f t="shared" ref="CL63:CM78" si="183">CP63+CT63+DB63+DJ63</f>
        <v>73293.70874423263</v>
      </c>
      <c r="CM63" s="90">
        <f t="shared" si="183"/>
        <v>0</v>
      </c>
      <c r="CN63" s="90">
        <f t="shared" si="152"/>
        <v>-73293.70874423263</v>
      </c>
      <c r="CO63" s="222">
        <f t="shared" si="153"/>
        <v>0</v>
      </c>
      <c r="CP63" s="90">
        <f>SUMIF($CI$11:$CI$47,$A63,CP$11:CP$47)+SUMIF($CI$101:$CI$105,$A63,CP$101:CP$105)</f>
        <v>13286.092534450625</v>
      </c>
      <c r="CQ63" s="90">
        <f>SUMIF($CJ$11:$CJ$47,$A63,CQ$11:CQ$47)+SUMIF($CJ$101:$CJ$105,$A63,CQ$101:CQ$105)</f>
        <v>0</v>
      </c>
      <c r="CR63" s="90">
        <f>CQ63-CP63</f>
        <v>-13286.092534450625</v>
      </c>
      <c r="CS63" s="91">
        <f>IF(CP63=0,"-",CQ63/CP63)</f>
        <v>0</v>
      </c>
      <c r="CT63" s="90">
        <f>SUMIF($CI$11:$CI$47,$A63,CT$11:CT$47)+SUMIF($CI$101:$CI$105,$A63,CT$101:CT$105)</f>
        <v>10035.874790996666</v>
      </c>
      <c r="CU63" s="90">
        <f>SUMIF($CJ$11:$CJ$47,$A63,CU$11:CU$47)+SUMIF($CJ$101:$CJ$105,$A63,CU$101:CU$105)</f>
        <v>0</v>
      </c>
      <c r="CV63" s="90">
        <f t="shared" si="154"/>
        <v>-10035.874790996666</v>
      </c>
      <c r="CW63" s="91">
        <f t="shared" si="155"/>
        <v>0</v>
      </c>
      <c r="CX63" s="90">
        <f t="shared" ref="CX63:CY78" si="184">CP63+CT63</f>
        <v>23321.967325447291</v>
      </c>
      <c r="CY63" s="90">
        <f t="shared" si="184"/>
        <v>0</v>
      </c>
      <c r="CZ63" s="90">
        <f t="shared" si="156"/>
        <v>-23321.967325447291</v>
      </c>
      <c r="DA63" s="91">
        <f t="shared" si="157"/>
        <v>0</v>
      </c>
      <c r="DB63" s="90">
        <f>SUMIF($CI$11:$CI$47,$A63,DB$11:DB$47)+SUMIF($CI$101:$CI$105,$A63,DB$101:DB$105)</f>
        <v>25381.855682655114</v>
      </c>
      <c r="DC63" s="90">
        <f>SUMIF($CJ$11:$CJ$47,$A63,DC$11:DC$47)+SUMIF($CJ$101:$CJ$105,$A63,DC$101:DC$105)</f>
        <v>0</v>
      </c>
      <c r="DD63" s="90">
        <f t="shared" si="158"/>
        <v>-25381.855682655114</v>
      </c>
      <c r="DE63" s="91">
        <f t="shared" si="159"/>
        <v>0</v>
      </c>
      <c r="DF63" s="90">
        <f t="shared" ref="DF63:DG78" si="185">CX63+DB63</f>
        <v>48703.823008102408</v>
      </c>
      <c r="DG63" s="90">
        <f t="shared" si="185"/>
        <v>0</v>
      </c>
      <c r="DH63" s="90">
        <f t="shared" si="160"/>
        <v>-48703.823008102408</v>
      </c>
      <c r="DI63" s="91">
        <f t="shared" si="161"/>
        <v>0</v>
      </c>
      <c r="DJ63" s="90">
        <f>SUMIF($CI$11:$CI$47,$A63,DJ$11:DJ$47)+SUMIF($CI$101:$CI$105,$A63,DJ$101:DJ$105)</f>
        <v>24589.885736130214</v>
      </c>
      <c r="DK63" s="90">
        <f>SUMIF($CJ$11:$CJ$47,$A63,DK$11:DK$47)+SUMIF($CJ$101:$CJ$105,$A63,DK$101:DK$105)</f>
        <v>0</v>
      </c>
      <c r="DL63" s="90">
        <f t="shared" si="162"/>
        <v>-24589.885736130214</v>
      </c>
      <c r="DM63" s="91">
        <f t="shared" si="163"/>
        <v>0</v>
      </c>
      <c r="DN63" s="230"/>
      <c r="DO63" s="230"/>
      <c r="DP63" s="231"/>
      <c r="DQ63" s="231"/>
      <c r="DR63" s="231"/>
      <c r="DS63" s="231"/>
      <c r="DT63" s="231"/>
      <c r="DU63" s="231"/>
      <c r="DV63" s="231"/>
      <c r="DW63" s="231"/>
      <c r="DX63" s="231"/>
      <c r="DY63" s="231"/>
      <c r="DZ63" s="231"/>
      <c r="EA63" s="231"/>
      <c r="EB63" s="231"/>
      <c r="EC63" s="231"/>
      <c r="ED63" s="231"/>
      <c r="EE63" s="90">
        <f>SUMIF($CI$11:$CI$47,$A63,EE$11:EE$47)+SUMIF($CI$101:$CI$105,$A63,EE$101:EE$105)</f>
        <v>46071.324372251489</v>
      </c>
      <c r="EF63" s="90">
        <f>SUMIF($CI$11:$CI$47,$A63,EF$11:EF$47)+SUMIF($CI$101:$CI$105,$A63,EF$101:EF$105)</f>
        <v>37380.264039297726</v>
      </c>
      <c r="EG63" s="90">
        <f>SUMIF($CI$11:$CI$47,$A63,EG$11:EG$47)+SUMIF($CI$101:$CI$105,$A63,EG$101:EG$105)</f>
        <v>19606.440070520384</v>
      </c>
      <c r="EH63" s="90">
        <f>SUMIF($CI$11:$CI$47,$A63,EH$11:EH$47)+SUMIF($CI$101:$CI$105,$A63,EH$101:EH$105)</f>
        <v>29442.490660878117</v>
      </c>
      <c r="EI63" s="134"/>
      <c r="EJ63" s="134"/>
      <c r="EK63" s="134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90">
        <v>0</v>
      </c>
      <c r="GQ63" s="90">
        <v>0</v>
      </c>
      <c r="GR63" s="90">
        <f t="shared" ref="GR63:GR71" si="186">GT63+GZ63+HB63+HD63+HF63</f>
        <v>474050.49764778506</v>
      </c>
      <c r="GS63" s="90">
        <f t="shared" ref="GS63:GS71" si="187">GV63+HA63+HC63+HE63+HG63</f>
        <v>205794.22788718034</v>
      </c>
      <c r="GT63" s="90">
        <v>76225.151689999999</v>
      </c>
      <c r="GU63" s="90">
        <v>0</v>
      </c>
      <c r="GV63" s="90">
        <f t="shared" ref="GV63:GW71" si="188">CL63</f>
        <v>73293.70874423263</v>
      </c>
      <c r="GW63" s="90">
        <f t="shared" si="188"/>
        <v>0</v>
      </c>
      <c r="GX63" s="93">
        <f t="shared" si="167"/>
        <v>2931.4429457673687</v>
      </c>
      <c r="GY63" s="93">
        <f t="shared" si="167"/>
        <v>0</v>
      </c>
      <c r="GZ63" s="90">
        <v>87447.030266000002</v>
      </c>
      <c r="HA63" s="90">
        <f t="shared" ref="HA63:HA71" si="189">EE63</f>
        <v>46071.324372251489</v>
      </c>
      <c r="HB63" s="90">
        <v>96973.2522299025</v>
      </c>
      <c r="HC63" s="90">
        <f t="shared" ref="HC63:HC71" si="190">EF63</f>
        <v>37380.264039297726</v>
      </c>
      <c r="HD63" s="90">
        <v>101550.96239154547</v>
      </c>
      <c r="HE63" s="90">
        <f t="shared" ref="HE63:HE71" si="191">EG63</f>
        <v>19606.440070520384</v>
      </c>
      <c r="HF63" s="90">
        <v>111854.10107033711</v>
      </c>
      <c r="HG63" s="90">
        <f t="shared" ref="HG63:HG71" si="192">EH63</f>
        <v>29442.490660878117</v>
      </c>
      <c r="HH63" s="93">
        <f t="shared" si="169"/>
        <v>268256.26976060471</v>
      </c>
      <c r="HI63" s="185"/>
      <c r="HJ63" s="181"/>
      <c r="HK63" s="181"/>
      <c r="HL63" s="181"/>
      <c r="HM63" s="181"/>
      <c r="HN63" s="181"/>
      <c r="HO63" s="181"/>
      <c r="HP63" s="181"/>
      <c r="HQ63" s="181"/>
      <c r="HR63" s="181"/>
      <c r="HS63" s="181"/>
      <c r="HT63" s="181"/>
      <c r="HU63" s="182"/>
      <c r="HV63" s="232"/>
      <c r="HW63" s="232"/>
      <c r="HX63" s="232"/>
      <c r="HY63" s="232"/>
      <c r="HZ63" s="232"/>
      <c r="IA63" s="232"/>
      <c r="IB63" s="232"/>
      <c r="IC63" s="232"/>
      <c r="ID63" s="232"/>
      <c r="IE63" s="232"/>
      <c r="IF63" s="232"/>
      <c r="IG63" s="232"/>
      <c r="IH63" s="232"/>
      <c r="II63" s="232"/>
      <c r="IJ63" s="232"/>
      <c r="IK63" s="232"/>
      <c r="IL63" s="232"/>
      <c r="IM63" s="232"/>
      <c r="IN63" s="232"/>
      <c r="IO63" s="232"/>
      <c r="IP63" s="232"/>
      <c r="IQ63" s="232"/>
      <c r="IR63" s="232"/>
      <c r="IS63" s="232"/>
      <c r="IT63" s="232"/>
      <c r="IU63" s="232"/>
      <c r="IV63" s="232"/>
      <c r="IW63" s="232"/>
      <c r="IX63" s="232"/>
      <c r="IY63" s="181"/>
      <c r="IZ63" s="181"/>
      <c r="JA63" s="181"/>
      <c r="JB63" s="181"/>
      <c r="JC63" s="181"/>
      <c r="JD63" s="181"/>
      <c r="JE63" s="181"/>
      <c r="JF63" s="181"/>
      <c r="JG63" s="181"/>
      <c r="JH63" s="181"/>
      <c r="JI63" s="182"/>
      <c r="JJ63" s="232"/>
      <c r="JK63" s="232"/>
      <c r="JL63" s="232"/>
      <c r="JM63" s="232"/>
      <c r="JN63" s="232"/>
      <c r="JO63" s="232"/>
      <c r="JP63" s="232"/>
      <c r="JQ63" s="232"/>
      <c r="JR63" s="232"/>
      <c r="JS63" s="232"/>
      <c r="JT63" s="232"/>
      <c r="JU63" s="232"/>
      <c r="JV63" s="232"/>
      <c r="JW63" s="232"/>
      <c r="JX63" s="232"/>
      <c r="JY63" s="232"/>
      <c r="JZ63" s="232"/>
      <c r="KA63" s="232"/>
      <c r="KB63" s="232"/>
      <c r="KC63" s="232"/>
      <c r="KD63" s="232"/>
      <c r="KE63" s="232"/>
      <c r="KF63" s="232"/>
      <c r="KG63" s="232"/>
      <c r="KH63" s="232"/>
      <c r="KI63" s="232"/>
      <c r="KJ63" s="232"/>
      <c r="KK63" s="232"/>
      <c r="KL63" s="232"/>
      <c r="KM63" s="136"/>
      <c r="KN63" s="136"/>
      <c r="KO63" s="136"/>
      <c r="KP63" s="136"/>
      <c r="KQ63" s="136"/>
      <c r="KR63" s="136"/>
      <c r="KS63" s="136"/>
      <c r="KT63" s="136"/>
      <c r="KU63" s="136"/>
      <c r="KV63" s="136"/>
      <c r="KW63" s="136"/>
      <c r="KX63" s="136"/>
      <c r="KY63" s="136"/>
      <c r="KZ63" s="136"/>
      <c r="LA63" s="136"/>
      <c r="LB63" s="136"/>
      <c r="LC63" s="136"/>
      <c r="LD63" s="136"/>
      <c r="LE63" s="136"/>
      <c r="LF63" s="136"/>
      <c r="LG63" s="136"/>
      <c r="LH63" s="136"/>
      <c r="LI63" s="136"/>
      <c r="LJ63" s="136"/>
      <c r="LK63" s="136"/>
      <c r="LL63" s="136"/>
      <c r="LM63" s="136"/>
      <c r="LN63" s="136"/>
      <c r="LO63" s="136"/>
      <c r="LP63" s="136"/>
      <c r="LQ63" s="136"/>
      <c r="LR63" s="136"/>
      <c r="LS63" s="136"/>
      <c r="LT63" s="136"/>
      <c r="LU63" s="136"/>
      <c r="LV63" s="136"/>
      <c r="LW63" s="136"/>
      <c r="LX63" s="136"/>
    </row>
    <row r="64" spans="1:336" s="139" customFormat="1" ht="24.95" customHeight="1" x14ac:dyDescent="0.2">
      <c r="A64" s="198"/>
      <c r="B64" s="221" t="s">
        <v>200</v>
      </c>
      <c r="C64" s="233"/>
      <c r="D64" s="233"/>
      <c r="E64" s="233"/>
      <c r="F64" s="234"/>
      <c r="G64" s="234"/>
      <c r="H64" s="234"/>
      <c r="I64" s="234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90">
        <f>AG64+BZ64+CA64+CB64+CC64</f>
        <v>42099.811787622879</v>
      </c>
      <c r="AG64" s="90">
        <f>AK64+AO64+AW64+BE64</f>
        <v>15277.329389999999</v>
      </c>
      <c r="AH64" s="90">
        <f>AL64+AP64+AX64+BF64</f>
        <v>0</v>
      </c>
      <c r="AI64" s="90">
        <f>AH64-AG64</f>
        <v>-15277.329389999999</v>
      </c>
      <c r="AJ64" s="222">
        <f>IF(AG64=0,"-",AH64/AG64)</f>
        <v>0</v>
      </c>
      <c r="AK64" s="90">
        <f>CP64</f>
        <v>3238.8730798655597</v>
      </c>
      <c r="AL64" s="90"/>
      <c r="AM64" s="90">
        <f>AL64-AK64</f>
        <v>-3238.8730798655597</v>
      </c>
      <c r="AN64" s="222">
        <f>IF(AK64=0,"-",AL64/AK64)</f>
        <v>0</v>
      </c>
      <c r="AO64" s="90">
        <f>CT64</f>
        <v>3515.9775156943911</v>
      </c>
      <c r="AP64" s="90"/>
      <c r="AQ64" s="90">
        <f>AP64-AO64</f>
        <v>-3515.9775156943911</v>
      </c>
      <c r="AR64" s="222">
        <f>IF(AO64=0,"-",AP64/AO64)</f>
        <v>0</v>
      </c>
      <c r="AS64" s="90">
        <f>AK64+AO64</f>
        <v>6754.8505955599503</v>
      </c>
      <c r="AT64" s="90">
        <f>AL64+AP64</f>
        <v>0</v>
      </c>
      <c r="AU64" s="90">
        <f>AT64-AS64</f>
        <v>-6754.8505955599503</v>
      </c>
      <c r="AV64" s="222">
        <f>IF(AS64=0,"-",AT64/AS64)</f>
        <v>0</v>
      </c>
      <c r="AW64" s="90">
        <f>DB64</f>
        <v>4280.9793695812423</v>
      </c>
      <c r="AX64" s="90"/>
      <c r="AY64" s="90">
        <f>AX64-AW64</f>
        <v>-4280.9793695812423</v>
      </c>
      <c r="AZ64" s="222">
        <f>IF(AW64=0,"-",AX64/AW64)</f>
        <v>0</v>
      </c>
      <c r="BA64" s="90">
        <f>AS64+AW64</f>
        <v>11035.829965141193</v>
      </c>
      <c r="BB64" s="90">
        <f>AT64+AX64</f>
        <v>0</v>
      </c>
      <c r="BC64" s="90">
        <f>BB64-BA64</f>
        <v>-11035.829965141193</v>
      </c>
      <c r="BD64" s="222">
        <f>IF(BA64=0,"-",BB64/BA64)</f>
        <v>0</v>
      </c>
      <c r="BE64" s="90">
        <f>DJ64</f>
        <v>4241.4994248588064</v>
      </c>
      <c r="BF64" s="87"/>
      <c r="BG64" s="87">
        <f>BF64-BE64</f>
        <v>-4241.4994248588064</v>
      </c>
      <c r="BH64" s="235">
        <f>IF(BE64=0,"-",BF64/BE64)</f>
        <v>0</v>
      </c>
      <c r="BI64" s="223"/>
      <c r="BJ64" s="223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90">
        <f>EE64</f>
        <v>6836.1542597641937</v>
      </c>
      <c r="CA64" s="90">
        <f>EF64</f>
        <v>6709.9035997393476</v>
      </c>
      <c r="CB64" s="90">
        <f>EG64</f>
        <v>4503.5049913504754</v>
      </c>
      <c r="CC64" s="90">
        <f>EH64</f>
        <v>8772.9195467688623</v>
      </c>
      <c r="CD64" s="134"/>
      <c r="CE64" s="134"/>
      <c r="CF64" s="134"/>
      <c r="CG64" s="21"/>
      <c r="CH64" s="21"/>
      <c r="CI64" s="192"/>
      <c r="CJ64" s="192"/>
      <c r="CK64" s="90">
        <f t="shared" si="182"/>
        <v>42099.811787622879</v>
      </c>
      <c r="CL64" s="90">
        <v>15277.329390000001</v>
      </c>
      <c r="CM64" s="90">
        <f>CQ64+CU64+DC64+DK64</f>
        <v>0</v>
      </c>
      <c r="CN64" s="90">
        <f t="shared" si="152"/>
        <v>-15277.329390000001</v>
      </c>
      <c r="CO64" s="222">
        <f t="shared" si="153"/>
        <v>0</v>
      </c>
      <c r="CP64" s="90">
        <f>CL64*CP48/CL48</f>
        <v>3238.8730798655597</v>
      </c>
      <c r="CQ64" s="90"/>
      <c r="CR64" s="90">
        <f>CQ64-CP64</f>
        <v>-3238.8730798655597</v>
      </c>
      <c r="CS64" s="222">
        <f>IF(CP64=0,"-",CQ64/CP64)</f>
        <v>0</v>
      </c>
      <c r="CT64" s="90">
        <f>CL64*CT48/CL48</f>
        <v>3515.9775156943911</v>
      </c>
      <c r="CU64" s="90"/>
      <c r="CV64" s="90">
        <f t="shared" si="154"/>
        <v>-3515.9775156943911</v>
      </c>
      <c r="CW64" s="222">
        <f t="shared" si="155"/>
        <v>0</v>
      </c>
      <c r="CX64" s="90">
        <f>CP64+CT64</f>
        <v>6754.8505955599503</v>
      </c>
      <c r="CY64" s="90">
        <f>CQ64+CU64</f>
        <v>0</v>
      </c>
      <c r="CZ64" s="90">
        <f t="shared" si="156"/>
        <v>-6754.8505955599503</v>
      </c>
      <c r="DA64" s="222">
        <f t="shared" si="157"/>
        <v>0</v>
      </c>
      <c r="DB64" s="90">
        <f>CL64*DB48/CL48</f>
        <v>4280.9793695812423</v>
      </c>
      <c r="DC64" s="90">
        <v>0</v>
      </c>
      <c r="DD64" s="90">
        <f t="shared" si="158"/>
        <v>-4280.9793695812423</v>
      </c>
      <c r="DE64" s="222">
        <f t="shared" si="159"/>
        <v>0</v>
      </c>
      <c r="DF64" s="90">
        <f t="shared" si="185"/>
        <v>11035.829965141193</v>
      </c>
      <c r="DG64" s="90">
        <f t="shared" si="185"/>
        <v>0</v>
      </c>
      <c r="DH64" s="90">
        <f>DG64-DF64</f>
        <v>-11035.829965141193</v>
      </c>
      <c r="DI64" s="222">
        <f t="shared" si="161"/>
        <v>0</v>
      </c>
      <c r="DJ64" s="90">
        <f>CL64*DJ48/CL48</f>
        <v>4241.4994248588064</v>
      </c>
      <c r="DK64" s="87"/>
      <c r="DL64" s="87">
        <f>DK64-DJ64</f>
        <v>-4241.4994248588064</v>
      </c>
      <c r="DM64" s="235">
        <f>IF(DJ64=0,"-",DK64/DJ64)</f>
        <v>0</v>
      </c>
      <c r="DN64" s="223"/>
      <c r="DO64" s="223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90">
        <v>6836.1542597641937</v>
      </c>
      <c r="EF64" s="90">
        <v>6709.9035997393476</v>
      </c>
      <c r="EG64" s="90">
        <v>4503.5049913504754</v>
      </c>
      <c r="EH64" s="90">
        <v>8772.9195467688623</v>
      </c>
      <c r="EI64" s="134"/>
      <c r="EJ64" s="134"/>
      <c r="EK64" s="134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90">
        <v>0</v>
      </c>
      <c r="GQ64" s="90">
        <v>0</v>
      </c>
      <c r="GR64" s="90">
        <f>GT64+GZ64+HB64+HD64+HF64</f>
        <v>87854.445588622882</v>
      </c>
      <c r="GS64" s="90">
        <f>GV64+HA64+HC64+HE64+HG64</f>
        <v>42099.811787622879</v>
      </c>
      <c r="GT64" s="90">
        <v>15277.329390000001</v>
      </c>
      <c r="GU64" s="90">
        <v>0</v>
      </c>
      <c r="GV64" s="90">
        <f>CL64</f>
        <v>15277.329390000001</v>
      </c>
      <c r="GW64" s="90">
        <f>CM64</f>
        <v>0</v>
      </c>
      <c r="GX64" s="93">
        <f>GP64+GT64-GV64</f>
        <v>0</v>
      </c>
      <c r="GY64" s="93">
        <f>GQ64+GU64-GW64</f>
        <v>0</v>
      </c>
      <c r="GZ64" s="90">
        <v>28625.902446907046</v>
      </c>
      <c r="HA64" s="90">
        <f>EE64</f>
        <v>6836.1542597641937</v>
      </c>
      <c r="HB64" s="90">
        <v>16385.481046882203</v>
      </c>
      <c r="HC64" s="90">
        <f>EF64</f>
        <v>6709.9035997393476</v>
      </c>
      <c r="HD64" s="90">
        <v>11728.552146398095</v>
      </c>
      <c r="HE64" s="90">
        <f>EG64</f>
        <v>4503.5049913504754</v>
      </c>
      <c r="HF64" s="90">
        <v>15837.180558435528</v>
      </c>
      <c r="HG64" s="90">
        <f>EH64</f>
        <v>8772.9195467688623</v>
      </c>
      <c r="HH64" s="93">
        <f>GP64+GR64-GS64</f>
        <v>45754.633801000004</v>
      </c>
      <c r="HI64" s="236" t="s">
        <v>201</v>
      </c>
      <c r="HJ64" s="181"/>
      <c r="HK64" s="181"/>
      <c r="HL64" s="181"/>
      <c r="HM64" s="181"/>
      <c r="HN64" s="181"/>
      <c r="HO64" s="181"/>
      <c r="HP64" s="181"/>
      <c r="HQ64" s="181"/>
      <c r="HR64" s="181"/>
      <c r="HS64" s="181"/>
      <c r="HT64" s="181"/>
      <c r="HU64" s="182"/>
      <c r="HV64" s="200"/>
      <c r="HW64" s="200"/>
      <c r="HX64" s="200"/>
      <c r="HY64" s="200"/>
      <c r="HZ64" s="200"/>
      <c r="IA64" s="200"/>
      <c r="IB64" s="200"/>
      <c r="IC64" s="200"/>
      <c r="ID64" s="200"/>
      <c r="IE64" s="200"/>
      <c r="IF64" s="200"/>
      <c r="IG64" s="200"/>
      <c r="IH64" s="200"/>
      <c r="II64" s="200"/>
      <c r="IJ64" s="200"/>
      <c r="IK64" s="200"/>
      <c r="IL64" s="200"/>
      <c r="IM64" s="200"/>
      <c r="IN64" s="200"/>
      <c r="IO64" s="200"/>
      <c r="IP64" s="200"/>
      <c r="IQ64" s="200"/>
      <c r="IR64" s="200"/>
      <c r="IS64" s="200"/>
      <c r="IT64" s="200"/>
      <c r="IU64" s="200"/>
      <c r="IV64" s="200"/>
      <c r="IW64" s="200"/>
      <c r="IX64" s="200"/>
      <c r="IY64" s="181"/>
      <c r="IZ64" s="181"/>
      <c r="JA64" s="181"/>
      <c r="JB64" s="181"/>
      <c r="JC64" s="181"/>
      <c r="JD64" s="181"/>
      <c r="JE64" s="181"/>
      <c r="JF64" s="181"/>
      <c r="JG64" s="181"/>
      <c r="JH64" s="181"/>
      <c r="JI64" s="182"/>
      <c r="JJ64" s="200"/>
      <c r="JK64" s="200"/>
      <c r="JL64" s="200"/>
      <c r="JM64" s="200"/>
      <c r="JN64" s="200"/>
      <c r="JO64" s="200"/>
      <c r="JP64" s="200"/>
      <c r="JQ64" s="200"/>
      <c r="JR64" s="200"/>
      <c r="JS64" s="200"/>
      <c r="JT64" s="200"/>
      <c r="JU64" s="200"/>
      <c r="JV64" s="200"/>
      <c r="JW64" s="200"/>
      <c r="JX64" s="200"/>
      <c r="JY64" s="200"/>
      <c r="JZ64" s="200"/>
      <c r="KA64" s="200"/>
      <c r="KB64" s="200"/>
      <c r="KC64" s="200"/>
      <c r="KD64" s="200"/>
      <c r="KE64" s="200"/>
      <c r="KF64" s="200"/>
      <c r="KG64" s="200"/>
      <c r="KH64" s="200"/>
      <c r="KI64" s="200"/>
      <c r="KJ64" s="200"/>
      <c r="KK64" s="200"/>
      <c r="KL64" s="200"/>
      <c r="KM64" s="136"/>
      <c r="KN64" s="136"/>
      <c r="KO64" s="136"/>
      <c r="KP64" s="136"/>
      <c r="KQ64" s="136"/>
      <c r="KR64" s="136"/>
      <c r="KS64" s="136"/>
      <c r="KT64" s="136"/>
      <c r="KU64" s="136"/>
      <c r="KV64" s="136"/>
      <c r="KW64" s="136"/>
      <c r="KX64" s="136"/>
      <c r="KY64" s="136"/>
      <c r="KZ64" s="136"/>
      <c r="LA64" s="136"/>
      <c r="LB64" s="136"/>
      <c r="LC64" s="136"/>
      <c r="LD64" s="136"/>
      <c r="LE64" s="136"/>
      <c r="LF64" s="136"/>
      <c r="LG64" s="136"/>
      <c r="LH64" s="136"/>
      <c r="LI64" s="136"/>
      <c r="LJ64" s="136"/>
      <c r="LK64" s="136"/>
      <c r="LL64" s="136"/>
      <c r="LM64" s="136"/>
      <c r="LN64" s="136"/>
      <c r="LO64" s="136"/>
      <c r="LP64" s="136"/>
      <c r="LQ64" s="136"/>
      <c r="LR64" s="136"/>
      <c r="LS64" s="136"/>
      <c r="LT64" s="136"/>
      <c r="LU64" s="136"/>
      <c r="LV64" s="136"/>
      <c r="LW64" s="136"/>
      <c r="LX64" s="136"/>
    </row>
    <row r="65" spans="1:336" ht="15.75" x14ac:dyDescent="0.2">
      <c r="A65" s="60" t="s">
        <v>157</v>
      </c>
      <c r="B65" s="226" t="s">
        <v>202</v>
      </c>
      <c r="C65" s="227"/>
      <c r="D65" s="227"/>
      <c r="E65" s="227"/>
      <c r="F65" s="228"/>
      <c r="G65" s="228"/>
      <c r="H65" s="228"/>
      <c r="I65" s="228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37"/>
      <c r="AC65" s="233"/>
      <c r="AD65" s="233"/>
      <c r="AE65" s="227"/>
      <c r="AF65" s="90">
        <f t="shared" si="170"/>
        <v>3520.9414655493747</v>
      </c>
      <c r="AG65" s="90">
        <f t="shared" si="171"/>
        <v>3520.9414655493747</v>
      </c>
      <c r="AH65" s="90">
        <f t="shared" si="171"/>
        <v>0</v>
      </c>
      <c r="AI65" s="90">
        <f t="shared" si="144"/>
        <v>-3520.9414655493747</v>
      </c>
      <c r="AJ65" s="222">
        <f t="shared" si="145"/>
        <v>0</v>
      </c>
      <c r="AK65" s="90">
        <f>CP65</f>
        <v>3520.9414655493747</v>
      </c>
      <c r="AL65" s="90"/>
      <c r="AM65" s="90">
        <f t="shared" si="172"/>
        <v>-3520.9414655493747</v>
      </c>
      <c r="AN65" s="222">
        <f t="shared" si="173"/>
        <v>0</v>
      </c>
      <c r="AO65" s="90">
        <v>0</v>
      </c>
      <c r="AP65" s="90"/>
      <c r="AQ65" s="90">
        <f t="shared" si="174"/>
        <v>0</v>
      </c>
      <c r="AR65" s="222" t="str">
        <f t="shared" si="146"/>
        <v>-</v>
      </c>
      <c r="AS65" s="90">
        <f t="shared" si="175"/>
        <v>3520.9414655493747</v>
      </c>
      <c r="AT65" s="90">
        <f t="shared" si="175"/>
        <v>0</v>
      </c>
      <c r="AU65" s="90">
        <f t="shared" si="176"/>
        <v>-3520.9414655493747</v>
      </c>
      <c r="AV65" s="222">
        <f t="shared" si="147"/>
        <v>0</v>
      </c>
      <c r="AW65" s="90">
        <v>0</v>
      </c>
      <c r="AX65" s="90"/>
      <c r="AY65" s="90">
        <f t="shared" si="177"/>
        <v>0</v>
      </c>
      <c r="AZ65" s="222" t="str">
        <f t="shared" si="148"/>
        <v>-</v>
      </c>
      <c r="BA65" s="90">
        <f t="shared" si="178"/>
        <v>3520.9414655493747</v>
      </c>
      <c r="BB65" s="90">
        <f t="shared" si="178"/>
        <v>0</v>
      </c>
      <c r="BC65" s="90">
        <f t="shared" si="179"/>
        <v>-3520.9414655493747</v>
      </c>
      <c r="BD65" s="222">
        <f t="shared" si="149"/>
        <v>0</v>
      </c>
      <c r="BE65" s="90">
        <f>DJ65</f>
        <v>0</v>
      </c>
      <c r="BF65" s="90"/>
      <c r="BG65" s="90">
        <f t="shared" si="150"/>
        <v>0</v>
      </c>
      <c r="BH65" s="222" t="str">
        <f t="shared" si="151"/>
        <v>-</v>
      </c>
      <c r="BI65" s="223"/>
      <c r="BJ65" s="223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90">
        <v>0</v>
      </c>
      <c r="CA65" s="90">
        <v>0</v>
      </c>
      <c r="CB65" s="90">
        <v>0</v>
      </c>
      <c r="CC65" s="90">
        <v>0</v>
      </c>
      <c r="CD65" s="134"/>
      <c r="CE65" s="134"/>
      <c r="CF65" s="134"/>
      <c r="CG65" s="21"/>
      <c r="CH65" s="21"/>
      <c r="CI65" s="192"/>
      <c r="CJ65" s="192"/>
      <c r="CK65" s="90">
        <f t="shared" si="182"/>
        <v>3520.9414655493747</v>
      </c>
      <c r="CL65" s="90">
        <f t="shared" si="183"/>
        <v>3520.9414655493747</v>
      </c>
      <c r="CM65" s="90">
        <f t="shared" si="183"/>
        <v>0</v>
      </c>
      <c r="CN65" s="90">
        <f t="shared" si="152"/>
        <v>-3520.9414655493747</v>
      </c>
      <c r="CO65" s="222">
        <f t="shared" si="153"/>
        <v>0</v>
      </c>
      <c r="CP65" s="87">
        <f>SUMIF($CI$11:$CI$48,$A65,CP$11:CP$48)+SUMIF($CI$102:$CI$105,$A65,CP$102:CP$105)</f>
        <v>3520.9414655493747</v>
      </c>
      <c r="CQ65" s="90">
        <f>SUMIF($CJ$11:$CJ$60,$A65,CQ$11:CQ$60)+SUMIF($CJ$106:$CJ$117,$A65,CQ$106:CQ$117)</f>
        <v>0</v>
      </c>
      <c r="CR65" s="90">
        <f t="shared" ref="CR65:CR94" si="193">CQ65-CP65</f>
        <v>-3520.9414655493747</v>
      </c>
      <c r="CS65" s="222">
        <f t="shared" ref="CS65:CS94" si="194">IF(CP65=0,"-",CQ65/CP65)</f>
        <v>0</v>
      </c>
      <c r="CT65" s="90">
        <f>SUMIF($CI$11:$CI$48,$A65,CT$11:CT$48)+SUMIF($CI$101:$CI$105,$A65,CT$101:CT$105)</f>
        <v>0</v>
      </c>
      <c r="CU65" s="90">
        <f>SUMIF($CJ$11:$CJ$60,$A65,CU$11:CU$60)+SUMIF($CJ$106:$CJ$117,$A65,CU$106:CU$117)</f>
        <v>0</v>
      </c>
      <c r="CV65" s="90">
        <f t="shared" si="154"/>
        <v>0</v>
      </c>
      <c r="CW65" s="222" t="str">
        <f t="shared" si="155"/>
        <v>-</v>
      </c>
      <c r="CX65" s="90">
        <f t="shared" si="184"/>
        <v>3520.9414655493747</v>
      </c>
      <c r="CY65" s="90">
        <f t="shared" si="184"/>
        <v>0</v>
      </c>
      <c r="CZ65" s="90">
        <f t="shared" si="156"/>
        <v>-3520.9414655493747</v>
      </c>
      <c r="DA65" s="222">
        <f t="shared" si="157"/>
        <v>0</v>
      </c>
      <c r="DB65" s="90">
        <f>SUMIF($CI$11:$CI$48,$A65,DB$11:DB$48)+SUMIF($CI$101:$CI$105,$A65,DB$101:DB$105)</f>
        <v>0</v>
      </c>
      <c r="DC65" s="90">
        <f>SUMIF($CJ$11:$CJ$60,$A65,DC$11:DC$60)+SUMIF($CJ$106:$CJ$117,$A65,DC$106:DC$117)</f>
        <v>0</v>
      </c>
      <c r="DD65" s="90">
        <f t="shared" si="158"/>
        <v>0</v>
      </c>
      <c r="DE65" s="222" t="str">
        <f t="shared" si="159"/>
        <v>-</v>
      </c>
      <c r="DF65" s="90">
        <f t="shared" si="185"/>
        <v>3520.9414655493747</v>
      </c>
      <c r="DG65" s="90">
        <f t="shared" si="185"/>
        <v>0</v>
      </c>
      <c r="DH65" s="90">
        <f t="shared" si="160"/>
        <v>-3520.9414655493747</v>
      </c>
      <c r="DI65" s="222">
        <f t="shared" si="161"/>
        <v>0</v>
      </c>
      <c r="DJ65" s="90">
        <f>SUMIF($CI$11:$CI$48,$A65,DJ$11:DJ$48)+SUMIF($CI$101:$CI$105,$A65,DJ$101:DJ$105)</f>
        <v>0</v>
      </c>
      <c r="DK65" s="90">
        <f>SUMIF($CJ$11:$CJ$60,$A65,DK$11:DK$60)+SUMIF($CJ$106:$CJ$117,$A65,DK$106:DK$117)</f>
        <v>0</v>
      </c>
      <c r="DL65" s="90">
        <f t="shared" si="162"/>
        <v>0</v>
      </c>
      <c r="DM65" s="222" t="str">
        <f t="shared" si="163"/>
        <v>-</v>
      </c>
      <c r="DN65" s="230"/>
      <c r="DO65" s="230"/>
      <c r="DP65" s="231"/>
      <c r="DQ65" s="231"/>
      <c r="DR65" s="231"/>
      <c r="DS65" s="231"/>
      <c r="DT65" s="231"/>
      <c r="DU65" s="231"/>
      <c r="DV65" s="231"/>
      <c r="DW65" s="231"/>
      <c r="DX65" s="231"/>
      <c r="DY65" s="231"/>
      <c r="DZ65" s="231"/>
      <c r="EA65" s="231"/>
      <c r="EB65" s="231"/>
      <c r="EC65" s="231"/>
      <c r="ED65" s="231"/>
      <c r="EE65" s="90">
        <f>SUMIF($CI$11:$CI$60,$A65,EE$11:EE$60)+SUMIF($CI$106:$CI$117,$A65,EE$106:EE$117)</f>
        <v>0</v>
      </c>
      <c r="EF65" s="90">
        <f>SUMIF($CI$11:$CI$60,$A65,EF$11:EF$60)+SUMIF($CI$106:$CI$117,$A65,EF$106:EF$117)</f>
        <v>0</v>
      </c>
      <c r="EG65" s="90">
        <f>SUMIF($CI$11:$CI$60,$A65,EG$11:EG$60)+SUMIF($CI$106:$CI$117,$A65,EG$106:EG$117)</f>
        <v>0</v>
      </c>
      <c r="EH65" s="90">
        <f>SUMIF($CI$11:$CI$60,$A65,EH$11:EH$60)+SUMIF($CI$106:$CI$117,$A65,EH$106:EH$117)</f>
        <v>0</v>
      </c>
      <c r="EI65" s="134"/>
      <c r="EJ65" s="134"/>
      <c r="EK65" s="134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90">
        <v>3520.9414655493747</v>
      </c>
      <c r="GQ65" s="90">
        <v>0</v>
      </c>
      <c r="GR65" s="90">
        <f t="shared" si="186"/>
        <v>0</v>
      </c>
      <c r="GS65" s="90">
        <f t="shared" si="187"/>
        <v>3520.9414655493747</v>
      </c>
      <c r="GT65" s="90">
        <v>0</v>
      </c>
      <c r="GU65" s="90">
        <v>0</v>
      </c>
      <c r="GV65" s="90">
        <f t="shared" si="188"/>
        <v>3520.9414655493747</v>
      </c>
      <c r="GW65" s="90">
        <f t="shared" si="188"/>
        <v>0</v>
      </c>
      <c r="GX65" s="93">
        <f t="shared" si="167"/>
        <v>0</v>
      </c>
      <c r="GY65" s="93">
        <f t="shared" si="167"/>
        <v>0</v>
      </c>
      <c r="GZ65" s="90">
        <v>0</v>
      </c>
      <c r="HA65" s="90">
        <f t="shared" si="189"/>
        <v>0</v>
      </c>
      <c r="HB65" s="90">
        <v>0</v>
      </c>
      <c r="HC65" s="90">
        <f t="shared" si="190"/>
        <v>0</v>
      </c>
      <c r="HD65" s="90">
        <v>0</v>
      </c>
      <c r="HE65" s="90">
        <f t="shared" si="191"/>
        <v>0</v>
      </c>
      <c r="HF65" s="90">
        <v>0</v>
      </c>
      <c r="HG65" s="90">
        <f t="shared" si="192"/>
        <v>0</v>
      </c>
      <c r="HH65" s="93">
        <f t="shared" si="169"/>
        <v>0</v>
      </c>
      <c r="HI65" s="185"/>
      <c r="HJ65" s="181"/>
      <c r="HK65" s="181"/>
      <c r="HL65" s="181"/>
      <c r="HM65" s="181"/>
      <c r="HN65" s="181"/>
      <c r="HO65" s="181"/>
      <c r="HP65" s="181"/>
      <c r="HQ65" s="181"/>
      <c r="HR65" s="181"/>
      <c r="HS65" s="181"/>
      <c r="HT65" s="181"/>
      <c r="HU65" s="182"/>
      <c r="HV65" s="232"/>
      <c r="HW65" s="232"/>
      <c r="HX65" s="232"/>
      <c r="HY65" s="232"/>
      <c r="HZ65" s="232"/>
      <c r="IA65" s="232"/>
      <c r="IB65" s="232"/>
      <c r="IC65" s="232"/>
      <c r="ID65" s="232"/>
      <c r="IE65" s="232"/>
      <c r="IF65" s="232"/>
      <c r="IG65" s="232"/>
      <c r="IH65" s="232"/>
      <c r="II65" s="232"/>
      <c r="IJ65" s="232"/>
      <c r="IK65" s="232"/>
      <c r="IL65" s="232"/>
      <c r="IM65" s="232"/>
      <c r="IN65" s="232"/>
      <c r="IO65" s="232"/>
      <c r="IP65" s="232"/>
      <c r="IQ65" s="232"/>
      <c r="IR65" s="232"/>
      <c r="IS65" s="232"/>
      <c r="IT65" s="232"/>
      <c r="IU65" s="232"/>
      <c r="IV65" s="232"/>
      <c r="IW65" s="232"/>
      <c r="IX65" s="232"/>
      <c r="IY65" s="181"/>
      <c r="IZ65" s="181"/>
      <c r="JA65" s="181"/>
      <c r="JB65" s="181"/>
      <c r="JC65" s="181"/>
      <c r="JD65" s="181"/>
      <c r="JE65" s="181"/>
      <c r="JF65" s="181"/>
      <c r="JG65" s="181"/>
      <c r="JH65" s="181"/>
      <c r="JI65" s="182"/>
      <c r="JJ65" s="232"/>
      <c r="JK65" s="232"/>
      <c r="JL65" s="232"/>
      <c r="JM65" s="232"/>
      <c r="JN65" s="232"/>
      <c r="JO65" s="232"/>
      <c r="JP65" s="232"/>
      <c r="JQ65" s="232"/>
      <c r="JR65" s="232"/>
      <c r="JS65" s="232"/>
      <c r="JT65" s="232"/>
      <c r="JU65" s="232"/>
      <c r="JV65" s="232"/>
      <c r="JW65" s="232"/>
      <c r="JX65" s="232"/>
      <c r="JY65" s="232"/>
      <c r="JZ65" s="232"/>
      <c r="KA65" s="232"/>
      <c r="KB65" s="232"/>
      <c r="KC65" s="232"/>
      <c r="KD65" s="232"/>
      <c r="KE65" s="232"/>
      <c r="KF65" s="232"/>
      <c r="KG65" s="232"/>
      <c r="KH65" s="232"/>
      <c r="KI65" s="232"/>
      <c r="KJ65" s="232"/>
      <c r="KK65" s="232"/>
      <c r="KL65" s="232"/>
      <c r="KM65" s="136"/>
      <c r="KN65" s="136"/>
      <c r="KO65" s="136"/>
      <c r="KP65" s="136"/>
      <c r="KQ65" s="136"/>
      <c r="KR65" s="136"/>
      <c r="KS65" s="136"/>
      <c r="KT65" s="136"/>
      <c r="KU65" s="136"/>
      <c r="KV65" s="136"/>
      <c r="KW65" s="136"/>
      <c r="KX65" s="136"/>
      <c r="KY65" s="136"/>
      <c r="KZ65" s="136"/>
      <c r="LA65" s="136"/>
      <c r="LB65" s="136"/>
      <c r="LC65" s="136"/>
      <c r="LD65" s="136"/>
      <c r="LE65" s="136"/>
      <c r="LF65" s="136"/>
      <c r="LG65" s="136"/>
      <c r="LH65" s="136"/>
      <c r="LI65" s="136"/>
      <c r="LJ65" s="136"/>
      <c r="LK65" s="136"/>
      <c r="LL65" s="136"/>
      <c r="LM65" s="136"/>
      <c r="LN65" s="136"/>
      <c r="LO65" s="136"/>
      <c r="LP65" s="136"/>
      <c r="LQ65" s="136"/>
      <c r="LR65" s="136"/>
      <c r="LS65" s="136"/>
      <c r="LT65" s="136"/>
      <c r="LU65" s="136"/>
      <c r="LV65" s="136"/>
      <c r="LW65" s="136"/>
      <c r="LX65" s="136"/>
    </row>
    <row r="66" spans="1:336" ht="15.75" x14ac:dyDescent="0.2">
      <c r="A66" s="60" t="s">
        <v>203</v>
      </c>
      <c r="B66" s="221" t="s">
        <v>204</v>
      </c>
      <c r="C66" s="227"/>
      <c r="D66" s="227"/>
      <c r="E66" s="227"/>
      <c r="F66" s="228"/>
      <c r="G66" s="228"/>
      <c r="H66" s="228"/>
      <c r="I66" s="228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37"/>
      <c r="AC66" s="233"/>
      <c r="AD66" s="233"/>
      <c r="AE66" s="227"/>
      <c r="AF66" s="90">
        <f t="shared" si="170"/>
        <v>1594023.4515894102</v>
      </c>
      <c r="AG66" s="90">
        <f t="shared" si="171"/>
        <v>201649.450110148</v>
      </c>
      <c r="AH66" s="90">
        <f t="shared" si="171"/>
        <v>0</v>
      </c>
      <c r="AI66" s="90">
        <f t="shared" si="144"/>
        <v>-201649.450110148</v>
      </c>
      <c r="AJ66" s="222">
        <f t="shared" si="145"/>
        <v>0</v>
      </c>
      <c r="AK66" s="90">
        <f>SUM(AK67:AK69)</f>
        <v>20164.945011014799</v>
      </c>
      <c r="AL66" s="90">
        <f>SUM(AL67:AL69)</f>
        <v>0</v>
      </c>
      <c r="AM66" s="90">
        <f t="shared" si="172"/>
        <v>-20164.945011014799</v>
      </c>
      <c r="AN66" s="222">
        <f t="shared" si="173"/>
        <v>0</v>
      </c>
      <c r="AO66" s="90">
        <f>SUM(AO67:AO69)</f>
        <v>60494.835033044394</v>
      </c>
      <c r="AP66" s="90">
        <f>SUM(AP67:AP69)</f>
        <v>0</v>
      </c>
      <c r="AQ66" s="90">
        <f t="shared" si="174"/>
        <v>-60494.835033044394</v>
      </c>
      <c r="AR66" s="222">
        <f t="shared" si="146"/>
        <v>0</v>
      </c>
      <c r="AS66" s="90">
        <f t="shared" si="175"/>
        <v>80659.780044059196</v>
      </c>
      <c r="AT66" s="90">
        <f t="shared" si="175"/>
        <v>0</v>
      </c>
      <c r="AU66" s="90">
        <f t="shared" si="176"/>
        <v>-80659.780044059196</v>
      </c>
      <c r="AV66" s="222">
        <f t="shared" si="147"/>
        <v>0</v>
      </c>
      <c r="AW66" s="90">
        <f>SUM(AW67:AW69)</f>
        <v>60494.835033044394</v>
      </c>
      <c r="AX66" s="90">
        <f>SUM(AX67:AX69)</f>
        <v>0</v>
      </c>
      <c r="AY66" s="90">
        <f t="shared" si="177"/>
        <v>-60494.835033044394</v>
      </c>
      <c r="AZ66" s="222">
        <f t="shared" si="148"/>
        <v>0</v>
      </c>
      <c r="BA66" s="90">
        <f t="shared" si="178"/>
        <v>141154.6150771036</v>
      </c>
      <c r="BB66" s="90">
        <f t="shared" si="178"/>
        <v>0</v>
      </c>
      <c r="BC66" s="90">
        <f t="shared" si="179"/>
        <v>-141154.6150771036</v>
      </c>
      <c r="BD66" s="222">
        <f t="shared" si="149"/>
        <v>0</v>
      </c>
      <c r="BE66" s="90">
        <f>SUM(BE67:BE69)</f>
        <v>60494.835033044394</v>
      </c>
      <c r="BF66" s="90">
        <f>SUM(BF67:BF69)</f>
        <v>0</v>
      </c>
      <c r="BG66" s="90">
        <f t="shared" si="150"/>
        <v>-60494.835033044394</v>
      </c>
      <c r="BH66" s="222">
        <f t="shared" si="151"/>
        <v>0</v>
      </c>
      <c r="BI66" s="223"/>
      <c r="BJ66" s="223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90">
        <f>SUM(BZ67:BZ69)</f>
        <v>364523.4277069685</v>
      </c>
      <c r="CA66" s="90">
        <f>SUM(CA67:CA69)</f>
        <v>353503.66113765811</v>
      </c>
      <c r="CB66" s="90">
        <f>SUM(CB67:CB69)</f>
        <v>235350.90446500335</v>
      </c>
      <c r="CC66" s="90">
        <f>SUM(CC67:CC69)</f>
        <v>438996.00816963217</v>
      </c>
      <c r="CD66" s="134"/>
      <c r="CE66" s="134"/>
      <c r="CF66" s="134"/>
      <c r="CG66" s="21"/>
      <c r="CH66" s="21"/>
      <c r="CI66" s="192"/>
      <c r="CJ66" s="192"/>
      <c r="CK66" s="90">
        <f t="shared" si="182"/>
        <v>1594023.4515894102</v>
      </c>
      <c r="CL66" s="90">
        <f t="shared" si="183"/>
        <v>201649.450110148</v>
      </c>
      <c r="CM66" s="90">
        <f t="shared" si="183"/>
        <v>0</v>
      </c>
      <c r="CN66" s="90">
        <f t="shared" si="152"/>
        <v>-201649.450110148</v>
      </c>
      <c r="CO66" s="222">
        <f t="shared" si="153"/>
        <v>0</v>
      </c>
      <c r="CP66" s="90">
        <f>SUM(CP67:CP69)</f>
        <v>20164.945011014799</v>
      </c>
      <c r="CQ66" s="90">
        <f>SUM(CQ67:CQ69)</f>
        <v>0</v>
      </c>
      <c r="CR66" s="90">
        <f t="shared" si="193"/>
        <v>-20164.945011014799</v>
      </c>
      <c r="CS66" s="222">
        <f t="shared" si="194"/>
        <v>0</v>
      </c>
      <c r="CT66" s="90">
        <f>SUM(CT67:CT69)</f>
        <v>60494.835033044394</v>
      </c>
      <c r="CU66" s="90">
        <f>SUM(CU67:CU69)</f>
        <v>0</v>
      </c>
      <c r="CV66" s="90">
        <f t="shared" si="154"/>
        <v>-60494.835033044394</v>
      </c>
      <c r="CW66" s="222">
        <f t="shared" si="155"/>
        <v>0</v>
      </c>
      <c r="CX66" s="90">
        <f t="shared" si="184"/>
        <v>80659.780044059196</v>
      </c>
      <c r="CY66" s="90">
        <f t="shared" si="184"/>
        <v>0</v>
      </c>
      <c r="CZ66" s="90">
        <f t="shared" si="156"/>
        <v>-80659.780044059196</v>
      </c>
      <c r="DA66" s="222">
        <f t="shared" si="157"/>
        <v>0</v>
      </c>
      <c r="DB66" s="90">
        <f>SUM(DB67:DB69)</f>
        <v>60494.835033044394</v>
      </c>
      <c r="DC66" s="90">
        <f>SUM(DC67:DC69)</f>
        <v>0</v>
      </c>
      <c r="DD66" s="90">
        <f t="shared" si="158"/>
        <v>-60494.835033044394</v>
      </c>
      <c r="DE66" s="222">
        <f t="shared" si="159"/>
        <v>0</v>
      </c>
      <c r="DF66" s="90">
        <f t="shared" si="185"/>
        <v>141154.6150771036</v>
      </c>
      <c r="DG66" s="90">
        <f t="shared" si="185"/>
        <v>0</v>
      </c>
      <c r="DH66" s="90">
        <f t="shared" si="160"/>
        <v>-141154.6150771036</v>
      </c>
      <c r="DI66" s="222">
        <f t="shared" si="161"/>
        <v>0</v>
      </c>
      <c r="DJ66" s="90">
        <f>SUM(DJ67:DJ69)</f>
        <v>60494.835033044394</v>
      </c>
      <c r="DK66" s="90">
        <f>SUM(DK67:DK69)</f>
        <v>0</v>
      </c>
      <c r="DL66" s="90">
        <f t="shared" si="162"/>
        <v>-60494.835033044394</v>
      </c>
      <c r="DM66" s="222">
        <f t="shared" si="163"/>
        <v>0</v>
      </c>
      <c r="DN66" s="223"/>
      <c r="DO66" s="223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90">
        <f>SUM(EE67:EE69)</f>
        <v>364523.4277069685</v>
      </c>
      <c r="EF66" s="90">
        <f>SUM(EF67:EF69)</f>
        <v>353503.66113765811</v>
      </c>
      <c r="EG66" s="90">
        <f>SUM(EG67:EG69)</f>
        <v>235350.90446500335</v>
      </c>
      <c r="EH66" s="90">
        <f>SUM(EH67:EH69)</f>
        <v>438996.00816963217</v>
      </c>
      <c r="EI66" s="134"/>
      <c r="EJ66" s="134"/>
      <c r="EK66" s="134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90">
        <f>SUM(GP67:GP69)</f>
        <v>0</v>
      </c>
      <c r="GQ66" s="90">
        <f>SUM(GQ67:GQ69)</f>
        <v>0</v>
      </c>
      <c r="GR66" s="90">
        <f t="shared" si="186"/>
        <v>1594023.4515894102</v>
      </c>
      <c r="GS66" s="90">
        <f t="shared" si="187"/>
        <v>1594023.4515894102</v>
      </c>
      <c r="GT66" s="90">
        <f>SUM(GT67:GT69)</f>
        <v>201649.450110148</v>
      </c>
      <c r="GU66" s="90">
        <f>SUM(GU67:GU69)</f>
        <v>0</v>
      </c>
      <c r="GV66" s="90">
        <f t="shared" si="188"/>
        <v>201649.450110148</v>
      </c>
      <c r="GW66" s="90">
        <f t="shared" si="188"/>
        <v>0</v>
      </c>
      <c r="GX66" s="93">
        <f t="shared" si="167"/>
        <v>0</v>
      </c>
      <c r="GY66" s="93">
        <f t="shared" si="167"/>
        <v>0</v>
      </c>
      <c r="GZ66" s="90">
        <f>SUM(GZ67:GZ69)</f>
        <v>364523.4277069685</v>
      </c>
      <c r="HA66" s="90">
        <f t="shared" si="189"/>
        <v>364523.4277069685</v>
      </c>
      <c r="HB66" s="90">
        <f>SUM(HB67:HB69)</f>
        <v>353503.66113765811</v>
      </c>
      <c r="HC66" s="90">
        <f t="shared" si="190"/>
        <v>353503.66113765811</v>
      </c>
      <c r="HD66" s="90">
        <f>SUM(HD67:HD69)</f>
        <v>235350.90446500335</v>
      </c>
      <c r="HE66" s="90">
        <f t="shared" si="191"/>
        <v>235350.90446500335</v>
      </c>
      <c r="HF66" s="90">
        <f>SUM(HF67:HF69)</f>
        <v>438996.00816963217</v>
      </c>
      <c r="HG66" s="90">
        <f t="shared" si="192"/>
        <v>438996.00816963217</v>
      </c>
      <c r="HH66" s="93">
        <f t="shared" si="169"/>
        <v>0</v>
      </c>
      <c r="HI66" s="87"/>
      <c r="HJ66" s="181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</row>
    <row r="67" spans="1:336" ht="15.75" x14ac:dyDescent="0.2">
      <c r="A67" s="60" t="s">
        <v>104</v>
      </c>
      <c r="B67" s="226" t="s">
        <v>205</v>
      </c>
      <c r="C67" s="227"/>
      <c r="D67" s="227"/>
      <c r="E67" s="227"/>
      <c r="F67" s="228"/>
      <c r="G67" s="228"/>
      <c r="H67" s="228"/>
      <c r="I67" s="228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38"/>
      <c r="AC67" s="233"/>
      <c r="AD67" s="233"/>
      <c r="AE67" s="227"/>
      <c r="AF67" s="87">
        <f>AG67+BZ67+CA67+CB67+CC67</f>
        <v>1594023.4515894102</v>
      </c>
      <c r="AG67" s="87">
        <f t="shared" si="171"/>
        <v>201649.450110148</v>
      </c>
      <c r="AH67" s="87">
        <f t="shared" si="171"/>
        <v>0</v>
      </c>
      <c r="AI67" s="87">
        <f>AH67-AG67</f>
        <v>-201649.450110148</v>
      </c>
      <c r="AJ67" s="235">
        <f>IF(AG67=0,"-",AH67/AG67)</f>
        <v>0</v>
      </c>
      <c r="AK67" s="87">
        <f>CP67</f>
        <v>20164.945011014799</v>
      </c>
      <c r="AL67" s="87"/>
      <c r="AM67" s="87">
        <f>AL67-AK67</f>
        <v>-20164.945011014799</v>
      </c>
      <c r="AN67" s="235">
        <f>IF(AK67=0,"-",AL67/AK67)</f>
        <v>0</v>
      </c>
      <c r="AO67" s="87">
        <f>CT67</f>
        <v>60494.835033044394</v>
      </c>
      <c r="AP67" s="87"/>
      <c r="AQ67" s="87">
        <f>AP67-AO67</f>
        <v>-60494.835033044394</v>
      </c>
      <c r="AR67" s="235">
        <f>IF(AO67=0,"-",AP67/AO67)</f>
        <v>0</v>
      </c>
      <c r="AS67" s="87">
        <f t="shared" si="175"/>
        <v>80659.780044059196</v>
      </c>
      <c r="AT67" s="87">
        <f t="shared" si="175"/>
        <v>0</v>
      </c>
      <c r="AU67" s="87">
        <f>AT67-AS67</f>
        <v>-80659.780044059196</v>
      </c>
      <c r="AV67" s="235">
        <f>IF(AS67=0,"-",AT67/AS67)</f>
        <v>0</v>
      </c>
      <c r="AW67" s="87">
        <f>DB67</f>
        <v>60494.835033044394</v>
      </c>
      <c r="AX67" s="87"/>
      <c r="AY67" s="87">
        <f>AX67-AW67</f>
        <v>-60494.835033044394</v>
      </c>
      <c r="AZ67" s="235">
        <f>IF(AW67=0,"-",AX67/AW67)</f>
        <v>0</v>
      </c>
      <c r="BA67" s="87">
        <f t="shared" si="178"/>
        <v>141154.6150771036</v>
      </c>
      <c r="BB67" s="87">
        <f t="shared" si="178"/>
        <v>0</v>
      </c>
      <c r="BC67" s="87">
        <f>BB67-BA67</f>
        <v>-141154.6150771036</v>
      </c>
      <c r="BD67" s="235">
        <f>IF(BA67=0,"-",BB67/BA67)</f>
        <v>0</v>
      </c>
      <c r="BE67" s="87">
        <f>DJ67</f>
        <v>60494.835033044394</v>
      </c>
      <c r="BF67" s="90"/>
      <c r="BG67" s="90">
        <f>BF67-BE67</f>
        <v>-60494.835033044394</v>
      </c>
      <c r="BH67" s="222">
        <f>IF(BE67=0,"-",BF67/BE67)</f>
        <v>0</v>
      </c>
      <c r="BI67" s="223"/>
      <c r="BJ67" s="223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87">
        <f>EE67</f>
        <v>364523.4277069685</v>
      </c>
      <c r="CA67" s="87">
        <f>EF67</f>
        <v>353503.66113765811</v>
      </c>
      <c r="CB67" s="87">
        <f>EG67</f>
        <v>235350.90446500335</v>
      </c>
      <c r="CC67" s="87">
        <f>EH67</f>
        <v>438996.00816963217</v>
      </c>
      <c r="CD67" s="134"/>
      <c r="CE67" s="134"/>
      <c r="CF67" s="134"/>
      <c r="CG67" s="21"/>
      <c r="CH67" s="21"/>
      <c r="CI67" s="192"/>
      <c r="CJ67" s="192"/>
      <c r="CK67" s="90">
        <f>CL67+EE67+EF67+EG67+EH67</f>
        <v>1594023.4515894102</v>
      </c>
      <c r="CL67" s="90">
        <f t="shared" si="183"/>
        <v>201649.450110148</v>
      </c>
      <c r="CM67" s="90">
        <f>CQ67+CU67+DC67+DK67</f>
        <v>0</v>
      </c>
      <c r="CN67" s="90">
        <f>CM67-CL67</f>
        <v>-201649.450110148</v>
      </c>
      <c r="CO67" s="222">
        <f>IF(CL67=0,"-",CM67/CL67)</f>
        <v>0</v>
      </c>
      <c r="CP67" s="90">
        <f>SUMIF($CI$11:$CI$60,$A67,CP$11:CP$60)+SUMIF($CI$106:$CI$117,$A67,CP$106:CP$117)</f>
        <v>20164.945011014799</v>
      </c>
      <c r="CQ67" s="90">
        <f>SUMIF($CJ$11:$CJ$60,$A67,CQ$11:CQ$60)+SUMIF($CJ$106:$CJ$117,$A67,CQ$106:CQ$117)</f>
        <v>0</v>
      </c>
      <c r="CR67" s="90">
        <f>CQ67-CP67</f>
        <v>-20164.945011014799</v>
      </c>
      <c r="CS67" s="222">
        <f>IF(CP67=0,"-",CQ67/CP67)</f>
        <v>0</v>
      </c>
      <c r="CT67" s="90">
        <f>SUMIF($CI$11:$CI$60,$A67,CT$11:CT$60)+SUMIF($CI$106:$CI$117,$A67,CT$106:CT$117)</f>
        <v>60494.835033044394</v>
      </c>
      <c r="CU67" s="90">
        <f>SUMIF($CJ$11:$CJ$60,$A67,CU$11:CU$60)+SUMIF($CJ$106:$CJ$117,$A67,CU$106:CU$117)</f>
        <v>0</v>
      </c>
      <c r="CV67" s="90">
        <f>CU67-CT67</f>
        <v>-60494.835033044394</v>
      </c>
      <c r="CW67" s="222">
        <f>IF(CT67=0,"-",CU67/CT67)</f>
        <v>0</v>
      </c>
      <c r="CX67" s="90">
        <f t="shared" si="184"/>
        <v>80659.780044059196</v>
      </c>
      <c r="CY67" s="90">
        <f>CQ67+CU67</f>
        <v>0</v>
      </c>
      <c r="CZ67" s="90">
        <f>CY67-CX67</f>
        <v>-80659.780044059196</v>
      </c>
      <c r="DA67" s="222">
        <f>IF(CX67=0,"-",CY67/CX67)</f>
        <v>0</v>
      </c>
      <c r="DB67" s="90">
        <f>SUMIF($CI$11:$CI$60,$A67,DB$11:DB$60)+SUMIF($CI$106:$CI$117,$A67,DB$106:DB$117)</f>
        <v>60494.835033044394</v>
      </c>
      <c r="DC67" s="90">
        <f>SUMIF($CJ$11:$CJ$60,$A67,DC$11:DC$60)+SUMIF($CJ$106:$CJ$117,$A67,DC$106:DC$117)</f>
        <v>0</v>
      </c>
      <c r="DD67" s="90">
        <f>DC67-DB67</f>
        <v>-60494.835033044394</v>
      </c>
      <c r="DE67" s="222">
        <f>IF(DB67=0,"-",DC67/DB67)</f>
        <v>0</v>
      </c>
      <c r="DF67" s="90">
        <f t="shared" si="185"/>
        <v>141154.6150771036</v>
      </c>
      <c r="DG67" s="90">
        <f>CY67+DC67</f>
        <v>0</v>
      </c>
      <c r="DH67" s="90">
        <f>DG67-DF67</f>
        <v>-141154.6150771036</v>
      </c>
      <c r="DI67" s="222">
        <f>IF(DF67=0,"-",DG67/DF67)</f>
        <v>0</v>
      </c>
      <c r="DJ67" s="90">
        <f>SUMIF($CI$11:$CI$60,$A67,DJ$11:DJ$60)+SUMIF($CI$106:$CI$117,$A67,DJ$106:DJ$117)</f>
        <v>60494.835033044394</v>
      </c>
      <c r="DK67" s="90">
        <f>SUMIF($CJ$11:$CJ$60,$A67,DK$11:DK$60)+SUMIF($CJ$106:$CJ$117,$A67,DK$106:DK$117)</f>
        <v>0</v>
      </c>
      <c r="DL67" s="90">
        <f>DK67-DJ67</f>
        <v>-60494.835033044394</v>
      </c>
      <c r="DM67" s="222">
        <f>IF(DJ67=0,"-",DK67/DJ67)</f>
        <v>0</v>
      </c>
      <c r="DN67" s="223"/>
      <c r="DO67" s="223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90">
        <f>SUMIF($CI$11:$CI$47,$A67,EE$11:EE$47)+SUMIF($CI$106:$CI$117,$A67,EE$106:EE$117)</f>
        <v>364523.4277069685</v>
      </c>
      <c r="EF67" s="90">
        <f>SUMIF($CI$11:$CI$47,$A67,EF$11:EF$47)+SUMIF($CI$106:$CI$117,$A67,EF$106:EF$117)</f>
        <v>353503.66113765811</v>
      </c>
      <c r="EG67" s="90">
        <f>SUMIF($CI$11:$CI$47,$A67,EG$11:EG$47)+SUMIF($CI$106:$CI$117,$A67,EG$106:EG$117)</f>
        <v>235350.90446500335</v>
      </c>
      <c r="EH67" s="90">
        <f>SUMIF($CI$11:$CI$47,$A67,EH$11:EH$47)+SUMIF($CI$106:$CI$117,$A67,EH$106:EH$117)</f>
        <v>438996.00816963217</v>
      </c>
      <c r="EI67" s="134"/>
      <c r="EJ67" s="134"/>
      <c r="EK67" s="134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90">
        <v>0</v>
      </c>
      <c r="GQ67" s="90">
        <v>0</v>
      </c>
      <c r="GR67" s="90">
        <f t="shared" si="186"/>
        <v>1594023.4515894102</v>
      </c>
      <c r="GS67" s="90">
        <f t="shared" si="187"/>
        <v>1594023.4515894102</v>
      </c>
      <c r="GT67" s="90">
        <v>201649.450110148</v>
      </c>
      <c r="GU67" s="90">
        <v>0</v>
      </c>
      <c r="GV67" s="90">
        <f t="shared" si="188"/>
        <v>201649.450110148</v>
      </c>
      <c r="GW67" s="90">
        <f t="shared" si="188"/>
        <v>0</v>
      </c>
      <c r="GX67" s="93">
        <f t="shared" si="167"/>
        <v>0</v>
      </c>
      <c r="GY67" s="93">
        <f t="shared" si="167"/>
        <v>0</v>
      </c>
      <c r="GZ67" s="90">
        <v>364523.4277069685</v>
      </c>
      <c r="HA67" s="90">
        <f t="shared" si="189"/>
        <v>364523.4277069685</v>
      </c>
      <c r="HB67" s="90">
        <v>353503.66113765811</v>
      </c>
      <c r="HC67" s="90">
        <f t="shared" si="190"/>
        <v>353503.66113765811</v>
      </c>
      <c r="HD67" s="90">
        <v>235350.90446500335</v>
      </c>
      <c r="HE67" s="90">
        <f t="shared" si="191"/>
        <v>235350.90446500335</v>
      </c>
      <c r="HF67" s="90">
        <v>438996.00816963217</v>
      </c>
      <c r="HG67" s="90">
        <f t="shared" si="192"/>
        <v>438996.00816963217</v>
      </c>
      <c r="HH67" s="93">
        <f>GP67+GR67-GS67</f>
        <v>0</v>
      </c>
      <c r="HI67" s="87"/>
      <c r="HJ67" s="181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</row>
    <row r="68" spans="1:336" ht="15.75" x14ac:dyDescent="0.2">
      <c r="A68" s="60" t="s">
        <v>206</v>
      </c>
      <c r="B68" s="226" t="s">
        <v>207</v>
      </c>
      <c r="C68" s="227"/>
      <c r="D68" s="227"/>
      <c r="E68" s="227"/>
      <c r="F68" s="228"/>
      <c r="G68" s="228"/>
      <c r="H68" s="228"/>
      <c r="I68" s="228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33"/>
      <c r="AC68" s="233"/>
      <c r="AD68" s="233"/>
      <c r="AE68" s="227"/>
      <c r="AF68" s="90">
        <f>AG68+BZ68+CA68+CB68+CC68</f>
        <v>0</v>
      </c>
      <c r="AG68" s="90">
        <f t="shared" si="171"/>
        <v>0</v>
      </c>
      <c r="AH68" s="90">
        <f t="shared" si="171"/>
        <v>0</v>
      </c>
      <c r="AI68" s="90">
        <f>AH68-AG68</f>
        <v>0</v>
      </c>
      <c r="AJ68" s="222" t="str">
        <f>IF(AG68=0,"-",AH68/AG68)</f>
        <v>-</v>
      </c>
      <c r="AK68" s="90">
        <v>0</v>
      </c>
      <c r="AL68" s="90"/>
      <c r="AM68" s="90">
        <f>AL68-AK68</f>
        <v>0</v>
      </c>
      <c r="AN68" s="222" t="str">
        <f>IF(AK68=0,"-",AL68/AK68)</f>
        <v>-</v>
      </c>
      <c r="AO68" s="90">
        <v>0</v>
      </c>
      <c r="AP68" s="90"/>
      <c r="AQ68" s="90">
        <f>AP68-AO68</f>
        <v>0</v>
      </c>
      <c r="AR68" s="222" t="str">
        <f>IF(AO68=0,"-",AP68/AO68)</f>
        <v>-</v>
      </c>
      <c r="AS68" s="90">
        <f t="shared" si="175"/>
        <v>0</v>
      </c>
      <c r="AT68" s="90">
        <f t="shared" si="175"/>
        <v>0</v>
      </c>
      <c r="AU68" s="90">
        <f>AT68-AS68</f>
        <v>0</v>
      </c>
      <c r="AV68" s="222" t="str">
        <f>IF(AS68=0,"-",AT68/AS68)</f>
        <v>-</v>
      </c>
      <c r="AW68" s="90">
        <v>0</v>
      </c>
      <c r="AX68" s="90"/>
      <c r="AY68" s="90">
        <f>AX68-AW68</f>
        <v>0</v>
      </c>
      <c r="AZ68" s="222" t="str">
        <f>IF(AW68=0,"-",AX68/AW68)</f>
        <v>-</v>
      </c>
      <c r="BA68" s="90">
        <f t="shared" si="178"/>
        <v>0</v>
      </c>
      <c r="BB68" s="90">
        <f t="shared" si="178"/>
        <v>0</v>
      </c>
      <c r="BC68" s="90">
        <f>BB68-BA68</f>
        <v>0</v>
      </c>
      <c r="BD68" s="222" t="str">
        <f>IF(BA68=0,"-",BB68/BA68)</f>
        <v>-</v>
      </c>
      <c r="BE68" s="90">
        <v>0</v>
      </c>
      <c r="BF68" s="90"/>
      <c r="BG68" s="90">
        <f>BF68-BE68</f>
        <v>0</v>
      </c>
      <c r="BH68" s="222" t="str">
        <f>IF(BE68=0,"-",BF68/BE68)</f>
        <v>-</v>
      </c>
      <c r="BI68" s="223"/>
      <c r="BJ68" s="223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90">
        <v>0</v>
      </c>
      <c r="CA68" s="90">
        <v>0</v>
      </c>
      <c r="CB68" s="90">
        <v>0</v>
      </c>
      <c r="CC68" s="90">
        <v>0</v>
      </c>
      <c r="CD68" s="134"/>
      <c r="CE68" s="134"/>
      <c r="CF68" s="134"/>
      <c r="CG68" s="21"/>
      <c r="CH68" s="21"/>
      <c r="CI68" s="192"/>
      <c r="CJ68" s="192"/>
      <c r="CK68" s="90">
        <f>CL68+EE68+EF68+EG68+EH68</f>
        <v>0</v>
      </c>
      <c r="CL68" s="90">
        <f t="shared" si="183"/>
        <v>0</v>
      </c>
      <c r="CM68" s="90">
        <f>CQ68+CU68+DC68+DK68</f>
        <v>0</v>
      </c>
      <c r="CN68" s="90">
        <f>CM68-CL68</f>
        <v>0</v>
      </c>
      <c r="CO68" s="222" t="str">
        <f>IF(CL68=0,"-",CM68/CL68)</f>
        <v>-</v>
      </c>
      <c r="CP68" s="90">
        <f>SUMIF($CI$11:$CI$60,$A68,CP$11:CP$60)+SUMIF($CI$106:$CI$117,$A68,CP$106:CP$117)</f>
        <v>0</v>
      </c>
      <c r="CQ68" s="90">
        <f>SUMIF($CJ$11:$CJ$60,$A68,CQ$11:CQ$60)+SUMIF($CJ$106:$CJ$117,$A68,CQ$106:CQ$117)</f>
        <v>0</v>
      </c>
      <c r="CR68" s="90">
        <f>CQ68-CP68</f>
        <v>0</v>
      </c>
      <c r="CS68" s="222" t="str">
        <f>IF(CP68=0,"-",CQ68/CP68)</f>
        <v>-</v>
      </c>
      <c r="CT68" s="90">
        <f>SUMIF($CI$11:$CI$60,$A68,CT$11:CT$60)+SUMIF($CI$106:$CI$117,$A68,CT$106:CT$117)</f>
        <v>0</v>
      </c>
      <c r="CU68" s="90">
        <f>SUMIF($CJ$11:$CJ$60,$A68,CU$11:CU$60)+SUMIF($CJ$106:$CJ$117,$A68,CU$106:CU$117)</f>
        <v>0</v>
      </c>
      <c r="CV68" s="90">
        <f>CU68-CT68</f>
        <v>0</v>
      </c>
      <c r="CW68" s="222" t="str">
        <f>IF(CT68=0,"-",CU68/CT68)</f>
        <v>-</v>
      </c>
      <c r="CX68" s="90">
        <f t="shared" si="184"/>
        <v>0</v>
      </c>
      <c r="CY68" s="90">
        <f>CQ68+CU68</f>
        <v>0</v>
      </c>
      <c r="CZ68" s="90">
        <f>CY68-CX68</f>
        <v>0</v>
      </c>
      <c r="DA68" s="222" t="str">
        <f>IF(CX68=0,"-",CY68/CX68)</f>
        <v>-</v>
      </c>
      <c r="DB68" s="90">
        <f>SUMIF($CI$11:$CI$60,$A68,DB$11:DB$60)+SUMIF($CI$106:$CI$117,$A68,DB$106:DB$117)</f>
        <v>0</v>
      </c>
      <c r="DC68" s="90">
        <f>SUMIF($CJ$11:$CJ$60,$A68,DC$11:DC$60)+SUMIF($CJ$106:$CJ$117,$A68,DC$106:DC$117)</f>
        <v>0</v>
      </c>
      <c r="DD68" s="90">
        <f>DC68-DB68</f>
        <v>0</v>
      </c>
      <c r="DE68" s="222" t="str">
        <f>IF(DB68=0,"-",DC68/DB68)</f>
        <v>-</v>
      </c>
      <c r="DF68" s="90">
        <f t="shared" si="185"/>
        <v>0</v>
      </c>
      <c r="DG68" s="90">
        <f>CY68+DC68</f>
        <v>0</v>
      </c>
      <c r="DH68" s="90">
        <f>DG68-DF68</f>
        <v>0</v>
      </c>
      <c r="DI68" s="222" t="str">
        <f>IF(DF68=0,"-",DG68/DF68)</f>
        <v>-</v>
      </c>
      <c r="DJ68" s="90">
        <f>SUMIF($CI$11:$CI$60,$A68,DJ$11:DJ$60)+SUMIF($CI$106:$CI$117,$A68,DJ$106:DJ$117)</f>
        <v>0</v>
      </c>
      <c r="DK68" s="90">
        <f>SUMIF($CJ$11:$CJ$60,$A68,DK$11:DK$60)+SUMIF($CJ$106:$CJ$117,$A68,DK$106:DK$117)</f>
        <v>0</v>
      </c>
      <c r="DL68" s="90">
        <f>DK68-DJ68</f>
        <v>0</v>
      </c>
      <c r="DM68" s="222" t="str">
        <f>IF(DJ68=0,"-",DK68/DJ68)</f>
        <v>-</v>
      </c>
      <c r="DN68" s="223"/>
      <c r="DO68" s="223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90">
        <f t="shared" ref="EE68:EH70" si="195">SUMIF($CI$11:$CI$60,$A68,EE$11:EE$60)+SUMIF($CI$106:$CI$117,$A68,EE$106:EE$117)</f>
        <v>0</v>
      </c>
      <c r="EF68" s="90">
        <f t="shared" si="195"/>
        <v>0</v>
      </c>
      <c r="EG68" s="90">
        <f t="shared" si="195"/>
        <v>0</v>
      </c>
      <c r="EH68" s="90">
        <f t="shared" si="195"/>
        <v>0</v>
      </c>
      <c r="EI68" s="134"/>
      <c r="EJ68" s="134"/>
      <c r="EK68" s="134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90">
        <v>0</v>
      </c>
      <c r="GQ68" s="90">
        <v>0</v>
      </c>
      <c r="GR68" s="90">
        <f t="shared" si="186"/>
        <v>0</v>
      </c>
      <c r="GS68" s="90">
        <f t="shared" si="187"/>
        <v>0</v>
      </c>
      <c r="GT68" s="90">
        <v>0</v>
      </c>
      <c r="GU68" s="90">
        <v>0</v>
      </c>
      <c r="GV68" s="90">
        <f t="shared" si="188"/>
        <v>0</v>
      </c>
      <c r="GW68" s="90">
        <f t="shared" si="188"/>
        <v>0</v>
      </c>
      <c r="GX68" s="93">
        <f t="shared" si="167"/>
        <v>0</v>
      </c>
      <c r="GY68" s="93">
        <f t="shared" si="167"/>
        <v>0</v>
      </c>
      <c r="GZ68" s="90">
        <v>0</v>
      </c>
      <c r="HA68" s="90">
        <f t="shared" si="189"/>
        <v>0</v>
      </c>
      <c r="HB68" s="90">
        <v>0</v>
      </c>
      <c r="HC68" s="90">
        <f t="shared" si="190"/>
        <v>0</v>
      </c>
      <c r="HD68" s="90">
        <v>0</v>
      </c>
      <c r="HE68" s="90">
        <f t="shared" si="191"/>
        <v>0</v>
      </c>
      <c r="HF68" s="90">
        <v>0</v>
      </c>
      <c r="HG68" s="90">
        <f t="shared" si="192"/>
        <v>0</v>
      </c>
      <c r="HH68" s="93">
        <f>GP68+GR68-GS68</f>
        <v>0</v>
      </c>
      <c r="HI68" s="87"/>
      <c r="HJ68" s="181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</row>
    <row r="69" spans="1:336" ht="15.75" x14ac:dyDescent="0.2">
      <c r="A69" s="60" t="s">
        <v>208</v>
      </c>
      <c r="B69" s="226" t="s">
        <v>209</v>
      </c>
      <c r="C69" s="227"/>
      <c r="D69" s="227"/>
      <c r="E69" s="227"/>
      <c r="F69" s="228"/>
      <c r="G69" s="228"/>
      <c r="H69" s="228"/>
      <c r="I69" s="228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37"/>
      <c r="AC69" s="233"/>
      <c r="AD69" s="233"/>
      <c r="AE69" s="227"/>
      <c r="AF69" s="90">
        <f>AG69+BZ69+CA69+CB69+CC69</f>
        <v>0</v>
      </c>
      <c r="AG69" s="90">
        <f t="shared" si="171"/>
        <v>0</v>
      </c>
      <c r="AH69" s="90">
        <f t="shared" si="171"/>
        <v>0</v>
      </c>
      <c r="AI69" s="90">
        <f>AH69-AG69</f>
        <v>0</v>
      </c>
      <c r="AJ69" s="222" t="str">
        <f>IF(AG69=0,"-",AH69/AG69)</f>
        <v>-</v>
      </c>
      <c r="AK69" s="90">
        <v>0</v>
      </c>
      <c r="AL69" s="90"/>
      <c r="AM69" s="90">
        <f>AL69-AK69</f>
        <v>0</v>
      </c>
      <c r="AN69" s="222" t="str">
        <f>IF(AK69=0,"-",AL69/AK69)</f>
        <v>-</v>
      </c>
      <c r="AO69" s="90">
        <v>0</v>
      </c>
      <c r="AP69" s="90"/>
      <c r="AQ69" s="90">
        <f>AP69-AO69</f>
        <v>0</v>
      </c>
      <c r="AR69" s="222" t="str">
        <f>IF(AO69=0,"-",AP69/AO69)</f>
        <v>-</v>
      </c>
      <c r="AS69" s="90">
        <f t="shared" si="175"/>
        <v>0</v>
      </c>
      <c r="AT69" s="90">
        <f t="shared" si="175"/>
        <v>0</v>
      </c>
      <c r="AU69" s="90">
        <f>AT69-AS69</f>
        <v>0</v>
      </c>
      <c r="AV69" s="222" t="str">
        <f>IF(AS69=0,"-",AT69/AS69)</f>
        <v>-</v>
      </c>
      <c r="AW69" s="90">
        <v>0</v>
      </c>
      <c r="AX69" s="90"/>
      <c r="AY69" s="90">
        <f>AX69-AW69</f>
        <v>0</v>
      </c>
      <c r="AZ69" s="222" t="str">
        <f>IF(AW69=0,"-",AX69/AW69)</f>
        <v>-</v>
      </c>
      <c r="BA69" s="90">
        <f t="shared" si="178"/>
        <v>0</v>
      </c>
      <c r="BB69" s="90">
        <f t="shared" si="178"/>
        <v>0</v>
      </c>
      <c r="BC69" s="90">
        <f>BB69-BA69</f>
        <v>0</v>
      </c>
      <c r="BD69" s="222" t="str">
        <f>IF(BA69=0,"-",BB69/BA69)</f>
        <v>-</v>
      </c>
      <c r="BE69" s="90">
        <v>0</v>
      </c>
      <c r="BF69" s="90"/>
      <c r="BG69" s="90">
        <f>BF69-BE69</f>
        <v>0</v>
      </c>
      <c r="BH69" s="222" t="str">
        <f>IF(BE69=0,"-",BF69/BE69)</f>
        <v>-</v>
      </c>
      <c r="BI69" s="223"/>
      <c r="BJ69" s="223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90">
        <v>0</v>
      </c>
      <c r="CA69" s="90">
        <v>0</v>
      </c>
      <c r="CB69" s="90">
        <v>0</v>
      </c>
      <c r="CC69" s="90">
        <v>0</v>
      </c>
      <c r="CD69" s="134"/>
      <c r="CE69" s="134"/>
      <c r="CF69" s="134"/>
      <c r="CG69" s="21"/>
      <c r="CH69" s="21"/>
      <c r="CI69" s="192"/>
      <c r="CJ69" s="192"/>
      <c r="CK69" s="90">
        <f>CL69+EE69+EF69+EG69+EH69</f>
        <v>0</v>
      </c>
      <c r="CL69" s="90">
        <f t="shared" si="183"/>
        <v>0</v>
      </c>
      <c r="CM69" s="90">
        <f>CQ69+CU69+DC69+DK69</f>
        <v>0</v>
      </c>
      <c r="CN69" s="90">
        <f>CM69-CL69</f>
        <v>0</v>
      </c>
      <c r="CO69" s="222" t="str">
        <f>IF(CL69=0,"-",CM69/CL69)</f>
        <v>-</v>
      </c>
      <c r="CP69" s="90">
        <f>SUMIF($CI$11:$CI$60,$A69,CP$11:CP$60)+SUMIF($CI$106:$CI$117,$A69,CP$106:CP$117)</f>
        <v>0</v>
      </c>
      <c r="CQ69" s="90">
        <f>SUMIF($CJ$11:$CJ$60,$A69,CQ$11:CQ$60)+SUMIF($CJ$106:$CJ$117,$A69,CQ$106:CQ$117)</f>
        <v>0</v>
      </c>
      <c r="CR69" s="90">
        <f>CQ69-CP69</f>
        <v>0</v>
      </c>
      <c r="CS69" s="222" t="str">
        <f>IF(CP69=0,"-",CQ69/CP69)</f>
        <v>-</v>
      </c>
      <c r="CT69" s="90">
        <f>SUMIF($CI$11:$CI$60,$A69,CT$11:CT$60)+SUMIF($CI$106:$CI$117,$A69,CT$106:CT$117)</f>
        <v>0</v>
      </c>
      <c r="CU69" s="90">
        <f>SUMIF($CJ$11:$CJ$60,$A69,CU$11:CU$60)+SUMIF($CJ$106:$CJ$117,$A69,CU$106:CU$117)</f>
        <v>0</v>
      </c>
      <c r="CV69" s="90">
        <f>CU69-CT69</f>
        <v>0</v>
      </c>
      <c r="CW69" s="222" t="str">
        <f>IF(CT69=0,"-",CU69/CT69)</f>
        <v>-</v>
      </c>
      <c r="CX69" s="90">
        <f t="shared" si="184"/>
        <v>0</v>
      </c>
      <c r="CY69" s="90">
        <f>CQ69+CU69</f>
        <v>0</v>
      </c>
      <c r="CZ69" s="90">
        <f>CY69-CX69</f>
        <v>0</v>
      </c>
      <c r="DA69" s="222" t="str">
        <f>IF(CX69=0,"-",CY69/CX69)</f>
        <v>-</v>
      </c>
      <c r="DB69" s="90">
        <f>SUMIF($CI$11:$CI$60,$A69,DB$11:DB$60)+SUMIF($CI$106:$CI$117,$A69,DB$106:DB$117)</f>
        <v>0</v>
      </c>
      <c r="DC69" s="90">
        <f>SUMIF($CJ$11:$CJ$60,$A69,DC$11:DC$60)+SUMIF($CJ$106:$CJ$117,$A69,DC$106:DC$117)</f>
        <v>0</v>
      </c>
      <c r="DD69" s="90">
        <f>DC69-DB69</f>
        <v>0</v>
      </c>
      <c r="DE69" s="222" t="str">
        <f>IF(DB69=0,"-",DC69/DB69)</f>
        <v>-</v>
      </c>
      <c r="DF69" s="90">
        <f t="shared" si="185"/>
        <v>0</v>
      </c>
      <c r="DG69" s="90">
        <f>CY69+DC69</f>
        <v>0</v>
      </c>
      <c r="DH69" s="90">
        <f>DG69-DF69</f>
        <v>0</v>
      </c>
      <c r="DI69" s="222" t="str">
        <f>IF(DF69=0,"-",DG69/DF69)</f>
        <v>-</v>
      </c>
      <c r="DJ69" s="90">
        <f>SUMIF($CI$11:$CI$60,$A69,DJ$11:DJ$60)+SUMIF($CI$106:$CI$117,$A69,DJ$106:DJ$117)</f>
        <v>0</v>
      </c>
      <c r="DK69" s="90">
        <f>SUMIF($CJ$11:$CJ$60,$A69,DK$11:DK$60)+SUMIF($CJ$106:$CJ$117,$A69,DK$106:DK$117)</f>
        <v>0</v>
      </c>
      <c r="DL69" s="90">
        <f>DK69-DJ69</f>
        <v>0</v>
      </c>
      <c r="DM69" s="222" t="str">
        <f>IF(DJ69=0,"-",DK69/DJ69)</f>
        <v>-</v>
      </c>
      <c r="DN69" s="223"/>
      <c r="DO69" s="223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90">
        <f t="shared" si="195"/>
        <v>0</v>
      </c>
      <c r="EF69" s="90">
        <f t="shared" si="195"/>
        <v>0</v>
      </c>
      <c r="EG69" s="90">
        <f t="shared" si="195"/>
        <v>0</v>
      </c>
      <c r="EH69" s="90">
        <f t="shared" si="195"/>
        <v>0</v>
      </c>
      <c r="EI69" s="134"/>
      <c r="EJ69" s="134"/>
      <c r="EK69" s="134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90">
        <v>0</v>
      </c>
      <c r="GQ69" s="90">
        <v>0</v>
      </c>
      <c r="GR69" s="90">
        <f t="shared" si="186"/>
        <v>0</v>
      </c>
      <c r="GS69" s="90">
        <f t="shared" si="187"/>
        <v>0</v>
      </c>
      <c r="GT69" s="90">
        <v>0</v>
      </c>
      <c r="GU69" s="90">
        <v>0</v>
      </c>
      <c r="GV69" s="90">
        <f t="shared" si="188"/>
        <v>0</v>
      </c>
      <c r="GW69" s="90">
        <f t="shared" si="188"/>
        <v>0</v>
      </c>
      <c r="GX69" s="93">
        <f t="shared" si="167"/>
        <v>0</v>
      </c>
      <c r="GY69" s="93">
        <f t="shared" si="167"/>
        <v>0</v>
      </c>
      <c r="GZ69" s="90">
        <v>0</v>
      </c>
      <c r="HA69" s="90">
        <f t="shared" si="189"/>
        <v>0</v>
      </c>
      <c r="HB69" s="90">
        <v>0</v>
      </c>
      <c r="HC69" s="90">
        <f t="shared" si="190"/>
        <v>0</v>
      </c>
      <c r="HD69" s="90">
        <v>0</v>
      </c>
      <c r="HE69" s="90">
        <f t="shared" si="191"/>
        <v>0</v>
      </c>
      <c r="HF69" s="90">
        <v>0</v>
      </c>
      <c r="HG69" s="90">
        <f t="shared" si="192"/>
        <v>0</v>
      </c>
      <c r="HH69" s="93">
        <f>GP69+GR69-GS69</f>
        <v>0</v>
      </c>
      <c r="HI69" s="87"/>
      <c r="HJ69" s="181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</row>
    <row r="70" spans="1:336" ht="21.95" customHeight="1" x14ac:dyDescent="0.2">
      <c r="A70" s="60" t="s">
        <v>210</v>
      </c>
      <c r="B70" s="221" t="s">
        <v>211</v>
      </c>
      <c r="C70" s="227"/>
      <c r="D70" s="227"/>
      <c r="E70" s="227"/>
      <c r="F70" s="228"/>
      <c r="G70" s="228"/>
      <c r="H70" s="228"/>
      <c r="I70" s="228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33"/>
      <c r="AC70" s="233"/>
      <c r="AD70" s="233"/>
      <c r="AE70" s="227"/>
      <c r="AF70" s="90">
        <f t="shared" si="170"/>
        <v>0</v>
      </c>
      <c r="AG70" s="90">
        <f t="shared" si="171"/>
        <v>0</v>
      </c>
      <c r="AH70" s="90">
        <f t="shared" si="171"/>
        <v>0</v>
      </c>
      <c r="AI70" s="90">
        <f t="shared" si="144"/>
        <v>0</v>
      </c>
      <c r="AJ70" s="222" t="str">
        <f t="shared" si="145"/>
        <v>-</v>
      </c>
      <c r="AK70" s="90">
        <v>0</v>
      </c>
      <c r="AL70" s="90"/>
      <c r="AM70" s="90">
        <f t="shared" si="172"/>
        <v>0</v>
      </c>
      <c r="AN70" s="222" t="str">
        <f t="shared" si="173"/>
        <v>-</v>
      </c>
      <c r="AO70" s="90">
        <v>0</v>
      </c>
      <c r="AP70" s="90"/>
      <c r="AQ70" s="90">
        <f t="shared" si="174"/>
        <v>0</v>
      </c>
      <c r="AR70" s="222" t="str">
        <f t="shared" si="146"/>
        <v>-</v>
      </c>
      <c r="AS70" s="90">
        <f t="shared" si="175"/>
        <v>0</v>
      </c>
      <c r="AT70" s="90">
        <f t="shared" si="175"/>
        <v>0</v>
      </c>
      <c r="AU70" s="90">
        <f t="shared" si="176"/>
        <v>0</v>
      </c>
      <c r="AV70" s="222" t="str">
        <f t="shared" si="147"/>
        <v>-</v>
      </c>
      <c r="AW70" s="90">
        <v>0</v>
      </c>
      <c r="AX70" s="90"/>
      <c r="AY70" s="90">
        <f t="shared" si="177"/>
        <v>0</v>
      </c>
      <c r="AZ70" s="222" t="str">
        <f t="shared" si="148"/>
        <v>-</v>
      </c>
      <c r="BA70" s="90">
        <f t="shared" si="178"/>
        <v>0</v>
      </c>
      <c r="BB70" s="90">
        <f t="shared" si="178"/>
        <v>0</v>
      </c>
      <c r="BC70" s="90">
        <f t="shared" si="179"/>
        <v>0</v>
      </c>
      <c r="BD70" s="222" t="str">
        <f t="shared" si="149"/>
        <v>-</v>
      </c>
      <c r="BE70" s="90">
        <v>0</v>
      </c>
      <c r="BF70" s="90"/>
      <c r="BG70" s="90">
        <f t="shared" si="150"/>
        <v>0</v>
      </c>
      <c r="BH70" s="222" t="str">
        <f t="shared" si="151"/>
        <v>-</v>
      </c>
      <c r="BI70" s="223"/>
      <c r="BJ70" s="223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90">
        <v>0</v>
      </c>
      <c r="CA70" s="90">
        <v>0</v>
      </c>
      <c r="CB70" s="90">
        <v>0</v>
      </c>
      <c r="CC70" s="90">
        <v>0</v>
      </c>
      <c r="CD70" s="134"/>
      <c r="CE70" s="134"/>
      <c r="CF70" s="134"/>
      <c r="CG70" s="21"/>
      <c r="CH70" s="21"/>
      <c r="CI70" s="192"/>
      <c r="CJ70" s="192"/>
      <c r="CK70" s="90">
        <f t="shared" si="182"/>
        <v>0</v>
      </c>
      <c r="CL70" s="90">
        <f t="shared" si="183"/>
        <v>0</v>
      </c>
      <c r="CM70" s="90">
        <f t="shared" si="183"/>
        <v>0</v>
      </c>
      <c r="CN70" s="90">
        <f t="shared" si="152"/>
        <v>0</v>
      </c>
      <c r="CO70" s="222" t="str">
        <f t="shared" si="153"/>
        <v>-</v>
      </c>
      <c r="CP70" s="90">
        <f>SUMIF($CI$11:$CI$60,$A70,CP$11:CP$60)+SUMIF($CI$106:$CI$117,$A70,CP$106:CP$117)</f>
        <v>0</v>
      </c>
      <c r="CQ70" s="90">
        <f>SUMIF($CJ$11:$CJ$60,$A70,CQ$11:CQ$60)+SUMIF($CJ$106:$CJ$117,$A70,CQ$106:CQ$117)</f>
        <v>0</v>
      </c>
      <c r="CR70" s="90">
        <f t="shared" si="193"/>
        <v>0</v>
      </c>
      <c r="CS70" s="222" t="str">
        <f t="shared" si="194"/>
        <v>-</v>
      </c>
      <c r="CT70" s="90">
        <f>SUMIF($CI$11:$CI$60,$A70,CT$11:CT$60)+SUMIF($CI$106:$CI$117,$A70,CT$106:CT$117)</f>
        <v>0</v>
      </c>
      <c r="CU70" s="90">
        <f>SUMIF($CJ$11:$CJ$60,$A70,CU$11:CU$60)+SUMIF($CJ$106:$CJ$117,$A70,CU$106:CU$117)</f>
        <v>0</v>
      </c>
      <c r="CV70" s="90">
        <f t="shared" si="154"/>
        <v>0</v>
      </c>
      <c r="CW70" s="222" t="str">
        <f t="shared" si="155"/>
        <v>-</v>
      </c>
      <c r="CX70" s="90">
        <f t="shared" si="184"/>
        <v>0</v>
      </c>
      <c r="CY70" s="90">
        <f t="shared" si="184"/>
        <v>0</v>
      </c>
      <c r="CZ70" s="90">
        <f t="shared" si="156"/>
        <v>0</v>
      </c>
      <c r="DA70" s="222" t="str">
        <f t="shared" si="157"/>
        <v>-</v>
      </c>
      <c r="DB70" s="90">
        <f>SUMIF($CI$11:$CI$60,$A70,DB$11:DB$60)+SUMIF($CI$106:$CI$117,$A70,DB$106:DB$117)</f>
        <v>0</v>
      </c>
      <c r="DC70" s="90">
        <f>SUMIF($CJ$11:$CJ$60,$A70,DC$11:DC$60)+SUMIF($CJ$106:$CJ$117,$A70,DC$106:DC$117)</f>
        <v>0</v>
      </c>
      <c r="DD70" s="90">
        <f t="shared" si="158"/>
        <v>0</v>
      </c>
      <c r="DE70" s="222" t="str">
        <f t="shared" si="159"/>
        <v>-</v>
      </c>
      <c r="DF70" s="90">
        <f t="shared" si="185"/>
        <v>0</v>
      </c>
      <c r="DG70" s="90">
        <f t="shared" si="185"/>
        <v>0</v>
      </c>
      <c r="DH70" s="90">
        <f t="shared" si="160"/>
        <v>0</v>
      </c>
      <c r="DI70" s="222" t="str">
        <f t="shared" si="161"/>
        <v>-</v>
      </c>
      <c r="DJ70" s="90">
        <f>SUMIF($CI$11:$CI$60,$A70,DJ$11:DJ$60)+SUMIF($CI$106:$CI$117,$A70,DJ$106:DJ$117)</f>
        <v>0</v>
      </c>
      <c r="DK70" s="90">
        <f>SUMIF($CJ$11:$CJ$60,$A70,DK$11:DK$60)+SUMIF($CJ$106:$CJ$117,$A70,DK$106:DK$117)</f>
        <v>0</v>
      </c>
      <c r="DL70" s="90">
        <f t="shared" si="162"/>
        <v>0</v>
      </c>
      <c r="DM70" s="222" t="str">
        <f t="shared" si="163"/>
        <v>-</v>
      </c>
      <c r="DN70" s="223"/>
      <c r="DO70" s="223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90">
        <f t="shared" si="195"/>
        <v>0</v>
      </c>
      <c r="EF70" s="90">
        <f t="shared" si="195"/>
        <v>0</v>
      </c>
      <c r="EG70" s="90">
        <f t="shared" si="195"/>
        <v>0</v>
      </c>
      <c r="EH70" s="90">
        <f t="shared" si="195"/>
        <v>0</v>
      </c>
      <c r="EI70" s="134"/>
      <c r="EJ70" s="134"/>
      <c r="EK70" s="134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90"/>
      <c r="GQ70" s="90">
        <v>0</v>
      </c>
      <c r="GR70" s="90">
        <f t="shared" si="186"/>
        <v>0</v>
      </c>
      <c r="GS70" s="90">
        <f t="shared" si="187"/>
        <v>0</v>
      </c>
      <c r="GT70" s="90">
        <v>0</v>
      </c>
      <c r="GU70" s="90">
        <v>0</v>
      </c>
      <c r="GV70" s="90">
        <f t="shared" si="188"/>
        <v>0</v>
      </c>
      <c r="GW70" s="90">
        <f t="shared" si="188"/>
        <v>0</v>
      </c>
      <c r="GX70" s="93">
        <f t="shared" si="167"/>
        <v>0</v>
      </c>
      <c r="GY70" s="93">
        <f t="shared" si="167"/>
        <v>0</v>
      </c>
      <c r="GZ70" s="90">
        <v>0</v>
      </c>
      <c r="HA70" s="90">
        <f t="shared" si="189"/>
        <v>0</v>
      </c>
      <c r="HB70" s="90">
        <v>0</v>
      </c>
      <c r="HC70" s="90">
        <f t="shared" si="190"/>
        <v>0</v>
      </c>
      <c r="HD70" s="90">
        <v>0</v>
      </c>
      <c r="HE70" s="90">
        <f t="shared" si="191"/>
        <v>0</v>
      </c>
      <c r="HF70" s="90">
        <v>0</v>
      </c>
      <c r="HG70" s="90">
        <f t="shared" si="192"/>
        <v>0</v>
      </c>
      <c r="HH70" s="93">
        <f t="shared" si="169"/>
        <v>0</v>
      </c>
      <c r="HI70" s="239"/>
      <c r="HJ70" s="181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</row>
    <row r="71" spans="1:336" ht="15.75" x14ac:dyDescent="0.2">
      <c r="A71" s="60"/>
      <c r="B71" s="221" t="s">
        <v>212</v>
      </c>
      <c r="C71" s="227"/>
      <c r="D71" s="227"/>
      <c r="E71" s="227"/>
      <c r="F71" s="228"/>
      <c r="G71" s="228"/>
      <c r="H71" s="228"/>
      <c r="I71" s="228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90">
        <f>AG71+BZ71+CA71+CB71+CC71</f>
        <v>0</v>
      </c>
      <c r="AG71" s="90">
        <f t="shared" si="171"/>
        <v>0</v>
      </c>
      <c r="AH71" s="90">
        <f t="shared" si="171"/>
        <v>0</v>
      </c>
      <c r="AI71" s="90">
        <f>AH71-AG71</f>
        <v>0</v>
      </c>
      <c r="AJ71" s="222" t="str">
        <f>IF(AG71=0,"-",AH71/AG71)</f>
        <v>-</v>
      </c>
      <c r="AK71" s="90">
        <f>SUM(AK72:AK73)</f>
        <v>0</v>
      </c>
      <c r="AL71" s="90">
        <f>SUM(AL72:AL73)</f>
        <v>0</v>
      </c>
      <c r="AM71" s="90">
        <f>AL71-AK71</f>
        <v>0</v>
      </c>
      <c r="AN71" s="222" t="str">
        <f>IF(AK71=0,"-",AL71/AK71)</f>
        <v>-</v>
      </c>
      <c r="AO71" s="90">
        <f>SUM(AO72:AO73)</f>
        <v>0</v>
      </c>
      <c r="AP71" s="90">
        <f>SUM(AP72:AP73)</f>
        <v>0</v>
      </c>
      <c r="AQ71" s="90">
        <f>AP71-AO71</f>
        <v>0</v>
      </c>
      <c r="AR71" s="222" t="str">
        <f>IF(AO71=0,"-",AP71/AO71)</f>
        <v>-</v>
      </c>
      <c r="AS71" s="90">
        <f t="shared" si="175"/>
        <v>0</v>
      </c>
      <c r="AT71" s="90">
        <f t="shared" si="175"/>
        <v>0</v>
      </c>
      <c r="AU71" s="90">
        <f>AT71-AS71</f>
        <v>0</v>
      </c>
      <c r="AV71" s="222" t="str">
        <f>IF(AS71=0,"-",AT71/AS71)</f>
        <v>-</v>
      </c>
      <c r="AW71" s="90">
        <f>SUM(AW72:AW73)</f>
        <v>0</v>
      </c>
      <c r="AX71" s="90">
        <f>SUM(AX72:AX73)</f>
        <v>0</v>
      </c>
      <c r="AY71" s="90">
        <f>AX71-AW71</f>
        <v>0</v>
      </c>
      <c r="AZ71" s="222" t="str">
        <f>IF(AW71=0,"-",AX71/AW71)</f>
        <v>-</v>
      </c>
      <c r="BA71" s="90">
        <f t="shared" si="178"/>
        <v>0</v>
      </c>
      <c r="BB71" s="90">
        <f t="shared" si="178"/>
        <v>0</v>
      </c>
      <c r="BC71" s="90">
        <f>BB71-BA71</f>
        <v>0</v>
      </c>
      <c r="BD71" s="222" t="str">
        <f>IF(BA71=0,"-",BB71/BA71)</f>
        <v>-</v>
      </c>
      <c r="BE71" s="90">
        <f>SUM(BE72:BE73)</f>
        <v>0</v>
      </c>
      <c r="BF71" s="90">
        <f>SUM(BF72:BF73)</f>
        <v>0</v>
      </c>
      <c r="BG71" s="90">
        <f>BF71-BE71</f>
        <v>0</v>
      </c>
      <c r="BH71" s="222" t="str">
        <f>IF(BE71=0,"-",BF71/BE71)</f>
        <v>-</v>
      </c>
      <c r="BI71" s="223"/>
      <c r="BJ71" s="223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90">
        <f>SUM(BZ72:BZ73)</f>
        <v>0</v>
      </c>
      <c r="CA71" s="90">
        <f>SUM(CA72:CA73)</f>
        <v>0</v>
      </c>
      <c r="CB71" s="90">
        <f>SUM(CB72:CB73)</f>
        <v>0</v>
      </c>
      <c r="CC71" s="90">
        <f>SUM(CC72:CC73)</f>
        <v>0</v>
      </c>
      <c r="CD71" s="134"/>
      <c r="CE71" s="134"/>
      <c r="CF71" s="134"/>
      <c r="CG71" s="21"/>
      <c r="CH71" s="21"/>
      <c r="CI71" s="192"/>
      <c r="CJ71" s="192"/>
      <c r="CK71" s="90">
        <f>CL71+EE71+EF71+EG71+EH71</f>
        <v>0</v>
      </c>
      <c r="CL71" s="90">
        <f t="shared" si="183"/>
        <v>0</v>
      </c>
      <c r="CM71" s="90">
        <f>CQ71+CU71+DC71+DK71</f>
        <v>0</v>
      </c>
      <c r="CN71" s="90">
        <f>CM71-CL71</f>
        <v>0</v>
      </c>
      <c r="CO71" s="222" t="str">
        <f>IF(CL71=0,"-",CM71/CL71)</f>
        <v>-</v>
      </c>
      <c r="CP71" s="90">
        <f>SUM(CP72:CP73)</f>
        <v>0</v>
      </c>
      <c r="CQ71" s="90">
        <f>SUM(CQ72:CQ73)</f>
        <v>0</v>
      </c>
      <c r="CR71" s="90">
        <f>CQ71-CP71</f>
        <v>0</v>
      </c>
      <c r="CS71" s="222" t="str">
        <f>IF(CP71=0,"-",CQ71/CP71)</f>
        <v>-</v>
      </c>
      <c r="CT71" s="90">
        <f>SUM(CT72:CT73)</f>
        <v>0</v>
      </c>
      <c r="CU71" s="90">
        <f>SUM(CU72:CU73)</f>
        <v>0</v>
      </c>
      <c r="CV71" s="90">
        <f>CU71-CT71</f>
        <v>0</v>
      </c>
      <c r="CW71" s="222" t="str">
        <f>IF(CT71=0,"-",CU71/CT71)</f>
        <v>-</v>
      </c>
      <c r="CX71" s="90">
        <f t="shared" si="184"/>
        <v>0</v>
      </c>
      <c r="CY71" s="90">
        <f>CQ71+CU71</f>
        <v>0</v>
      </c>
      <c r="CZ71" s="90">
        <f>CY71-CX71</f>
        <v>0</v>
      </c>
      <c r="DA71" s="222" t="str">
        <f>IF(CX71=0,"-",CY71/CX71)</f>
        <v>-</v>
      </c>
      <c r="DB71" s="90">
        <f>SUM(DB72:DB73)</f>
        <v>0</v>
      </c>
      <c r="DC71" s="90">
        <f>SUM(DC72:DC73)</f>
        <v>0</v>
      </c>
      <c r="DD71" s="90">
        <f>DC71-DB71</f>
        <v>0</v>
      </c>
      <c r="DE71" s="222" t="str">
        <f>IF(DB71=0,"-",DC71/DB71)</f>
        <v>-</v>
      </c>
      <c r="DF71" s="90">
        <f t="shared" si="185"/>
        <v>0</v>
      </c>
      <c r="DG71" s="90">
        <f>CY71+DC71</f>
        <v>0</v>
      </c>
      <c r="DH71" s="90">
        <f>DG71-DF71</f>
        <v>0</v>
      </c>
      <c r="DI71" s="222" t="str">
        <f>IF(DF71=0,"-",DG71/DF71)</f>
        <v>-</v>
      </c>
      <c r="DJ71" s="90">
        <f>SUM(DJ72:DJ73)</f>
        <v>0</v>
      </c>
      <c r="DK71" s="90">
        <f>SUM(DK72:DK73)</f>
        <v>0</v>
      </c>
      <c r="DL71" s="90">
        <f>DK71-DJ71</f>
        <v>0</v>
      </c>
      <c r="DM71" s="222" t="str">
        <f>IF(DJ71=0,"-",DK71/DJ71)</f>
        <v>-</v>
      </c>
      <c r="DN71" s="223"/>
      <c r="DO71" s="223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90">
        <f>SUM(EE72:EE73)</f>
        <v>0</v>
      </c>
      <c r="EF71" s="90">
        <f>SUM(EF72:EF73)</f>
        <v>0</v>
      </c>
      <c r="EG71" s="90">
        <f>SUM(EG72:EG73)</f>
        <v>0</v>
      </c>
      <c r="EH71" s="90">
        <f>SUM(EH72:EH73)</f>
        <v>0</v>
      </c>
      <c r="EI71" s="134"/>
      <c r="EJ71" s="134"/>
      <c r="EK71" s="134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90">
        <f>SUM(GP72:GP73)</f>
        <v>0</v>
      </c>
      <c r="GQ71" s="90">
        <f>SUM(GQ72:GQ73)</f>
        <v>0</v>
      </c>
      <c r="GR71" s="90">
        <f t="shared" si="186"/>
        <v>0</v>
      </c>
      <c r="GS71" s="90">
        <f t="shared" si="187"/>
        <v>0</v>
      </c>
      <c r="GT71" s="90">
        <f>SUM(GT72:GT73)</f>
        <v>0</v>
      </c>
      <c r="GU71" s="90">
        <f>SUM(GU72:GU73)</f>
        <v>0</v>
      </c>
      <c r="GV71" s="90">
        <f t="shared" si="188"/>
        <v>0</v>
      </c>
      <c r="GW71" s="90">
        <f t="shared" si="188"/>
        <v>0</v>
      </c>
      <c r="GX71" s="93">
        <f t="shared" si="167"/>
        <v>0</v>
      </c>
      <c r="GY71" s="93">
        <f t="shared" si="167"/>
        <v>0</v>
      </c>
      <c r="GZ71" s="90">
        <f>SUM(GZ72:GZ73)</f>
        <v>0</v>
      </c>
      <c r="HA71" s="90">
        <f t="shared" si="189"/>
        <v>0</v>
      </c>
      <c r="HB71" s="90">
        <f>SUM(HB72:HB73)</f>
        <v>0</v>
      </c>
      <c r="HC71" s="90">
        <f t="shared" si="190"/>
        <v>0</v>
      </c>
      <c r="HD71" s="90">
        <f>SUM(HD72:HD73)</f>
        <v>0</v>
      </c>
      <c r="HE71" s="90">
        <f t="shared" si="191"/>
        <v>0</v>
      </c>
      <c r="HF71" s="90">
        <f>SUM(HF72:HF73)</f>
        <v>0</v>
      </c>
      <c r="HG71" s="90">
        <f t="shared" si="192"/>
        <v>0</v>
      </c>
      <c r="HH71" s="93">
        <f t="shared" si="169"/>
        <v>0</v>
      </c>
      <c r="HI71" s="87"/>
      <c r="HJ71" s="181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</row>
    <row r="72" spans="1:336" ht="15.75" x14ac:dyDescent="0.2">
      <c r="A72" s="60" t="s">
        <v>213</v>
      </c>
      <c r="B72" s="226" t="s">
        <v>214</v>
      </c>
      <c r="C72" s="227"/>
      <c r="D72" s="227"/>
      <c r="E72" s="227"/>
      <c r="F72" s="228"/>
      <c r="G72" s="228"/>
      <c r="H72" s="228"/>
      <c r="I72" s="228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90">
        <f>AG72+BZ72+CA72+CB72+CC72</f>
        <v>0</v>
      </c>
      <c r="AG72" s="90">
        <f t="shared" si="171"/>
        <v>0</v>
      </c>
      <c r="AH72" s="90">
        <f t="shared" si="171"/>
        <v>0</v>
      </c>
      <c r="AI72" s="90">
        <f>AH72-AG72</f>
        <v>0</v>
      </c>
      <c r="AJ72" s="222" t="str">
        <f>IF(AG72=0,"-",AH72/AG72)</f>
        <v>-</v>
      </c>
      <c r="AK72" s="90">
        <v>0</v>
      </c>
      <c r="AL72" s="90"/>
      <c r="AM72" s="90">
        <f>AL72-AK72</f>
        <v>0</v>
      </c>
      <c r="AN72" s="222" t="str">
        <f>IF(AK72=0,"-",AL72/AK72)</f>
        <v>-</v>
      </c>
      <c r="AO72" s="90">
        <v>0</v>
      </c>
      <c r="AP72" s="90"/>
      <c r="AQ72" s="90">
        <f>AP72-AO72</f>
        <v>0</v>
      </c>
      <c r="AR72" s="222" t="str">
        <f>IF(AO72=0,"-",AP72/AO72)</f>
        <v>-</v>
      </c>
      <c r="AS72" s="90">
        <f t="shared" si="175"/>
        <v>0</v>
      </c>
      <c r="AT72" s="90">
        <f t="shared" si="175"/>
        <v>0</v>
      </c>
      <c r="AU72" s="90">
        <f>AT72-AS72</f>
        <v>0</v>
      </c>
      <c r="AV72" s="222" t="str">
        <f>IF(AS72=0,"-",AT72/AS72)</f>
        <v>-</v>
      </c>
      <c r="AW72" s="90">
        <v>0</v>
      </c>
      <c r="AX72" s="90"/>
      <c r="AY72" s="90">
        <f>AX72-AW72</f>
        <v>0</v>
      </c>
      <c r="AZ72" s="222" t="str">
        <f>IF(AW72=0,"-",AX72/AW72)</f>
        <v>-</v>
      </c>
      <c r="BA72" s="90">
        <f t="shared" si="178"/>
        <v>0</v>
      </c>
      <c r="BB72" s="90">
        <f t="shared" si="178"/>
        <v>0</v>
      </c>
      <c r="BC72" s="90">
        <f>BB72-BA72</f>
        <v>0</v>
      </c>
      <c r="BD72" s="222" t="str">
        <f>IF(BA72=0,"-",BB72/BA72)</f>
        <v>-</v>
      </c>
      <c r="BE72" s="90">
        <v>0</v>
      </c>
      <c r="BF72" s="90"/>
      <c r="BG72" s="90">
        <f>BF72-BE72</f>
        <v>0</v>
      </c>
      <c r="BH72" s="222" t="str">
        <f>IF(BE72=0,"-",BF72/BE72)</f>
        <v>-</v>
      </c>
      <c r="BI72" s="223"/>
      <c r="BJ72" s="223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90">
        <v>0</v>
      </c>
      <c r="CA72" s="90">
        <v>0</v>
      </c>
      <c r="CB72" s="90">
        <v>0</v>
      </c>
      <c r="CC72" s="90">
        <v>0</v>
      </c>
      <c r="CD72" s="134"/>
      <c r="CE72" s="134"/>
      <c r="CF72" s="134"/>
      <c r="CG72" s="21"/>
      <c r="CH72" s="21"/>
      <c r="CI72" s="192"/>
      <c r="CJ72" s="192"/>
      <c r="CK72" s="90">
        <f>CL72+EE72+EF72+EG72+EH72</f>
        <v>0</v>
      </c>
      <c r="CL72" s="90">
        <f t="shared" si="183"/>
        <v>0</v>
      </c>
      <c r="CM72" s="90">
        <f>CQ72+CU72+DC72+DK72</f>
        <v>0</v>
      </c>
      <c r="CN72" s="90">
        <f>CM72-CL72</f>
        <v>0</v>
      </c>
      <c r="CO72" s="222" t="str">
        <f>IF(CL72=0,"-",CM72/CL72)</f>
        <v>-</v>
      </c>
      <c r="CP72" s="90">
        <f>SUMIF($CI$11:$CI$60,$A72,CP$11:CP$60)+SUMIF($CI$106:$CI$117,$A72,CP$106:CP$117)</f>
        <v>0</v>
      </c>
      <c r="CQ72" s="90">
        <f>SUMIF($CJ$11:$CJ$60,$A72,CQ$11:CQ$60)+SUMIF($CJ$106:$CJ$117,$A72,CQ$106:CQ$117)</f>
        <v>0</v>
      </c>
      <c r="CR72" s="90">
        <f>CQ72-CP72</f>
        <v>0</v>
      </c>
      <c r="CS72" s="222" t="str">
        <f>IF(CP72=0,"-",CQ72/CP72)</f>
        <v>-</v>
      </c>
      <c r="CT72" s="90">
        <f>SUMIF($CI$11:$CI$60,$A72,CT$11:CT$60)+SUMIF($CI$106:$CI$117,$A72,CT$106:CT$117)</f>
        <v>0</v>
      </c>
      <c r="CU72" s="90">
        <f>SUMIF($CJ$11:$CJ$60,$A72,CU$11:CU$60)+SUMIF($CJ$106:$CJ$117,$A72,CU$106:CU$117)</f>
        <v>0</v>
      </c>
      <c r="CV72" s="90">
        <f>CU72-CT72</f>
        <v>0</v>
      </c>
      <c r="CW72" s="222" t="str">
        <f>IF(CT72=0,"-",CU72/CT72)</f>
        <v>-</v>
      </c>
      <c r="CX72" s="90">
        <f t="shared" si="184"/>
        <v>0</v>
      </c>
      <c r="CY72" s="90">
        <f>CQ72+CU72</f>
        <v>0</v>
      </c>
      <c r="CZ72" s="90">
        <f>CY72-CX72</f>
        <v>0</v>
      </c>
      <c r="DA72" s="222" t="str">
        <f>IF(CX72=0,"-",CY72/CX72)</f>
        <v>-</v>
      </c>
      <c r="DB72" s="90">
        <f>SUMIF($CI$11:$CI$60,$A72,DB$11:DB$60)+SUMIF($CI$106:$CI$117,$A72,DB$106:DB$117)</f>
        <v>0</v>
      </c>
      <c r="DC72" s="90">
        <f>SUMIF($CJ$11:$CJ$60,$A72,DC$11:DC$60)+SUMIF($CJ$106:$CJ$117,$A72,DC$106:DC$117)</f>
        <v>0</v>
      </c>
      <c r="DD72" s="90">
        <f>DC72-DB72</f>
        <v>0</v>
      </c>
      <c r="DE72" s="222" t="str">
        <f>IF(DB72=0,"-",DC72/DB72)</f>
        <v>-</v>
      </c>
      <c r="DF72" s="90">
        <f t="shared" si="185"/>
        <v>0</v>
      </c>
      <c r="DG72" s="90">
        <f>CY72+DC72</f>
        <v>0</v>
      </c>
      <c r="DH72" s="90">
        <f>DG72-DF72</f>
        <v>0</v>
      </c>
      <c r="DI72" s="222" t="str">
        <f>IF(DF72=0,"-",DG72/DF72)</f>
        <v>-</v>
      </c>
      <c r="DJ72" s="90">
        <f>SUMIF($CI$11:$CI$60,$A72,DJ$11:DJ$60)+SUMIF($CI$106:$CI$117,$A72,DJ$106:DJ$117)</f>
        <v>0</v>
      </c>
      <c r="DK72" s="90">
        <f>SUMIF($CJ$11:$CJ$60,$A72,DK$11:DK$60)+SUMIF($CJ$106:$CJ$117,$A72,DK$106:DK$117)</f>
        <v>0</v>
      </c>
      <c r="DL72" s="90">
        <f>DK72-DJ72</f>
        <v>0</v>
      </c>
      <c r="DM72" s="222" t="str">
        <f>IF(DJ72=0,"-",DK72/DJ72)</f>
        <v>-</v>
      </c>
      <c r="DN72" s="223"/>
      <c r="DO72" s="223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90">
        <f t="shared" ref="EE72:EH73" si="196">SUMIF($CI$11:$CI$60,$A72,EE$11:EE$60)+SUMIF($CI$106:$CI$117,$A72,EE$106:EE$117)</f>
        <v>0</v>
      </c>
      <c r="EF72" s="90">
        <f t="shared" si="196"/>
        <v>0</v>
      </c>
      <c r="EG72" s="90">
        <f t="shared" si="196"/>
        <v>0</v>
      </c>
      <c r="EH72" s="90">
        <f t="shared" si="196"/>
        <v>0</v>
      </c>
      <c r="EI72" s="134"/>
      <c r="EJ72" s="134"/>
      <c r="EK72" s="134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90">
        <v>0</v>
      </c>
      <c r="GQ72" s="90">
        <v>0</v>
      </c>
      <c r="GR72" s="90">
        <f>GT72+GZ72+HB72+HD72+HF72</f>
        <v>0</v>
      </c>
      <c r="GS72" s="90">
        <f>GV72+HA72+HC72+HE72+HG72</f>
        <v>0</v>
      </c>
      <c r="GT72" s="90">
        <v>0</v>
      </c>
      <c r="GU72" s="90">
        <v>0</v>
      </c>
      <c r="GV72" s="90">
        <f>CL72</f>
        <v>0</v>
      </c>
      <c r="GW72" s="90">
        <f>CM72</f>
        <v>0</v>
      </c>
      <c r="GX72" s="93">
        <f>GP72+GT72-GV72</f>
        <v>0</v>
      </c>
      <c r="GY72" s="93">
        <f>GQ72+GU72-GW72</f>
        <v>0</v>
      </c>
      <c r="GZ72" s="90">
        <v>0</v>
      </c>
      <c r="HA72" s="90">
        <f>EE72</f>
        <v>0</v>
      </c>
      <c r="HB72" s="90">
        <v>0</v>
      </c>
      <c r="HC72" s="90">
        <f>EF72</f>
        <v>0</v>
      </c>
      <c r="HD72" s="90">
        <v>0</v>
      </c>
      <c r="HE72" s="90">
        <f>EG72</f>
        <v>0</v>
      </c>
      <c r="HF72" s="90">
        <v>0</v>
      </c>
      <c r="HG72" s="90">
        <f>EH72</f>
        <v>0</v>
      </c>
      <c r="HH72" s="93">
        <f>GP72+GR72-GS72</f>
        <v>0</v>
      </c>
      <c r="HI72" s="87"/>
      <c r="HJ72" s="21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</row>
    <row r="73" spans="1:336" ht="15.75" x14ac:dyDescent="0.2">
      <c r="A73" s="60" t="s">
        <v>215</v>
      </c>
      <c r="B73" s="226" t="s">
        <v>216</v>
      </c>
      <c r="C73" s="227"/>
      <c r="D73" s="227"/>
      <c r="E73" s="227"/>
      <c r="F73" s="228"/>
      <c r="G73" s="228"/>
      <c r="H73" s="228"/>
      <c r="I73" s="228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90">
        <f>AG73+BZ73+CA73+CB73+CC73</f>
        <v>0</v>
      </c>
      <c r="AG73" s="90">
        <f t="shared" si="171"/>
        <v>0</v>
      </c>
      <c r="AH73" s="90">
        <f t="shared" si="171"/>
        <v>0</v>
      </c>
      <c r="AI73" s="90">
        <f>AH73-AG73</f>
        <v>0</v>
      </c>
      <c r="AJ73" s="222" t="str">
        <f>IF(AG73=0,"-",AH73/AG73)</f>
        <v>-</v>
      </c>
      <c r="AK73" s="90">
        <v>0</v>
      </c>
      <c r="AL73" s="90"/>
      <c r="AM73" s="90">
        <f>AL73-AK73</f>
        <v>0</v>
      </c>
      <c r="AN73" s="222" t="str">
        <f>IF(AK73=0,"-",AL73/AK73)</f>
        <v>-</v>
      </c>
      <c r="AO73" s="90">
        <v>0</v>
      </c>
      <c r="AP73" s="90"/>
      <c r="AQ73" s="90">
        <f>AP73-AO73</f>
        <v>0</v>
      </c>
      <c r="AR73" s="222" t="str">
        <f>IF(AO73=0,"-",AP73/AO73)</f>
        <v>-</v>
      </c>
      <c r="AS73" s="90">
        <f t="shared" si="175"/>
        <v>0</v>
      </c>
      <c r="AT73" s="90">
        <f t="shared" si="175"/>
        <v>0</v>
      </c>
      <c r="AU73" s="90">
        <f>AT73-AS73</f>
        <v>0</v>
      </c>
      <c r="AV73" s="222" t="str">
        <f>IF(AS73=0,"-",AT73/AS73)</f>
        <v>-</v>
      </c>
      <c r="AW73" s="90">
        <v>0</v>
      </c>
      <c r="AX73" s="90"/>
      <c r="AY73" s="90">
        <f>AX73-AW73</f>
        <v>0</v>
      </c>
      <c r="AZ73" s="222" t="str">
        <f>IF(AW73=0,"-",AX73/AW73)</f>
        <v>-</v>
      </c>
      <c r="BA73" s="90">
        <f t="shared" si="178"/>
        <v>0</v>
      </c>
      <c r="BB73" s="90">
        <f t="shared" si="178"/>
        <v>0</v>
      </c>
      <c r="BC73" s="90">
        <f>BB73-BA73</f>
        <v>0</v>
      </c>
      <c r="BD73" s="222" t="str">
        <f>IF(BA73=0,"-",BB73/BA73)</f>
        <v>-</v>
      </c>
      <c r="BE73" s="90">
        <v>0</v>
      </c>
      <c r="BF73" s="90"/>
      <c r="BG73" s="90">
        <f>BF73-BE73</f>
        <v>0</v>
      </c>
      <c r="BH73" s="222" t="str">
        <f>IF(BE73=0,"-",BF73/BE73)</f>
        <v>-</v>
      </c>
      <c r="BI73" s="223"/>
      <c r="BJ73" s="223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90">
        <v>0</v>
      </c>
      <c r="CA73" s="90">
        <v>0</v>
      </c>
      <c r="CB73" s="90">
        <v>0</v>
      </c>
      <c r="CC73" s="90">
        <v>0</v>
      </c>
      <c r="CD73" s="134"/>
      <c r="CE73" s="134"/>
      <c r="CF73" s="134"/>
      <c r="CG73" s="21"/>
      <c r="CH73" s="21"/>
      <c r="CI73" s="192"/>
      <c r="CJ73" s="192"/>
      <c r="CK73" s="90">
        <f>CL73+EE73+EF73+EG73+EH73</f>
        <v>0</v>
      </c>
      <c r="CL73" s="90">
        <f t="shared" si="183"/>
        <v>0</v>
      </c>
      <c r="CM73" s="90">
        <f>CQ73+CU73+DC73+DK73</f>
        <v>0</v>
      </c>
      <c r="CN73" s="90">
        <f>CM73-CL73</f>
        <v>0</v>
      </c>
      <c r="CO73" s="222" t="str">
        <f>IF(CL73=0,"-",CM73/CL73)</f>
        <v>-</v>
      </c>
      <c r="CP73" s="90">
        <f>SUMIF($CI$11:$CI$60,$A73,CP$11:CP$60)+SUMIF($CI$106:$CI$117,$A73,CP$106:CP$117)</f>
        <v>0</v>
      </c>
      <c r="CQ73" s="90">
        <f>SUMIF($CJ$11:$CJ$60,$A73,CQ$11:CQ$60)+SUMIF($CJ$106:$CJ$117,$A73,CQ$106:CQ$117)</f>
        <v>0</v>
      </c>
      <c r="CR73" s="90">
        <f>CQ73-CP73</f>
        <v>0</v>
      </c>
      <c r="CS73" s="222" t="str">
        <f>IF(CP73=0,"-",CQ73/CP73)</f>
        <v>-</v>
      </c>
      <c r="CT73" s="90">
        <f>SUMIF($CI$11:$CI$60,$A73,CT$11:CT$60)+SUMIF($CI$106:$CI$117,$A73,CT$106:CT$117)</f>
        <v>0</v>
      </c>
      <c r="CU73" s="90">
        <f>SUMIF($CJ$11:$CJ$60,$A73,CU$11:CU$60)+SUMIF($CJ$106:$CJ$117,$A73,CU$106:CU$117)</f>
        <v>0</v>
      </c>
      <c r="CV73" s="90">
        <f>CU73-CT73</f>
        <v>0</v>
      </c>
      <c r="CW73" s="222" t="str">
        <f>IF(CT73=0,"-",CU73/CT73)</f>
        <v>-</v>
      </c>
      <c r="CX73" s="90">
        <f t="shared" si="184"/>
        <v>0</v>
      </c>
      <c r="CY73" s="90">
        <f>CQ73+CU73</f>
        <v>0</v>
      </c>
      <c r="CZ73" s="90">
        <f>CY73-CX73</f>
        <v>0</v>
      </c>
      <c r="DA73" s="222" t="str">
        <f>IF(CX73=0,"-",CY73/CX73)</f>
        <v>-</v>
      </c>
      <c r="DB73" s="90">
        <f>SUMIF($CI$11:$CI$60,$A73,DB$11:DB$60)+SUMIF($CI$106:$CI$117,$A73,DB$106:DB$117)</f>
        <v>0</v>
      </c>
      <c r="DC73" s="90">
        <f>SUMIF($CJ$11:$CJ$60,$A73,DC$11:DC$60)+SUMIF($CJ$106:$CJ$117,$A73,DC$106:DC$117)</f>
        <v>0</v>
      </c>
      <c r="DD73" s="90">
        <f>DC73-DB73</f>
        <v>0</v>
      </c>
      <c r="DE73" s="222" t="str">
        <f>IF(DB73=0,"-",DC73/DB73)</f>
        <v>-</v>
      </c>
      <c r="DF73" s="90">
        <f t="shared" si="185"/>
        <v>0</v>
      </c>
      <c r="DG73" s="90">
        <f>CY73+DC73</f>
        <v>0</v>
      </c>
      <c r="DH73" s="90">
        <f>DG73-DF73</f>
        <v>0</v>
      </c>
      <c r="DI73" s="222" t="str">
        <f>IF(DF73=0,"-",DG73/DF73)</f>
        <v>-</v>
      </c>
      <c r="DJ73" s="90">
        <f>SUMIF($CI$11:$CI$60,$A73,DJ$11:DJ$60)+SUMIF($CI$106:$CI$117,$A73,DJ$106:DJ$117)</f>
        <v>0</v>
      </c>
      <c r="DK73" s="90">
        <f>SUMIF($CJ$11:$CJ$60,$A73,DK$11:DK$60)+SUMIF($CJ$106:$CJ$117,$A73,DK$106:DK$117)</f>
        <v>0</v>
      </c>
      <c r="DL73" s="90">
        <f>DK73-DJ73</f>
        <v>0</v>
      </c>
      <c r="DM73" s="222" t="str">
        <f>IF(DJ73=0,"-",DK73/DJ73)</f>
        <v>-</v>
      </c>
      <c r="DN73" s="223"/>
      <c r="DO73" s="223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90">
        <f t="shared" si="196"/>
        <v>0</v>
      </c>
      <c r="EF73" s="90">
        <f t="shared" si="196"/>
        <v>0</v>
      </c>
      <c r="EG73" s="90">
        <f t="shared" si="196"/>
        <v>0</v>
      </c>
      <c r="EH73" s="90">
        <f t="shared" si="196"/>
        <v>0</v>
      </c>
      <c r="EI73" s="134"/>
      <c r="EJ73" s="134"/>
      <c r="EK73" s="134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90">
        <v>0</v>
      </c>
      <c r="GQ73" s="90">
        <v>0</v>
      </c>
      <c r="GR73" s="90">
        <f>GT73+GZ73+HB73+HD73+HF73</f>
        <v>0</v>
      </c>
      <c r="GS73" s="90">
        <f>GV73+HA73+HC73+HE73+HG73</f>
        <v>0</v>
      </c>
      <c r="GT73" s="90">
        <v>0</v>
      </c>
      <c r="GU73" s="90">
        <v>0</v>
      </c>
      <c r="GV73" s="90">
        <f>CL73</f>
        <v>0</v>
      </c>
      <c r="GW73" s="90">
        <f>CM73</f>
        <v>0</v>
      </c>
      <c r="GX73" s="93">
        <f>GP73+GT73-GV73</f>
        <v>0</v>
      </c>
      <c r="GY73" s="93">
        <f>GQ73+GU73-GW73</f>
        <v>0</v>
      </c>
      <c r="GZ73" s="90">
        <v>0</v>
      </c>
      <c r="HA73" s="90">
        <f>EE73</f>
        <v>0</v>
      </c>
      <c r="HB73" s="90">
        <v>0</v>
      </c>
      <c r="HC73" s="90">
        <f>EF73</f>
        <v>0</v>
      </c>
      <c r="HD73" s="90">
        <v>0</v>
      </c>
      <c r="HE73" s="90">
        <f>EG73</f>
        <v>0</v>
      </c>
      <c r="HF73" s="90">
        <v>0</v>
      </c>
      <c r="HG73" s="90">
        <f>EH73</f>
        <v>0</v>
      </c>
      <c r="HH73" s="93">
        <f>GP73+GR73-GS73</f>
        <v>0</v>
      </c>
      <c r="HI73" s="87"/>
      <c r="HJ73" s="21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</row>
    <row r="74" spans="1:336" ht="15.75" x14ac:dyDescent="0.2">
      <c r="A74" s="60" t="s">
        <v>217</v>
      </c>
      <c r="B74" s="221" t="s">
        <v>218</v>
      </c>
      <c r="C74" s="227"/>
      <c r="D74" s="227"/>
      <c r="E74" s="227"/>
      <c r="F74" s="228"/>
      <c r="G74" s="228"/>
      <c r="H74" s="228"/>
      <c r="I74" s="228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90">
        <f ca="1">AF75+AF76+AF78+AF79+AF77</f>
        <v>28000</v>
      </c>
      <c r="AG74" s="90">
        <f ca="1">AG75+AG76+AG78+AG79+AG77</f>
        <v>28000</v>
      </c>
      <c r="AH74" s="90">
        <f>AH75+AH76+AH78+AH79+AH77</f>
        <v>0</v>
      </c>
      <c r="AI74" s="90">
        <f t="shared" ca="1" si="144"/>
        <v>-28000</v>
      </c>
      <c r="AJ74" s="222">
        <f t="shared" ca="1" si="145"/>
        <v>0</v>
      </c>
      <c r="AK74" s="90">
        <f ca="1">AK75+AK76+AK78+AK79+AK77</f>
        <v>28000</v>
      </c>
      <c r="AL74" s="90">
        <f>AL75+AL76+AL78+AL79+AL77</f>
        <v>0</v>
      </c>
      <c r="AM74" s="90">
        <f t="shared" ca="1" si="172"/>
        <v>-28000</v>
      </c>
      <c r="AN74" s="222">
        <f t="shared" ca="1" si="173"/>
        <v>0</v>
      </c>
      <c r="AO74" s="90">
        <f>AO75+AO76+AO78+AO79+AO77</f>
        <v>0</v>
      </c>
      <c r="AP74" s="90">
        <f>AP75+AP76+AP78+AP79+AP77</f>
        <v>0</v>
      </c>
      <c r="AQ74" s="90">
        <f t="shared" si="174"/>
        <v>0</v>
      </c>
      <c r="AR74" s="222" t="str">
        <f t="shared" si="146"/>
        <v>-</v>
      </c>
      <c r="AS74" s="90">
        <f ca="1">AS75+AS76+AS78+AS79+AS77</f>
        <v>28000</v>
      </c>
      <c r="AT74" s="90">
        <f>AT75+AT76+AT78+AT79+AT77</f>
        <v>0</v>
      </c>
      <c r="AU74" s="90">
        <f t="shared" ca="1" si="176"/>
        <v>-28000</v>
      </c>
      <c r="AV74" s="222">
        <f t="shared" ca="1" si="147"/>
        <v>0</v>
      </c>
      <c r="AW74" s="90">
        <f>AW75+AW76+AW78+AW79+AW77</f>
        <v>0</v>
      </c>
      <c r="AX74" s="90">
        <f>AX75+AX76+AX78+AX79+AX77</f>
        <v>0</v>
      </c>
      <c r="AY74" s="90">
        <f t="shared" si="177"/>
        <v>0</v>
      </c>
      <c r="AZ74" s="222" t="str">
        <f t="shared" si="148"/>
        <v>-</v>
      </c>
      <c r="BA74" s="90">
        <f ca="1">BA75+BA76+BA78+BA79+BA77</f>
        <v>28000</v>
      </c>
      <c r="BB74" s="90">
        <f>BB75+BB76+BB78+BB79+BB77</f>
        <v>0</v>
      </c>
      <c r="BC74" s="90">
        <f t="shared" ca="1" si="179"/>
        <v>-28000</v>
      </c>
      <c r="BD74" s="222">
        <f t="shared" ca="1" si="149"/>
        <v>0</v>
      </c>
      <c r="BE74" s="90">
        <f>BE75+BE76+BE78+BE79+BE77</f>
        <v>0</v>
      </c>
      <c r="BF74" s="90">
        <f>BF75+BF76+BF78+BF79+BF77</f>
        <v>0</v>
      </c>
      <c r="BG74" s="90">
        <f t="shared" si="150"/>
        <v>0</v>
      </c>
      <c r="BH74" s="222" t="str">
        <f t="shared" si="151"/>
        <v>-</v>
      </c>
      <c r="BI74" s="223"/>
      <c r="BJ74" s="223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90">
        <f>BZ75+BZ76+BZ78+BZ79+BZ77</f>
        <v>0</v>
      </c>
      <c r="CA74" s="90">
        <f>CA75+CA76+CA78+CA79+CA77</f>
        <v>0</v>
      </c>
      <c r="CB74" s="90">
        <f>CB75+CB76+CB78+CB79+CB77</f>
        <v>0</v>
      </c>
      <c r="CC74" s="90">
        <f>CC75+CC76+CC78+CC79+CC77</f>
        <v>0</v>
      </c>
      <c r="CD74" s="134"/>
      <c r="CE74" s="134"/>
      <c r="CF74" s="134"/>
      <c r="CG74" s="21"/>
      <c r="CH74" s="21"/>
      <c r="CI74" s="192"/>
      <c r="CJ74" s="192"/>
      <c r="CK74" s="90">
        <f ca="1">SUM(CK75:CK79)</f>
        <v>28000</v>
      </c>
      <c r="CL74" s="90">
        <f ca="1">SUM(CL75:CL79)</f>
        <v>28000</v>
      </c>
      <c r="CM74" s="90">
        <f>SUM(CM75:CM79)</f>
        <v>0</v>
      </c>
      <c r="CN74" s="90">
        <f t="shared" ca="1" si="152"/>
        <v>-28000</v>
      </c>
      <c r="CO74" s="222">
        <f t="shared" ca="1" si="153"/>
        <v>0</v>
      </c>
      <c r="CP74" s="90">
        <f ca="1">SUM(CP75:CP79)</f>
        <v>28000</v>
      </c>
      <c r="CQ74" s="90">
        <f>SUM(CQ75:CQ79)</f>
        <v>0</v>
      </c>
      <c r="CR74" s="90">
        <f t="shared" ca="1" si="193"/>
        <v>-28000</v>
      </c>
      <c r="CS74" s="222">
        <f t="shared" ca="1" si="194"/>
        <v>0</v>
      </c>
      <c r="CT74" s="90">
        <f>SUM(CT75:CT79)</f>
        <v>0</v>
      </c>
      <c r="CU74" s="90">
        <f>SUM(CU75:CU79)</f>
        <v>0</v>
      </c>
      <c r="CV74" s="90">
        <f t="shared" si="154"/>
        <v>0</v>
      </c>
      <c r="CW74" s="222" t="str">
        <f t="shared" si="155"/>
        <v>-</v>
      </c>
      <c r="CX74" s="90">
        <f ca="1">SUM(CX75:CX79)</f>
        <v>28000</v>
      </c>
      <c r="CY74" s="90">
        <f>SUM(CY75:CY79)</f>
        <v>0</v>
      </c>
      <c r="CZ74" s="90">
        <f t="shared" ca="1" si="156"/>
        <v>-28000</v>
      </c>
      <c r="DA74" s="222">
        <f t="shared" ca="1" si="157"/>
        <v>0</v>
      </c>
      <c r="DB74" s="90">
        <f>SUM(DB75:DB79)</f>
        <v>0</v>
      </c>
      <c r="DC74" s="90">
        <f>SUM(DC75:DC79)</f>
        <v>0</v>
      </c>
      <c r="DD74" s="90">
        <f t="shared" si="158"/>
        <v>0</v>
      </c>
      <c r="DE74" s="222" t="str">
        <f t="shared" si="159"/>
        <v>-</v>
      </c>
      <c r="DF74" s="90">
        <f ca="1">SUM(DF75:DF79)</f>
        <v>28000</v>
      </c>
      <c r="DG74" s="90">
        <f>SUM(DG75:DG79)</f>
        <v>0</v>
      </c>
      <c r="DH74" s="90">
        <f t="shared" ca="1" si="160"/>
        <v>-28000</v>
      </c>
      <c r="DI74" s="222">
        <f t="shared" ca="1" si="161"/>
        <v>0</v>
      </c>
      <c r="DJ74" s="90">
        <f>SUM(DJ75:DJ79)</f>
        <v>0</v>
      </c>
      <c r="DK74" s="90">
        <f>SUM(DK75:DK79)</f>
        <v>0</v>
      </c>
      <c r="DL74" s="90">
        <f t="shared" si="162"/>
        <v>0</v>
      </c>
      <c r="DM74" s="222" t="str">
        <f t="shared" si="163"/>
        <v>-</v>
      </c>
      <c r="DN74" s="223"/>
      <c r="DO74" s="223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90">
        <f>SUM(EE75:EE79)</f>
        <v>0</v>
      </c>
      <c r="EF74" s="90">
        <f>SUM(EF75:EF79)</f>
        <v>0</v>
      </c>
      <c r="EG74" s="90">
        <f>SUM(EG75:EG79)</f>
        <v>0</v>
      </c>
      <c r="EH74" s="90">
        <f>SUM(EH75:EH79)</f>
        <v>0</v>
      </c>
      <c r="EI74" s="134"/>
      <c r="EJ74" s="134"/>
      <c r="EK74" s="134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90">
        <f t="shared" ref="GP74:GW74" si="197">SUM(GP75:GP79)</f>
        <v>708174</v>
      </c>
      <c r="GQ74" s="90">
        <f>SUM(GQ75:GQ79)</f>
        <v>0</v>
      </c>
      <c r="GR74" s="90">
        <f t="shared" si="197"/>
        <v>0</v>
      </c>
      <c r="GS74" s="90">
        <f t="shared" ca="1" si="197"/>
        <v>28000</v>
      </c>
      <c r="GT74" s="90">
        <f>SUM(GT75:GT79)</f>
        <v>0</v>
      </c>
      <c r="GU74" s="90">
        <f>SUM(GU75:GU79)</f>
        <v>0</v>
      </c>
      <c r="GV74" s="90">
        <f t="shared" ca="1" si="197"/>
        <v>28000</v>
      </c>
      <c r="GW74" s="90">
        <f t="shared" si="197"/>
        <v>0</v>
      </c>
      <c r="GX74" s="93">
        <f t="shared" ca="1" si="167"/>
        <v>680174</v>
      </c>
      <c r="GY74" s="93">
        <f t="shared" si="167"/>
        <v>0</v>
      </c>
      <c r="GZ74" s="90">
        <f>SUM(GZ75:GZ79)</f>
        <v>0</v>
      </c>
      <c r="HA74" s="90">
        <f t="shared" ref="HA74:HG74" si="198">SUM(HA75:HA79)</f>
        <v>0</v>
      </c>
      <c r="HB74" s="90">
        <f t="shared" si="198"/>
        <v>0</v>
      </c>
      <c r="HC74" s="90">
        <f t="shared" si="198"/>
        <v>0</v>
      </c>
      <c r="HD74" s="90">
        <f t="shared" si="198"/>
        <v>0</v>
      </c>
      <c r="HE74" s="90">
        <f t="shared" si="198"/>
        <v>0</v>
      </c>
      <c r="HF74" s="90">
        <f t="shared" si="198"/>
        <v>0</v>
      </c>
      <c r="HG74" s="90">
        <f t="shared" si="198"/>
        <v>0</v>
      </c>
      <c r="HH74" s="93">
        <f t="shared" ca="1" si="169"/>
        <v>680174</v>
      </c>
      <c r="HI74" s="87"/>
      <c r="HJ74" s="21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</row>
    <row r="75" spans="1:336" ht="24.95" customHeight="1" collapsed="1" x14ac:dyDescent="0.2">
      <c r="A75" s="60"/>
      <c r="B75" s="226" t="s">
        <v>219</v>
      </c>
      <c r="C75" s="227"/>
      <c r="D75" s="227"/>
      <c r="E75" s="227"/>
      <c r="F75" s="228"/>
      <c r="G75" s="228"/>
      <c r="H75" s="228"/>
      <c r="I75" s="228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90">
        <f t="shared" ca="1" si="170"/>
        <v>28000</v>
      </c>
      <c r="AG75" s="90">
        <f t="shared" ca="1" si="171"/>
        <v>28000</v>
      </c>
      <c r="AH75" s="90">
        <f>AL75+AP75+AX75+BF75</f>
        <v>0</v>
      </c>
      <c r="AI75" s="90">
        <f t="shared" ca="1" si="144"/>
        <v>-28000</v>
      </c>
      <c r="AJ75" s="222">
        <f t="shared" ca="1" si="145"/>
        <v>0</v>
      </c>
      <c r="AK75" s="90">
        <f ca="1">SUMIF($CI$11:$CI$60,$A74,AK$11:AK$48)+SUMIF($CI$102:$CI$105,$A74,AK$102:AK$105)</f>
        <v>28000</v>
      </c>
      <c r="AL75" s="90"/>
      <c r="AM75" s="90">
        <f t="shared" ca="1" si="172"/>
        <v>-28000</v>
      </c>
      <c r="AN75" s="222">
        <f t="shared" ca="1" si="173"/>
        <v>0</v>
      </c>
      <c r="AO75" s="90">
        <v>0</v>
      </c>
      <c r="AP75" s="90"/>
      <c r="AQ75" s="90">
        <f t="shared" si="174"/>
        <v>0</v>
      </c>
      <c r="AR75" s="222" t="str">
        <f t="shared" si="146"/>
        <v>-</v>
      </c>
      <c r="AS75" s="90">
        <f t="shared" ca="1" si="175"/>
        <v>28000</v>
      </c>
      <c r="AT75" s="90">
        <f t="shared" si="175"/>
        <v>0</v>
      </c>
      <c r="AU75" s="90">
        <f t="shared" ca="1" si="176"/>
        <v>-28000</v>
      </c>
      <c r="AV75" s="222">
        <f t="shared" ca="1" si="147"/>
        <v>0</v>
      </c>
      <c r="AW75" s="90">
        <v>0</v>
      </c>
      <c r="AX75" s="90"/>
      <c r="AY75" s="90">
        <f t="shared" si="177"/>
        <v>0</v>
      </c>
      <c r="AZ75" s="222" t="str">
        <f t="shared" si="148"/>
        <v>-</v>
      </c>
      <c r="BA75" s="90">
        <f t="shared" ca="1" si="178"/>
        <v>28000</v>
      </c>
      <c r="BB75" s="90">
        <f t="shared" si="178"/>
        <v>0</v>
      </c>
      <c r="BC75" s="90">
        <f t="shared" ca="1" si="179"/>
        <v>-28000</v>
      </c>
      <c r="BD75" s="222">
        <f t="shared" ca="1" si="149"/>
        <v>0</v>
      </c>
      <c r="BE75" s="90">
        <v>0</v>
      </c>
      <c r="BF75" s="90"/>
      <c r="BG75" s="90">
        <f t="shared" si="150"/>
        <v>0</v>
      </c>
      <c r="BH75" s="222" t="str">
        <f t="shared" si="151"/>
        <v>-</v>
      </c>
      <c r="BI75" s="223"/>
      <c r="BJ75" s="223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90">
        <v>0</v>
      </c>
      <c r="CA75" s="90">
        <v>0</v>
      </c>
      <c r="CB75" s="90">
        <v>0</v>
      </c>
      <c r="CC75" s="90">
        <v>0</v>
      </c>
      <c r="CD75" s="134"/>
      <c r="CE75" s="134"/>
      <c r="CF75" s="134"/>
      <c r="CG75" s="21"/>
      <c r="CH75" s="21"/>
      <c r="CI75" s="192"/>
      <c r="CJ75" s="192"/>
      <c r="CK75" s="90">
        <f t="shared" ca="1" si="182"/>
        <v>28000</v>
      </c>
      <c r="CL75" s="90">
        <f t="shared" ref="CL75:CL80" ca="1" si="199">CP75+CT75+DB75+DJ75</f>
        <v>28000</v>
      </c>
      <c r="CM75" s="90">
        <f t="shared" si="183"/>
        <v>0</v>
      </c>
      <c r="CN75" s="90">
        <f t="shared" ca="1" si="152"/>
        <v>-28000</v>
      </c>
      <c r="CO75" s="222">
        <f t="shared" ca="1" si="153"/>
        <v>0</v>
      </c>
      <c r="CP75" s="90">
        <f ca="1">SUMIF($CI$11:$CI$60,$A74,CP$11:CP$48)+SUMIF($CI$102:$CI$105,$A74,CP$102:CP$105)</f>
        <v>28000</v>
      </c>
      <c r="CQ75" s="90">
        <v>0</v>
      </c>
      <c r="CR75" s="90">
        <f t="shared" ca="1" si="193"/>
        <v>-28000</v>
      </c>
      <c r="CS75" s="222">
        <f t="shared" ca="1" si="194"/>
        <v>0</v>
      </c>
      <c r="CT75" s="90">
        <v>0</v>
      </c>
      <c r="CU75" s="90">
        <v>0</v>
      </c>
      <c r="CV75" s="90">
        <f>CU75-CT75</f>
        <v>0</v>
      </c>
      <c r="CW75" s="222" t="str">
        <f>IF(CT75=0,"-",CU75/CT75)</f>
        <v>-</v>
      </c>
      <c r="CX75" s="90">
        <f t="shared" ref="CX75:CX80" ca="1" si="200">CP75+CT75</f>
        <v>28000</v>
      </c>
      <c r="CY75" s="90">
        <f t="shared" si="184"/>
        <v>0</v>
      </c>
      <c r="CZ75" s="90">
        <f t="shared" ca="1" si="156"/>
        <v>-28000</v>
      </c>
      <c r="DA75" s="222">
        <f t="shared" ca="1" si="157"/>
        <v>0</v>
      </c>
      <c r="DB75" s="90">
        <v>0</v>
      </c>
      <c r="DC75" s="90">
        <v>0</v>
      </c>
      <c r="DD75" s="90">
        <f t="shared" si="158"/>
        <v>0</v>
      </c>
      <c r="DE75" s="222" t="str">
        <f t="shared" si="159"/>
        <v>-</v>
      </c>
      <c r="DF75" s="90">
        <f t="shared" ref="DF75:DF80" ca="1" si="201">CX75+DB75</f>
        <v>28000</v>
      </c>
      <c r="DG75" s="90">
        <f t="shared" si="185"/>
        <v>0</v>
      </c>
      <c r="DH75" s="90">
        <f t="shared" ca="1" si="160"/>
        <v>-28000</v>
      </c>
      <c r="DI75" s="222">
        <f t="shared" ca="1" si="161"/>
        <v>0</v>
      </c>
      <c r="DJ75" s="90">
        <v>0</v>
      </c>
      <c r="DK75" s="90">
        <v>0</v>
      </c>
      <c r="DL75" s="90">
        <f t="shared" si="162"/>
        <v>0</v>
      </c>
      <c r="DM75" s="222" t="str">
        <f t="shared" si="163"/>
        <v>-</v>
      </c>
      <c r="DN75" s="223"/>
      <c r="DO75" s="223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90">
        <v>0</v>
      </c>
      <c r="EF75" s="90">
        <v>0</v>
      </c>
      <c r="EG75" s="90">
        <v>0</v>
      </c>
      <c r="EH75" s="90">
        <v>0</v>
      </c>
      <c r="EI75" s="134"/>
      <c r="EJ75" s="134"/>
      <c r="EK75" s="134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90">
        <v>708174</v>
      </c>
      <c r="GQ75" s="90">
        <v>0</v>
      </c>
      <c r="GR75" s="90">
        <f t="shared" ref="GR75:GR80" si="202">GT75+GZ75+HB75+HD75+HF75</f>
        <v>0</v>
      </c>
      <c r="GS75" s="90">
        <f t="shared" ref="GS75:GS80" ca="1" si="203">GV75+HA75+HC75+HE75+HG75</f>
        <v>28000</v>
      </c>
      <c r="GT75" s="90"/>
      <c r="GU75" s="90">
        <v>0</v>
      </c>
      <c r="GV75" s="90">
        <f t="shared" ref="GV75:GW80" ca="1" si="204">CL75</f>
        <v>28000</v>
      </c>
      <c r="GW75" s="90">
        <f t="shared" si="204"/>
        <v>0</v>
      </c>
      <c r="GX75" s="93">
        <f t="shared" ca="1" si="167"/>
        <v>680174</v>
      </c>
      <c r="GY75" s="93">
        <f t="shared" si="167"/>
        <v>0</v>
      </c>
      <c r="GZ75" s="90">
        <v>0</v>
      </c>
      <c r="HA75" s="90">
        <f t="shared" ref="HA75:HA80" si="205">EE75</f>
        <v>0</v>
      </c>
      <c r="HB75" s="90">
        <v>0</v>
      </c>
      <c r="HC75" s="90">
        <f t="shared" ref="HC75:HC80" si="206">EF75</f>
        <v>0</v>
      </c>
      <c r="HD75" s="90">
        <v>0</v>
      </c>
      <c r="HE75" s="90">
        <f t="shared" ref="HE75:HE80" si="207">EG75</f>
        <v>0</v>
      </c>
      <c r="HF75" s="90">
        <v>0</v>
      </c>
      <c r="HG75" s="90">
        <f t="shared" ref="HG75:HG80" si="208">EH75</f>
        <v>0</v>
      </c>
      <c r="HH75" s="93">
        <f t="shared" ca="1" si="169"/>
        <v>680174</v>
      </c>
      <c r="HI75" s="240" t="s">
        <v>220</v>
      </c>
      <c r="HJ75" s="21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</row>
    <row r="76" spans="1:336" ht="15.75" hidden="1" outlineLevel="1" x14ac:dyDescent="0.2">
      <c r="A76" s="60"/>
      <c r="B76" s="241" t="s">
        <v>221</v>
      </c>
      <c r="C76" s="227"/>
      <c r="D76" s="227"/>
      <c r="E76" s="227"/>
      <c r="F76" s="228"/>
      <c r="G76" s="228"/>
      <c r="H76" s="228"/>
      <c r="I76" s="228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90">
        <f t="shared" si="170"/>
        <v>0</v>
      </c>
      <c r="AG76" s="90">
        <f t="shared" si="171"/>
        <v>0</v>
      </c>
      <c r="AH76" s="90">
        <f t="shared" si="171"/>
        <v>0</v>
      </c>
      <c r="AI76" s="90">
        <f t="shared" si="144"/>
        <v>0</v>
      </c>
      <c r="AJ76" s="222" t="str">
        <f t="shared" si="145"/>
        <v>-</v>
      </c>
      <c r="AK76" s="90">
        <v>0</v>
      </c>
      <c r="AL76" s="90"/>
      <c r="AM76" s="90">
        <f t="shared" si="172"/>
        <v>0</v>
      </c>
      <c r="AN76" s="222" t="str">
        <f t="shared" si="173"/>
        <v>-</v>
      </c>
      <c r="AO76" s="90">
        <v>0</v>
      </c>
      <c r="AP76" s="90"/>
      <c r="AQ76" s="90">
        <f t="shared" si="174"/>
        <v>0</v>
      </c>
      <c r="AR76" s="222" t="str">
        <f t="shared" si="146"/>
        <v>-</v>
      </c>
      <c r="AS76" s="90">
        <f t="shared" si="175"/>
        <v>0</v>
      </c>
      <c r="AT76" s="90">
        <f t="shared" si="175"/>
        <v>0</v>
      </c>
      <c r="AU76" s="90">
        <f t="shared" si="176"/>
        <v>0</v>
      </c>
      <c r="AV76" s="222" t="str">
        <f t="shared" si="147"/>
        <v>-</v>
      </c>
      <c r="AW76" s="90">
        <v>0</v>
      </c>
      <c r="AX76" s="90"/>
      <c r="AY76" s="90">
        <f t="shared" si="177"/>
        <v>0</v>
      </c>
      <c r="AZ76" s="222" t="str">
        <f t="shared" si="148"/>
        <v>-</v>
      </c>
      <c r="BA76" s="90">
        <f t="shared" si="178"/>
        <v>0</v>
      </c>
      <c r="BB76" s="90">
        <f t="shared" si="178"/>
        <v>0</v>
      </c>
      <c r="BC76" s="90">
        <f t="shared" si="179"/>
        <v>0</v>
      </c>
      <c r="BD76" s="222" t="str">
        <f t="shared" si="149"/>
        <v>-</v>
      </c>
      <c r="BE76" s="90">
        <v>0</v>
      </c>
      <c r="BF76" s="90"/>
      <c r="BG76" s="90">
        <f t="shared" si="150"/>
        <v>0</v>
      </c>
      <c r="BH76" s="222" t="str">
        <f t="shared" si="151"/>
        <v>-</v>
      </c>
      <c r="BI76" s="223"/>
      <c r="BJ76" s="223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90">
        <v>0</v>
      </c>
      <c r="CA76" s="90">
        <v>0</v>
      </c>
      <c r="CB76" s="90">
        <v>0</v>
      </c>
      <c r="CC76" s="90">
        <v>0</v>
      </c>
      <c r="CD76" s="134"/>
      <c r="CE76" s="134"/>
      <c r="CF76" s="134"/>
      <c r="CG76" s="21"/>
      <c r="CH76" s="21"/>
      <c r="CI76" s="192"/>
      <c r="CJ76" s="192"/>
      <c r="CK76" s="90">
        <f t="shared" si="182"/>
        <v>0</v>
      </c>
      <c r="CL76" s="90">
        <f t="shared" si="199"/>
        <v>0</v>
      </c>
      <c r="CM76" s="90">
        <f t="shared" si="183"/>
        <v>0</v>
      </c>
      <c r="CN76" s="90">
        <f t="shared" si="152"/>
        <v>0</v>
      </c>
      <c r="CO76" s="222" t="str">
        <f t="shared" si="153"/>
        <v>-</v>
      </c>
      <c r="CP76" s="90">
        <v>0</v>
      </c>
      <c r="CQ76" s="90">
        <v>0</v>
      </c>
      <c r="CR76" s="90">
        <f t="shared" si="193"/>
        <v>0</v>
      </c>
      <c r="CS76" s="222" t="str">
        <f t="shared" si="194"/>
        <v>-</v>
      </c>
      <c r="CT76" s="90">
        <v>0</v>
      </c>
      <c r="CU76" s="90">
        <v>0</v>
      </c>
      <c r="CV76" s="90">
        <f>CU76-CT76</f>
        <v>0</v>
      </c>
      <c r="CW76" s="222" t="str">
        <f>IF(CT76=0,"-",CU76/CT76)</f>
        <v>-</v>
      </c>
      <c r="CX76" s="90">
        <f t="shared" si="200"/>
        <v>0</v>
      </c>
      <c r="CY76" s="90">
        <f t="shared" si="184"/>
        <v>0</v>
      </c>
      <c r="CZ76" s="90">
        <f t="shared" si="156"/>
        <v>0</v>
      </c>
      <c r="DA76" s="222" t="str">
        <f t="shared" si="157"/>
        <v>-</v>
      </c>
      <c r="DB76" s="90">
        <v>0</v>
      </c>
      <c r="DC76" s="90">
        <v>0</v>
      </c>
      <c r="DD76" s="90">
        <f t="shared" si="158"/>
        <v>0</v>
      </c>
      <c r="DE76" s="222" t="str">
        <f t="shared" si="159"/>
        <v>-</v>
      </c>
      <c r="DF76" s="90">
        <f t="shared" si="201"/>
        <v>0</v>
      </c>
      <c r="DG76" s="90">
        <f t="shared" si="185"/>
        <v>0</v>
      </c>
      <c r="DH76" s="90">
        <f t="shared" si="160"/>
        <v>0</v>
      </c>
      <c r="DI76" s="222" t="str">
        <f t="shared" si="161"/>
        <v>-</v>
      </c>
      <c r="DJ76" s="90">
        <v>0</v>
      </c>
      <c r="DK76" s="90">
        <v>0</v>
      </c>
      <c r="DL76" s="90">
        <f t="shared" si="162"/>
        <v>0</v>
      </c>
      <c r="DM76" s="222" t="str">
        <f t="shared" si="163"/>
        <v>-</v>
      </c>
      <c r="DN76" s="230"/>
      <c r="DO76" s="230"/>
      <c r="DP76" s="231"/>
      <c r="DQ76" s="231"/>
      <c r="DR76" s="231"/>
      <c r="DS76" s="231"/>
      <c r="DT76" s="231"/>
      <c r="DU76" s="231"/>
      <c r="DV76" s="231"/>
      <c r="DW76" s="231"/>
      <c r="DX76" s="231"/>
      <c r="DY76" s="231"/>
      <c r="DZ76" s="231"/>
      <c r="EA76" s="231"/>
      <c r="EB76" s="231"/>
      <c r="EC76" s="231"/>
      <c r="ED76" s="231"/>
      <c r="EE76" s="90">
        <v>0</v>
      </c>
      <c r="EF76" s="90">
        <v>0</v>
      </c>
      <c r="EG76" s="90">
        <v>0</v>
      </c>
      <c r="EH76" s="90">
        <v>0</v>
      </c>
      <c r="EI76" s="134"/>
      <c r="EJ76" s="134"/>
      <c r="EK76" s="134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42">
        <v>0</v>
      </c>
      <c r="GQ76" s="242">
        <v>0</v>
      </c>
      <c r="GR76" s="90">
        <f t="shared" si="202"/>
        <v>0</v>
      </c>
      <c r="GS76" s="90">
        <f t="shared" si="203"/>
        <v>0</v>
      </c>
      <c r="GT76" s="242">
        <v>0</v>
      </c>
      <c r="GU76" s="242">
        <v>0</v>
      </c>
      <c r="GV76" s="90">
        <f t="shared" si="204"/>
        <v>0</v>
      </c>
      <c r="GW76" s="90">
        <f t="shared" si="204"/>
        <v>0</v>
      </c>
      <c r="GX76" s="93">
        <f t="shared" si="167"/>
        <v>0</v>
      </c>
      <c r="GY76" s="93">
        <f t="shared" si="167"/>
        <v>0</v>
      </c>
      <c r="GZ76" s="242">
        <v>0</v>
      </c>
      <c r="HA76" s="90">
        <f t="shared" si="205"/>
        <v>0</v>
      </c>
      <c r="HB76" s="242">
        <v>0</v>
      </c>
      <c r="HC76" s="90">
        <f t="shared" si="206"/>
        <v>0</v>
      </c>
      <c r="HD76" s="242">
        <v>0</v>
      </c>
      <c r="HE76" s="90">
        <f t="shared" si="207"/>
        <v>0</v>
      </c>
      <c r="HF76" s="242">
        <v>0</v>
      </c>
      <c r="HG76" s="90">
        <f t="shared" si="208"/>
        <v>0</v>
      </c>
      <c r="HH76" s="93">
        <f t="shared" si="169"/>
        <v>0</v>
      </c>
      <c r="HI76" s="243"/>
      <c r="HJ76" s="21"/>
      <c r="HK76" s="244"/>
      <c r="HL76" s="244"/>
      <c r="HM76" s="244"/>
      <c r="HN76" s="244"/>
      <c r="HO76" s="244"/>
      <c r="HP76" s="244"/>
      <c r="HQ76" s="244"/>
      <c r="HR76" s="244"/>
      <c r="HS76" s="244"/>
      <c r="HT76" s="244"/>
      <c r="HU76" s="244"/>
      <c r="HV76" s="244"/>
      <c r="HW76" s="244"/>
      <c r="HX76" s="244"/>
      <c r="HY76" s="244"/>
      <c r="HZ76" s="244"/>
      <c r="IA76" s="244"/>
      <c r="IB76" s="244"/>
      <c r="IC76" s="244"/>
      <c r="ID76" s="244"/>
      <c r="IE76" s="244"/>
      <c r="IF76" s="244"/>
      <c r="IG76" s="244"/>
      <c r="IH76" s="244"/>
      <c r="II76" s="244"/>
      <c r="IJ76" s="244"/>
      <c r="IK76" s="244"/>
      <c r="IL76" s="244"/>
      <c r="IM76" s="244"/>
      <c r="IN76" s="244"/>
      <c r="IO76" s="244"/>
      <c r="IP76" s="244"/>
      <c r="IQ76" s="244"/>
      <c r="IR76" s="244"/>
      <c r="IS76" s="244"/>
      <c r="IT76" s="244"/>
      <c r="IU76" s="244"/>
      <c r="IV76" s="244"/>
      <c r="IW76" s="244"/>
      <c r="IX76" s="244"/>
      <c r="IY76" s="244"/>
      <c r="IZ76" s="244"/>
      <c r="JA76" s="244"/>
      <c r="JB76" s="244"/>
      <c r="JC76" s="244"/>
      <c r="JD76" s="244"/>
      <c r="JE76" s="244"/>
      <c r="JF76" s="244"/>
      <c r="JG76" s="244"/>
      <c r="JH76" s="244"/>
      <c r="JI76" s="244"/>
      <c r="JJ76" s="244"/>
      <c r="JK76" s="244"/>
      <c r="JL76" s="244"/>
      <c r="JM76" s="244"/>
      <c r="JN76" s="244"/>
      <c r="JO76" s="244"/>
      <c r="JP76" s="244"/>
      <c r="JQ76" s="244"/>
      <c r="JR76" s="244"/>
      <c r="JS76" s="244"/>
      <c r="JT76" s="244"/>
      <c r="JU76" s="244"/>
      <c r="JV76" s="244"/>
      <c r="JW76" s="244"/>
      <c r="JX76" s="244"/>
      <c r="JY76" s="244"/>
      <c r="JZ76" s="244"/>
      <c r="KA76" s="244"/>
      <c r="KB76" s="244"/>
      <c r="KC76" s="244"/>
      <c r="KD76" s="244"/>
      <c r="KE76" s="244"/>
      <c r="KF76" s="244"/>
      <c r="KG76" s="244"/>
      <c r="KH76" s="244"/>
      <c r="KI76" s="244"/>
      <c r="KJ76" s="244"/>
      <c r="KK76" s="244"/>
      <c r="KL76" s="244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</row>
    <row r="77" spans="1:336" ht="15.75" hidden="1" outlineLevel="1" x14ac:dyDescent="0.2">
      <c r="A77" s="60"/>
      <c r="B77" s="241" t="s">
        <v>221</v>
      </c>
      <c r="C77" s="227"/>
      <c r="D77" s="227"/>
      <c r="E77" s="227"/>
      <c r="F77" s="228"/>
      <c r="G77" s="228"/>
      <c r="H77" s="228"/>
      <c r="I77" s="228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90">
        <f>AG77+BZ77+CA77+CB77+CC77</f>
        <v>0</v>
      </c>
      <c r="AG77" s="90">
        <f>AK77+AO77+AW77+BE77</f>
        <v>0</v>
      </c>
      <c r="AH77" s="90">
        <f>AL77+AP77+AX77+BF77</f>
        <v>0</v>
      </c>
      <c r="AI77" s="90">
        <f t="shared" si="144"/>
        <v>0</v>
      </c>
      <c r="AJ77" s="222" t="str">
        <f t="shared" si="145"/>
        <v>-</v>
      </c>
      <c r="AK77" s="90">
        <v>0</v>
      </c>
      <c r="AL77" s="90"/>
      <c r="AM77" s="90">
        <f t="shared" si="172"/>
        <v>0</v>
      </c>
      <c r="AN77" s="222" t="str">
        <f t="shared" si="173"/>
        <v>-</v>
      </c>
      <c r="AO77" s="90">
        <v>0</v>
      </c>
      <c r="AP77" s="90"/>
      <c r="AQ77" s="90">
        <f t="shared" si="174"/>
        <v>0</v>
      </c>
      <c r="AR77" s="222" t="str">
        <f t="shared" si="146"/>
        <v>-</v>
      </c>
      <c r="AS77" s="90">
        <f>AK77+AO77</f>
        <v>0</v>
      </c>
      <c r="AT77" s="90">
        <f>AL77+AP77</f>
        <v>0</v>
      </c>
      <c r="AU77" s="90">
        <f t="shared" si="176"/>
        <v>0</v>
      </c>
      <c r="AV77" s="222" t="str">
        <f t="shared" si="147"/>
        <v>-</v>
      </c>
      <c r="AW77" s="90">
        <v>0</v>
      </c>
      <c r="AX77" s="90"/>
      <c r="AY77" s="90">
        <f t="shared" si="177"/>
        <v>0</v>
      </c>
      <c r="AZ77" s="222" t="str">
        <f t="shared" si="148"/>
        <v>-</v>
      </c>
      <c r="BA77" s="90">
        <f>AS77+AW77</f>
        <v>0</v>
      </c>
      <c r="BB77" s="90">
        <f>AT77+AX77</f>
        <v>0</v>
      </c>
      <c r="BC77" s="90">
        <f t="shared" si="179"/>
        <v>0</v>
      </c>
      <c r="BD77" s="222" t="str">
        <f t="shared" si="149"/>
        <v>-</v>
      </c>
      <c r="BE77" s="90">
        <v>0</v>
      </c>
      <c r="BF77" s="90"/>
      <c r="BG77" s="90">
        <f t="shared" si="150"/>
        <v>0</v>
      </c>
      <c r="BH77" s="222" t="str">
        <f t="shared" si="151"/>
        <v>-</v>
      </c>
      <c r="BI77" s="223"/>
      <c r="BJ77" s="223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90">
        <v>0</v>
      </c>
      <c r="CA77" s="90">
        <v>0</v>
      </c>
      <c r="CB77" s="90">
        <v>0</v>
      </c>
      <c r="CC77" s="90">
        <v>0</v>
      </c>
      <c r="CD77" s="134"/>
      <c r="CE77" s="134"/>
      <c r="CF77" s="134"/>
      <c r="CG77" s="21"/>
      <c r="CH77" s="21"/>
      <c r="CI77" s="192"/>
      <c r="CJ77" s="192"/>
      <c r="CK77" s="90">
        <f>CL77+EE77+EF77+EG77+EH77</f>
        <v>0</v>
      </c>
      <c r="CL77" s="90">
        <f t="shared" si="199"/>
        <v>0</v>
      </c>
      <c r="CM77" s="90">
        <f>CQ77+CU77+DC77+DK77</f>
        <v>0</v>
      </c>
      <c r="CN77" s="90">
        <f t="shared" si="152"/>
        <v>0</v>
      </c>
      <c r="CO77" s="222" t="str">
        <f t="shared" si="153"/>
        <v>-</v>
      </c>
      <c r="CP77" s="90">
        <v>0</v>
      </c>
      <c r="CQ77" s="90">
        <v>0</v>
      </c>
      <c r="CR77" s="90">
        <f t="shared" si="193"/>
        <v>0</v>
      </c>
      <c r="CS77" s="222" t="str">
        <f t="shared" si="194"/>
        <v>-</v>
      </c>
      <c r="CT77" s="90">
        <v>0</v>
      </c>
      <c r="CU77" s="90">
        <v>0</v>
      </c>
      <c r="CV77" s="90">
        <f t="shared" si="154"/>
        <v>0</v>
      </c>
      <c r="CW77" s="222" t="str">
        <f t="shared" si="155"/>
        <v>-</v>
      </c>
      <c r="CX77" s="90">
        <f t="shared" si="200"/>
        <v>0</v>
      </c>
      <c r="CY77" s="90">
        <f>CQ77+CU77</f>
        <v>0</v>
      </c>
      <c r="CZ77" s="90">
        <f t="shared" si="156"/>
        <v>0</v>
      </c>
      <c r="DA77" s="222" t="str">
        <f t="shared" si="157"/>
        <v>-</v>
      </c>
      <c r="DB77" s="90">
        <v>0</v>
      </c>
      <c r="DC77" s="90">
        <v>0</v>
      </c>
      <c r="DD77" s="90">
        <f t="shared" si="158"/>
        <v>0</v>
      </c>
      <c r="DE77" s="222" t="str">
        <f t="shared" si="159"/>
        <v>-</v>
      </c>
      <c r="DF77" s="90">
        <f t="shared" si="201"/>
        <v>0</v>
      </c>
      <c r="DG77" s="90">
        <f>CY77+DC77</f>
        <v>0</v>
      </c>
      <c r="DH77" s="90">
        <f t="shared" si="160"/>
        <v>0</v>
      </c>
      <c r="DI77" s="222" t="str">
        <f t="shared" si="161"/>
        <v>-</v>
      </c>
      <c r="DJ77" s="90">
        <v>0</v>
      </c>
      <c r="DK77" s="90">
        <v>0</v>
      </c>
      <c r="DL77" s="90">
        <f t="shared" si="162"/>
        <v>0</v>
      </c>
      <c r="DM77" s="222" t="str">
        <f t="shared" si="163"/>
        <v>-</v>
      </c>
      <c r="DN77" s="230"/>
      <c r="DO77" s="230"/>
      <c r="DP77" s="231"/>
      <c r="DQ77" s="231"/>
      <c r="DR77" s="231"/>
      <c r="DS77" s="231"/>
      <c r="DT77" s="231"/>
      <c r="DU77" s="231"/>
      <c r="DV77" s="231"/>
      <c r="DW77" s="231"/>
      <c r="DX77" s="231"/>
      <c r="DY77" s="231"/>
      <c r="DZ77" s="231"/>
      <c r="EA77" s="231"/>
      <c r="EB77" s="231"/>
      <c r="EC77" s="231"/>
      <c r="ED77" s="231"/>
      <c r="EE77" s="90">
        <v>0</v>
      </c>
      <c r="EF77" s="90">
        <v>0</v>
      </c>
      <c r="EG77" s="90">
        <v>0</v>
      </c>
      <c r="EH77" s="90">
        <v>0</v>
      </c>
      <c r="EI77" s="134"/>
      <c r="EJ77" s="134"/>
      <c r="EK77" s="134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42">
        <v>0</v>
      </c>
      <c r="GQ77" s="242">
        <v>0</v>
      </c>
      <c r="GR77" s="90">
        <f t="shared" si="202"/>
        <v>0</v>
      </c>
      <c r="GS77" s="90">
        <f t="shared" si="203"/>
        <v>0</v>
      </c>
      <c r="GT77" s="242">
        <v>0</v>
      </c>
      <c r="GU77" s="242">
        <v>0</v>
      </c>
      <c r="GV77" s="90">
        <f>CL77</f>
        <v>0</v>
      </c>
      <c r="GW77" s="90">
        <f>CM77</f>
        <v>0</v>
      </c>
      <c r="GX77" s="93">
        <f>GP77+GT77-GV77</f>
        <v>0</v>
      </c>
      <c r="GY77" s="93">
        <f>GQ77+GU77-GW77</f>
        <v>0</v>
      </c>
      <c r="GZ77" s="242">
        <v>0</v>
      </c>
      <c r="HA77" s="90">
        <f t="shared" si="205"/>
        <v>0</v>
      </c>
      <c r="HB77" s="242">
        <v>0</v>
      </c>
      <c r="HC77" s="90">
        <f t="shared" si="206"/>
        <v>0</v>
      </c>
      <c r="HD77" s="242">
        <v>0</v>
      </c>
      <c r="HE77" s="90">
        <f t="shared" si="207"/>
        <v>0</v>
      </c>
      <c r="HF77" s="242">
        <v>0</v>
      </c>
      <c r="HG77" s="90">
        <f t="shared" si="208"/>
        <v>0</v>
      </c>
      <c r="HH77" s="93">
        <f>GP77+GR77-GS77</f>
        <v>0</v>
      </c>
      <c r="HI77" s="243"/>
      <c r="HJ77" s="21"/>
      <c r="HK77" s="244"/>
      <c r="HL77" s="244"/>
      <c r="HM77" s="244"/>
      <c r="HN77" s="244"/>
      <c r="HO77" s="244"/>
      <c r="HP77" s="244"/>
      <c r="HQ77" s="244"/>
      <c r="HR77" s="244"/>
      <c r="HS77" s="244"/>
      <c r="HT77" s="244"/>
      <c r="HU77" s="244"/>
      <c r="HV77" s="244"/>
      <c r="HW77" s="244"/>
      <c r="HX77" s="244"/>
      <c r="HY77" s="244"/>
      <c r="HZ77" s="244"/>
      <c r="IA77" s="244"/>
      <c r="IB77" s="244"/>
      <c r="IC77" s="244"/>
      <c r="ID77" s="244"/>
      <c r="IE77" s="244"/>
      <c r="IF77" s="244"/>
      <c r="IG77" s="244"/>
      <c r="IH77" s="244"/>
      <c r="II77" s="244"/>
      <c r="IJ77" s="244"/>
      <c r="IK77" s="244"/>
      <c r="IL77" s="244"/>
      <c r="IM77" s="244"/>
      <c r="IN77" s="244"/>
      <c r="IO77" s="244"/>
      <c r="IP77" s="244"/>
      <c r="IQ77" s="244"/>
      <c r="IR77" s="244"/>
      <c r="IS77" s="244"/>
      <c r="IT77" s="244"/>
      <c r="IU77" s="244"/>
      <c r="IV77" s="244"/>
      <c r="IW77" s="244"/>
      <c r="IX77" s="244"/>
      <c r="IY77" s="244"/>
      <c r="IZ77" s="244"/>
      <c r="JA77" s="244"/>
      <c r="JB77" s="244"/>
      <c r="JC77" s="244"/>
      <c r="JD77" s="244"/>
      <c r="JE77" s="244"/>
      <c r="JF77" s="244"/>
      <c r="JG77" s="244"/>
      <c r="JH77" s="244"/>
      <c r="JI77" s="244"/>
      <c r="JJ77" s="244"/>
      <c r="JK77" s="244"/>
      <c r="JL77" s="244"/>
      <c r="JM77" s="244"/>
      <c r="JN77" s="244"/>
      <c r="JO77" s="244"/>
      <c r="JP77" s="244"/>
      <c r="JQ77" s="244"/>
      <c r="JR77" s="244"/>
      <c r="JS77" s="244"/>
      <c r="JT77" s="244"/>
      <c r="JU77" s="244"/>
      <c r="JV77" s="244"/>
      <c r="JW77" s="244"/>
      <c r="JX77" s="244"/>
      <c r="JY77" s="244"/>
      <c r="JZ77" s="244"/>
      <c r="KA77" s="244"/>
      <c r="KB77" s="244"/>
      <c r="KC77" s="244"/>
      <c r="KD77" s="244"/>
      <c r="KE77" s="244"/>
      <c r="KF77" s="244"/>
      <c r="KG77" s="244"/>
      <c r="KH77" s="244"/>
      <c r="KI77" s="244"/>
      <c r="KJ77" s="244"/>
      <c r="KK77" s="244"/>
      <c r="KL77" s="244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</row>
    <row r="78" spans="1:336" ht="15.75" hidden="1" outlineLevel="1" x14ac:dyDescent="0.2">
      <c r="A78" s="60"/>
      <c r="B78" s="241" t="s">
        <v>221</v>
      </c>
      <c r="C78" s="227"/>
      <c r="D78" s="227"/>
      <c r="E78" s="227"/>
      <c r="F78" s="228"/>
      <c r="G78" s="228"/>
      <c r="H78" s="228"/>
      <c r="I78" s="228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90">
        <f t="shared" si="170"/>
        <v>0</v>
      </c>
      <c r="AG78" s="90">
        <f t="shared" si="171"/>
        <v>0</v>
      </c>
      <c r="AH78" s="90">
        <f t="shared" si="171"/>
        <v>0</v>
      </c>
      <c r="AI78" s="90">
        <f t="shared" si="144"/>
        <v>0</v>
      </c>
      <c r="AJ78" s="222" t="str">
        <f t="shared" si="145"/>
        <v>-</v>
      </c>
      <c r="AK78" s="90">
        <v>0</v>
      </c>
      <c r="AL78" s="90"/>
      <c r="AM78" s="90">
        <f t="shared" si="172"/>
        <v>0</v>
      </c>
      <c r="AN78" s="222" t="str">
        <f t="shared" si="173"/>
        <v>-</v>
      </c>
      <c r="AO78" s="90">
        <v>0</v>
      </c>
      <c r="AP78" s="90"/>
      <c r="AQ78" s="90">
        <f t="shared" si="174"/>
        <v>0</v>
      </c>
      <c r="AR78" s="222" t="str">
        <f t="shared" si="146"/>
        <v>-</v>
      </c>
      <c r="AS78" s="90">
        <f t="shared" si="175"/>
        <v>0</v>
      </c>
      <c r="AT78" s="90">
        <f t="shared" si="175"/>
        <v>0</v>
      </c>
      <c r="AU78" s="90">
        <f t="shared" si="176"/>
        <v>0</v>
      </c>
      <c r="AV78" s="222" t="str">
        <f t="shared" si="147"/>
        <v>-</v>
      </c>
      <c r="AW78" s="90">
        <v>0</v>
      </c>
      <c r="AX78" s="90"/>
      <c r="AY78" s="90">
        <f t="shared" si="177"/>
        <v>0</v>
      </c>
      <c r="AZ78" s="222" t="str">
        <f t="shared" si="148"/>
        <v>-</v>
      </c>
      <c r="BA78" s="90">
        <f t="shared" si="178"/>
        <v>0</v>
      </c>
      <c r="BB78" s="90">
        <f t="shared" si="178"/>
        <v>0</v>
      </c>
      <c r="BC78" s="90">
        <f t="shared" si="179"/>
        <v>0</v>
      </c>
      <c r="BD78" s="222" t="str">
        <f t="shared" si="149"/>
        <v>-</v>
      </c>
      <c r="BE78" s="90">
        <v>0</v>
      </c>
      <c r="BF78" s="90"/>
      <c r="BG78" s="90">
        <f t="shared" si="150"/>
        <v>0</v>
      </c>
      <c r="BH78" s="222" t="str">
        <f t="shared" si="151"/>
        <v>-</v>
      </c>
      <c r="BI78" s="223"/>
      <c r="BJ78" s="223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90">
        <v>0</v>
      </c>
      <c r="CA78" s="90">
        <v>0</v>
      </c>
      <c r="CB78" s="90">
        <v>0</v>
      </c>
      <c r="CC78" s="90">
        <v>0</v>
      </c>
      <c r="CD78" s="134"/>
      <c r="CE78" s="134"/>
      <c r="CF78" s="134"/>
      <c r="CG78" s="21"/>
      <c r="CH78" s="21"/>
      <c r="CI78" s="192"/>
      <c r="CJ78" s="192"/>
      <c r="CK78" s="90">
        <f t="shared" si="182"/>
        <v>0</v>
      </c>
      <c r="CL78" s="90">
        <f t="shared" si="199"/>
        <v>0</v>
      </c>
      <c r="CM78" s="90">
        <f t="shared" si="183"/>
        <v>0</v>
      </c>
      <c r="CN78" s="90">
        <f t="shared" si="152"/>
        <v>0</v>
      </c>
      <c r="CO78" s="222" t="str">
        <f t="shared" si="153"/>
        <v>-</v>
      </c>
      <c r="CP78" s="90">
        <v>0</v>
      </c>
      <c r="CQ78" s="90">
        <v>0</v>
      </c>
      <c r="CR78" s="90">
        <f t="shared" si="193"/>
        <v>0</v>
      </c>
      <c r="CS78" s="222" t="str">
        <f t="shared" si="194"/>
        <v>-</v>
      </c>
      <c r="CT78" s="90">
        <v>0</v>
      </c>
      <c r="CU78" s="90">
        <v>0</v>
      </c>
      <c r="CV78" s="90">
        <f t="shared" si="154"/>
        <v>0</v>
      </c>
      <c r="CW78" s="222" t="str">
        <f t="shared" si="155"/>
        <v>-</v>
      </c>
      <c r="CX78" s="90">
        <f t="shared" si="200"/>
        <v>0</v>
      </c>
      <c r="CY78" s="90">
        <f t="shared" si="184"/>
        <v>0</v>
      </c>
      <c r="CZ78" s="90">
        <f t="shared" si="156"/>
        <v>0</v>
      </c>
      <c r="DA78" s="222" t="str">
        <f t="shared" si="157"/>
        <v>-</v>
      </c>
      <c r="DB78" s="90">
        <v>0</v>
      </c>
      <c r="DC78" s="90">
        <v>0</v>
      </c>
      <c r="DD78" s="90">
        <f t="shared" si="158"/>
        <v>0</v>
      </c>
      <c r="DE78" s="222" t="str">
        <f t="shared" si="159"/>
        <v>-</v>
      </c>
      <c r="DF78" s="90">
        <f t="shared" si="201"/>
        <v>0</v>
      </c>
      <c r="DG78" s="90">
        <f t="shared" si="185"/>
        <v>0</v>
      </c>
      <c r="DH78" s="90">
        <f t="shared" si="160"/>
        <v>0</v>
      </c>
      <c r="DI78" s="222" t="str">
        <f t="shared" si="161"/>
        <v>-</v>
      </c>
      <c r="DJ78" s="90">
        <v>0</v>
      </c>
      <c r="DK78" s="90">
        <v>0</v>
      </c>
      <c r="DL78" s="90">
        <f t="shared" si="162"/>
        <v>0</v>
      </c>
      <c r="DM78" s="222" t="str">
        <f t="shared" si="163"/>
        <v>-</v>
      </c>
      <c r="DN78" s="230"/>
      <c r="DO78" s="230"/>
      <c r="DP78" s="231"/>
      <c r="DQ78" s="231"/>
      <c r="DR78" s="231"/>
      <c r="DS78" s="231"/>
      <c r="DT78" s="231"/>
      <c r="DU78" s="231"/>
      <c r="DV78" s="231"/>
      <c r="DW78" s="231"/>
      <c r="DX78" s="231"/>
      <c r="DY78" s="231"/>
      <c r="DZ78" s="231"/>
      <c r="EA78" s="231"/>
      <c r="EB78" s="231"/>
      <c r="EC78" s="231"/>
      <c r="ED78" s="231"/>
      <c r="EE78" s="90">
        <v>0</v>
      </c>
      <c r="EF78" s="90">
        <v>0</v>
      </c>
      <c r="EG78" s="90">
        <v>0</v>
      </c>
      <c r="EH78" s="90">
        <v>0</v>
      </c>
      <c r="EI78" s="134"/>
      <c r="EJ78" s="134"/>
      <c r="EK78" s="134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42">
        <v>0</v>
      </c>
      <c r="GQ78" s="242">
        <v>0</v>
      </c>
      <c r="GR78" s="90">
        <f t="shared" si="202"/>
        <v>0</v>
      </c>
      <c r="GS78" s="90">
        <f t="shared" si="203"/>
        <v>0</v>
      </c>
      <c r="GT78" s="242">
        <v>0</v>
      </c>
      <c r="GU78" s="242">
        <v>0</v>
      </c>
      <c r="GV78" s="90">
        <f t="shared" si="204"/>
        <v>0</v>
      </c>
      <c r="GW78" s="90">
        <f t="shared" si="204"/>
        <v>0</v>
      </c>
      <c r="GX78" s="93">
        <f t="shared" si="167"/>
        <v>0</v>
      </c>
      <c r="GY78" s="93">
        <f t="shared" si="167"/>
        <v>0</v>
      </c>
      <c r="GZ78" s="242">
        <v>0</v>
      </c>
      <c r="HA78" s="90">
        <f t="shared" si="205"/>
        <v>0</v>
      </c>
      <c r="HB78" s="242">
        <v>0</v>
      </c>
      <c r="HC78" s="90">
        <f t="shared" si="206"/>
        <v>0</v>
      </c>
      <c r="HD78" s="242">
        <v>0</v>
      </c>
      <c r="HE78" s="90">
        <f t="shared" si="207"/>
        <v>0</v>
      </c>
      <c r="HF78" s="242">
        <v>0</v>
      </c>
      <c r="HG78" s="90">
        <f t="shared" si="208"/>
        <v>0</v>
      </c>
      <c r="HH78" s="93">
        <f t="shared" si="169"/>
        <v>0</v>
      </c>
      <c r="HI78" s="243"/>
      <c r="HJ78" s="21"/>
      <c r="HK78" s="244"/>
      <c r="HL78" s="244"/>
      <c r="HM78" s="244"/>
      <c r="HN78" s="244"/>
      <c r="HO78" s="244"/>
      <c r="HP78" s="244"/>
      <c r="HQ78" s="244"/>
      <c r="HR78" s="244"/>
      <c r="HS78" s="244"/>
      <c r="HT78" s="244"/>
      <c r="HU78" s="244"/>
      <c r="HV78" s="244"/>
      <c r="HW78" s="244"/>
      <c r="HX78" s="244"/>
      <c r="HY78" s="244"/>
      <c r="HZ78" s="244"/>
      <c r="IA78" s="244"/>
      <c r="IB78" s="244"/>
      <c r="IC78" s="244"/>
      <c r="ID78" s="244"/>
      <c r="IE78" s="244"/>
      <c r="IF78" s="244"/>
      <c r="IG78" s="244"/>
      <c r="IH78" s="244"/>
      <c r="II78" s="244"/>
      <c r="IJ78" s="244"/>
      <c r="IK78" s="244"/>
      <c r="IL78" s="244"/>
      <c r="IM78" s="244"/>
      <c r="IN78" s="244"/>
      <c r="IO78" s="244"/>
      <c r="IP78" s="244"/>
      <c r="IQ78" s="244"/>
      <c r="IR78" s="244"/>
      <c r="IS78" s="244"/>
      <c r="IT78" s="244"/>
      <c r="IU78" s="244"/>
      <c r="IV78" s="244"/>
      <c r="IW78" s="244"/>
      <c r="IX78" s="244"/>
      <c r="IY78" s="244"/>
      <c r="IZ78" s="244"/>
      <c r="JA78" s="244"/>
      <c r="JB78" s="244"/>
      <c r="JC78" s="244"/>
      <c r="JD78" s="244"/>
      <c r="JE78" s="244"/>
      <c r="JF78" s="244"/>
      <c r="JG78" s="244"/>
      <c r="JH78" s="244"/>
      <c r="JI78" s="244"/>
      <c r="JJ78" s="244"/>
      <c r="JK78" s="244"/>
      <c r="JL78" s="244"/>
      <c r="JM78" s="244"/>
      <c r="JN78" s="244"/>
      <c r="JO78" s="244"/>
      <c r="JP78" s="244"/>
      <c r="JQ78" s="244"/>
      <c r="JR78" s="244"/>
      <c r="JS78" s="244"/>
      <c r="JT78" s="244"/>
      <c r="JU78" s="244"/>
      <c r="JV78" s="244"/>
      <c r="JW78" s="244"/>
      <c r="JX78" s="244"/>
      <c r="JY78" s="244"/>
      <c r="JZ78" s="244"/>
      <c r="KA78" s="244"/>
      <c r="KB78" s="244"/>
      <c r="KC78" s="244"/>
      <c r="KD78" s="244"/>
      <c r="KE78" s="244"/>
      <c r="KF78" s="244"/>
      <c r="KG78" s="244"/>
      <c r="KH78" s="244"/>
      <c r="KI78" s="244"/>
      <c r="KJ78" s="244"/>
      <c r="KK78" s="244"/>
      <c r="KL78" s="244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</row>
    <row r="79" spans="1:336" ht="15.75" hidden="1" outlineLevel="1" x14ac:dyDescent="0.2">
      <c r="A79" s="60"/>
      <c r="B79" s="241" t="s">
        <v>221</v>
      </c>
      <c r="C79" s="227"/>
      <c r="D79" s="227"/>
      <c r="E79" s="227"/>
      <c r="F79" s="228"/>
      <c r="G79" s="228"/>
      <c r="H79" s="228"/>
      <c r="I79" s="228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90">
        <f t="shared" si="170"/>
        <v>0</v>
      </c>
      <c r="AG79" s="90">
        <f t="shared" si="171"/>
        <v>0</v>
      </c>
      <c r="AH79" s="90">
        <f t="shared" si="171"/>
        <v>0</v>
      </c>
      <c r="AI79" s="90">
        <f t="shared" si="144"/>
        <v>0</v>
      </c>
      <c r="AJ79" s="222" t="str">
        <f t="shared" si="145"/>
        <v>-</v>
      </c>
      <c r="AK79" s="90">
        <v>0</v>
      </c>
      <c r="AL79" s="90"/>
      <c r="AM79" s="90">
        <f t="shared" si="172"/>
        <v>0</v>
      </c>
      <c r="AN79" s="222" t="str">
        <f t="shared" si="173"/>
        <v>-</v>
      </c>
      <c r="AO79" s="90">
        <v>0</v>
      </c>
      <c r="AP79" s="90"/>
      <c r="AQ79" s="90">
        <f t="shared" si="174"/>
        <v>0</v>
      </c>
      <c r="AR79" s="222" t="str">
        <f t="shared" si="146"/>
        <v>-</v>
      </c>
      <c r="AS79" s="90">
        <f t="shared" si="175"/>
        <v>0</v>
      </c>
      <c r="AT79" s="90">
        <f t="shared" si="175"/>
        <v>0</v>
      </c>
      <c r="AU79" s="90">
        <f t="shared" si="176"/>
        <v>0</v>
      </c>
      <c r="AV79" s="222" t="str">
        <f t="shared" si="147"/>
        <v>-</v>
      </c>
      <c r="AW79" s="90">
        <v>0</v>
      </c>
      <c r="AX79" s="90"/>
      <c r="AY79" s="90">
        <f t="shared" si="177"/>
        <v>0</v>
      </c>
      <c r="AZ79" s="222" t="str">
        <f t="shared" si="148"/>
        <v>-</v>
      </c>
      <c r="BA79" s="90">
        <f t="shared" si="178"/>
        <v>0</v>
      </c>
      <c r="BB79" s="90">
        <f t="shared" si="178"/>
        <v>0</v>
      </c>
      <c r="BC79" s="90">
        <f t="shared" si="179"/>
        <v>0</v>
      </c>
      <c r="BD79" s="222" t="str">
        <f t="shared" si="149"/>
        <v>-</v>
      </c>
      <c r="BE79" s="90">
        <v>0</v>
      </c>
      <c r="BF79" s="90"/>
      <c r="BG79" s="90">
        <f t="shared" si="150"/>
        <v>0</v>
      </c>
      <c r="BH79" s="222" t="str">
        <f t="shared" si="151"/>
        <v>-</v>
      </c>
      <c r="BI79" s="223"/>
      <c r="BJ79" s="223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90">
        <v>0</v>
      </c>
      <c r="CA79" s="90">
        <v>0</v>
      </c>
      <c r="CB79" s="90">
        <v>0</v>
      </c>
      <c r="CC79" s="90">
        <v>0</v>
      </c>
      <c r="CD79" s="134"/>
      <c r="CE79" s="134"/>
      <c r="CF79" s="134"/>
      <c r="CG79" s="21"/>
      <c r="CH79" s="21"/>
      <c r="CI79" s="192"/>
      <c r="CJ79" s="192"/>
      <c r="CK79" s="90">
        <f t="shared" si="182"/>
        <v>0</v>
      </c>
      <c r="CL79" s="90">
        <f t="shared" si="199"/>
        <v>0</v>
      </c>
      <c r="CM79" s="90">
        <f>CQ79+CU79+DC79+DK79</f>
        <v>0</v>
      </c>
      <c r="CN79" s="90">
        <f t="shared" si="152"/>
        <v>0</v>
      </c>
      <c r="CO79" s="222" t="str">
        <f t="shared" si="153"/>
        <v>-</v>
      </c>
      <c r="CP79" s="90">
        <v>0</v>
      </c>
      <c r="CQ79" s="90">
        <v>0</v>
      </c>
      <c r="CR79" s="90">
        <f t="shared" si="193"/>
        <v>0</v>
      </c>
      <c r="CS79" s="222" t="str">
        <f t="shared" si="194"/>
        <v>-</v>
      </c>
      <c r="CT79" s="90">
        <v>0</v>
      </c>
      <c r="CU79" s="90">
        <v>0</v>
      </c>
      <c r="CV79" s="90">
        <f t="shared" si="154"/>
        <v>0</v>
      </c>
      <c r="CW79" s="222" t="str">
        <f t="shared" si="155"/>
        <v>-</v>
      </c>
      <c r="CX79" s="90">
        <f t="shared" si="200"/>
        <v>0</v>
      </c>
      <c r="CY79" s="90">
        <f>CQ79+CU79</f>
        <v>0</v>
      </c>
      <c r="CZ79" s="90">
        <f t="shared" si="156"/>
        <v>0</v>
      </c>
      <c r="DA79" s="222" t="str">
        <f t="shared" si="157"/>
        <v>-</v>
      </c>
      <c r="DB79" s="90">
        <v>0</v>
      </c>
      <c r="DC79" s="90">
        <v>0</v>
      </c>
      <c r="DD79" s="90">
        <f t="shared" si="158"/>
        <v>0</v>
      </c>
      <c r="DE79" s="222" t="str">
        <f t="shared" si="159"/>
        <v>-</v>
      </c>
      <c r="DF79" s="90">
        <f t="shared" si="201"/>
        <v>0</v>
      </c>
      <c r="DG79" s="90">
        <f>CY79+DC79</f>
        <v>0</v>
      </c>
      <c r="DH79" s="90">
        <f t="shared" si="160"/>
        <v>0</v>
      </c>
      <c r="DI79" s="222" t="str">
        <f t="shared" si="161"/>
        <v>-</v>
      </c>
      <c r="DJ79" s="90">
        <v>0</v>
      </c>
      <c r="DK79" s="90">
        <v>0</v>
      </c>
      <c r="DL79" s="90">
        <f t="shared" si="162"/>
        <v>0</v>
      </c>
      <c r="DM79" s="222" t="str">
        <f t="shared" si="163"/>
        <v>-</v>
      </c>
      <c r="DN79" s="230"/>
      <c r="DO79" s="230"/>
      <c r="DP79" s="231"/>
      <c r="DQ79" s="231"/>
      <c r="DR79" s="231"/>
      <c r="DS79" s="231"/>
      <c r="DT79" s="231"/>
      <c r="DU79" s="231"/>
      <c r="DV79" s="231"/>
      <c r="DW79" s="231"/>
      <c r="DX79" s="231"/>
      <c r="DY79" s="231"/>
      <c r="DZ79" s="231"/>
      <c r="EA79" s="231"/>
      <c r="EB79" s="231"/>
      <c r="EC79" s="231"/>
      <c r="ED79" s="231"/>
      <c r="EE79" s="90">
        <v>0</v>
      </c>
      <c r="EF79" s="90">
        <v>0</v>
      </c>
      <c r="EG79" s="90">
        <v>0</v>
      </c>
      <c r="EH79" s="90">
        <v>0</v>
      </c>
      <c r="EI79" s="134"/>
      <c r="EJ79" s="134"/>
      <c r="EK79" s="134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42">
        <v>0</v>
      </c>
      <c r="GQ79" s="242">
        <v>0</v>
      </c>
      <c r="GR79" s="90">
        <f t="shared" si="202"/>
        <v>0</v>
      </c>
      <c r="GS79" s="90">
        <f t="shared" si="203"/>
        <v>0</v>
      </c>
      <c r="GT79" s="242">
        <v>0</v>
      </c>
      <c r="GU79" s="242">
        <v>0</v>
      </c>
      <c r="GV79" s="90">
        <f t="shared" si="204"/>
        <v>0</v>
      </c>
      <c r="GW79" s="90">
        <f t="shared" si="204"/>
        <v>0</v>
      </c>
      <c r="GX79" s="93">
        <f t="shared" si="167"/>
        <v>0</v>
      </c>
      <c r="GY79" s="93">
        <f t="shared" si="167"/>
        <v>0</v>
      </c>
      <c r="GZ79" s="242">
        <v>0</v>
      </c>
      <c r="HA79" s="90">
        <f t="shared" si="205"/>
        <v>0</v>
      </c>
      <c r="HB79" s="242">
        <v>0</v>
      </c>
      <c r="HC79" s="90">
        <f t="shared" si="206"/>
        <v>0</v>
      </c>
      <c r="HD79" s="242">
        <v>0</v>
      </c>
      <c r="HE79" s="90">
        <f t="shared" si="207"/>
        <v>0</v>
      </c>
      <c r="HF79" s="242">
        <v>0</v>
      </c>
      <c r="HG79" s="90">
        <f t="shared" si="208"/>
        <v>0</v>
      </c>
      <c r="HH79" s="93">
        <f t="shared" si="169"/>
        <v>0</v>
      </c>
      <c r="HI79" s="243"/>
      <c r="HJ79" s="21"/>
      <c r="HK79" s="244"/>
      <c r="HL79" s="244"/>
      <c r="HM79" s="244"/>
      <c r="HN79" s="244"/>
      <c r="HO79" s="244"/>
      <c r="HP79" s="244"/>
      <c r="HQ79" s="244"/>
      <c r="HR79" s="244"/>
      <c r="HS79" s="244"/>
      <c r="HT79" s="244"/>
      <c r="HU79" s="244"/>
      <c r="HV79" s="244"/>
      <c r="HW79" s="244"/>
      <c r="HX79" s="244"/>
      <c r="HY79" s="244"/>
      <c r="HZ79" s="244"/>
      <c r="IA79" s="244"/>
      <c r="IB79" s="244"/>
      <c r="IC79" s="244"/>
      <c r="ID79" s="244"/>
      <c r="IE79" s="244"/>
      <c r="IF79" s="244"/>
      <c r="IG79" s="244"/>
      <c r="IH79" s="244"/>
      <c r="II79" s="244"/>
      <c r="IJ79" s="244"/>
      <c r="IK79" s="244"/>
      <c r="IL79" s="244"/>
      <c r="IM79" s="244"/>
      <c r="IN79" s="244"/>
      <c r="IO79" s="244"/>
      <c r="IP79" s="244"/>
      <c r="IQ79" s="244"/>
      <c r="IR79" s="244"/>
      <c r="IS79" s="244"/>
      <c r="IT79" s="244"/>
      <c r="IU79" s="244"/>
      <c r="IV79" s="244"/>
      <c r="IW79" s="244"/>
      <c r="IX79" s="244"/>
      <c r="IY79" s="244"/>
      <c r="IZ79" s="244"/>
      <c r="JA79" s="244"/>
      <c r="JB79" s="244"/>
      <c r="JC79" s="244"/>
      <c r="JD79" s="244"/>
      <c r="JE79" s="244"/>
      <c r="JF79" s="244"/>
      <c r="JG79" s="244"/>
      <c r="JH79" s="244"/>
      <c r="JI79" s="244"/>
      <c r="JJ79" s="244"/>
      <c r="JK79" s="244"/>
      <c r="JL79" s="244"/>
      <c r="JM79" s="244"/>
      <c r="JN79" s="244"/>
      <c r="JO79" s="244"/>
      <c r="JP79" s="244"/>
      <c r="JQ79" s="244"/>
      <c r="JR79" s="244"/>
      <c r="JS79" s="244"/>
      <c r="JT79" s="244"/>
      <c r="JU79" s="244"/>
      <c r="JV79" s="244"/>
      <c r="JW79" s="244"/>
      <c r="JX79" s="244"/>
      <c r="JY79" s="244"/>
      <c r="JZ79" s="244"/>
      <c r="KA79" s="244"/>
      <c r="KB79" s="244"/>
      <c r="KC79" s="244"/>
      <c r="KD79" s="244"/>
      <c r="KE79" s="244"/>
      <c r="KF79" s="244"/>
      <c r="KG79" s="244"/>
      <c r="KH79" s="244"/>
      <c r="KI79" s="244"/>
      <c r="KJ79" s="244"/>
      <c r="KK79" s="244"/>
      <c r="KL79" s="244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</row>
    <row r="80" spans="1:336" ht="15.75" x14ac:dyDescent="0.2">
      <c r="A80" s="60" t="s">
        <v>222</v>
      </c>
      <c r="B80" s="221" t="s">
        <v>223</v>
      </c>
      <c r="C80" s="227"/>
      <c r="D80" s="227"/>
      <c r="E80" s="227"/>
      <c r="F80" s="228"/>
      <c r="G80" s="228"/>
      <c r="H80" s="228"/>
      <c r="I80" s="228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90">
        <f>AG80+BZ80+CA80+CB80+CC80</f>
        <v>363309.71374173823</v>
      </c>
      <c r="AG80" s="90">
        <f>AK80+AO80+AW80+BE80</f>
        <v>58894.773067296395</v>
      </c>
      <c r="AH80" s="90">
        <f>AL80+AP80+AX80+BF80</f>
        <v>0</v>
      </c>
      <c r="AI80" s="90">
        <f t="shared" si="144"/>
        <v>-58894.773067296395</v>
      </c>
      <c r="AJ80" s="222">
        <f t="shared" si="145"/>
        <v>0</v>
      </c>
      <c r="AK80" s="90">
        <v>12233.93488886964</v>
      </c>
      <c r="AL80" s="90"/>
      <c r="AM80" s="90">
        <f t="shared" si="172"/>
        <v>-12233.93488886964</v>
      </c>
      <c r="AN80" s="222">
        <f t="shared" si="173"/>
        <v>0</v>
      </c>
      <c r="AO80" s="90">
        <v>12098.967006608873</v>
      </c>
      <c r="AP80" s="90"/>
      <c r="AQ80" s="90">
        <f t="shared" si="174"/>
        <v>-12098.967006608873</v>
      </c>
      <c r="AR80" s="222">
        <f t="shared" si="146"/>
        <v>0</v>
      </c>
      <c r="AS80" s="90">
        <f>AK80+AO80</f>
        <v>24332.901895478513</v>
      </c>
      <c r="AT80" s="90">
        <f>AL80+AP80</f>
        <v>0</v>
      </c>
      <c r="AU80" s="90">
        <f t="shared" si="176"/>
        <v>-24332.901895478513</v>
      </c>
      <c r="AV80" s="222">
        <f t="shared" si="147"/>
        <v>0</v>
      </c>
      <c r="AW80" s="90">
        <v>17801.819301339216</v>
      </c>
      <c r="AX80" s="90"/>
      <c r="AY80" s="90">
        <f t="shared" si="177"/>
        <v>-17801.819301339216</v>
      </c>
      <c r="AZ80" s="222">
        <f t="shared" si="148"/>
        <v>0</v>
      </c>
      <c r="BA80" s="90">
        <f>AS80+AW80</f>
        <v>42134.721196817729</v>
      </c>
      <c r="BB80" s="90">
        <f>AT80+AX80</f>
        <v>0</v>
      </c>
      <c r="BC80" s="90">
        <f t="shared" si="179"/>
        <v>-42134.721196817729</v>
      </c>
      <c r="BD80" s="222">
        <f t="shared" si="149"/>
        <v>0</v>
      </c>
      <c r="BE80" s="90">
        <v>16760.051870478666</v>
      </c>
      <c r="BF80" s="90"/>
      <c r="BG80" s="90">
        <f t="shared" si="150"/>
        <v>-16760.051870478666</v>
      </c>
      <c r="BH80" s="222">
        <f t="shared" si="151"/>
        <v>0</v>
      </c>
      <c r="BI80" s="223"/>
      <c r="BJ80" s="223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90">
        <v>81558.986965844058</v>
      </c>
      <c r="CA80" s="90">
        <v>78176.785035391105</v>
      </c>
      <c r="CB80" s="90">
        <v>50991.468907104689</v>
      </c>
      <c r="CC80" s="90">
        <v>93687.699766102014</v>
      </c>
      <c r="CD80" s="134"/>
      <c r="CE80" s="134"/>
      <c r="CF80" s="134"/>
      <c r="CG80" s="21"/>
      <c r="CH80" s="21"/>
      <c r="CI80" s="192"/>
      <c r="CJ80" s="192"/>
      <c r="CK80" s="90">
        <f>CL80+EE80+EF80+EG80+EH80</f>
        <v>0</v>
      </c>
      <c r="CL80" s="90">
        <f t="shared" si="199"/>
        <v>0</v>
      </c>
      <c r="CM80" s="90">
        <f>CQ80+CU80+DC80+DK80</f>
        <v>0</v>
      </c>
      <c r="CN80" s="90">
        <f t="shared" si="152"/>
        <v>0</v>
      </c>
      <c r="CO80" s="222" t="str">
        <f t="shared" si="153"/>
        <v>-</v>
      </c>
      <c r="CP80" s="90">
        <f>SUMIF($CI$11:$CI$60,$A80,CP$11:CP$60)+SUMIF($CI$106:$CI$117,$A80,CP$106:CP$117)</f>
        <v>0</v>
      </c>
      <c r="CQ80" s="90">
        <f>SUMIF($CJ$11:$CJ$60,$A80,CQ$11:CQ$60)+SUMIF($CJ$106:$CJ$117,$A80,CQ$106:CQ$117)</f>
        <v>0</v>
      </c>
      <c r="CR80" s="90">
        <f t="shared" si="193"/>
        <v>0</v>
      </c>
      <c r="CS80" s="222" t="str">
        <f t="shared" si="194"/>
        <v>-</v>
      </c>
      <c r="CT80" s="90">
        <f>SUMIF($CI$11:$CI$60,$A80,CT$11:CT$60)+SUMIF($CI$106:$CI$117,$A80,CT$106:CT$117)</f>
        <v>0</v>
      </c>
      <c r="CU80" s="90">
        <f>SUMIF($CJ$11:$CJ$60,$A80,CU$11:CU$60)+SUMIF($CJ$106:$CJ$117,$A80,CU$106:CU$117)</f>
        <v>0</v>
      </c>
      <c r="CV80" s="90">
        <f t="shared" si="154"/>
        <v>0</v>
      </c>
      <c r="CW80" s="222" t="str">
        <f t="shared" si="155"/>
        <v>-</v>
      </c>
      <c r="CX80" s="90">
        <f t="shared" si="200"/>
        <v>0</v>
      </c>
      <c r="CY80" s="90">
        <f>CQ80+CU80</f>
        <v>0</v>
      </c>
      <c r="CZ80" s="90">
        <f t="shared" si="156"/>
        <v>0</v>
      </c>
      <c r="DA80" s="222" t="str">
        <f t="shared" si="157"/>
        <v>-</v>
      </c>
      <c r="DB80" s="90">
        <f>SUMIF($CI$11:$CI$60,$A80,DB$11:DB$60)+SUMIF($CI$106:$CI$117,$A80,DB$106:DB$117)</f>
        <v>0</v>
      </c>
      <c r="DC80" s="90">
        <f>SUMIF($CJ$11:$CJ$60,$A80,DC$11:DC$60)+SUMIF($CJ$106:$CJ$117,$A80,DC$106:DC$117)</f>
        <v>0</v>
      </c>
      <c r="DD80" s="90">
        <f t="shared" si="158"/>
        <v>0</v>
      </c>
      <c r="DE80" s="222" t="str">
        <f t="shared" si="159"/>
        <v>-</v>
      </c>
      <c r="DF80" s="90">
        <f t="shared" si="201"/>
        <v>0</v>
      </c>
      <c r="DG80" s="90">
        <f>CY80+DC80</f>
        <v>0</v>
      </c>
      <c r="DH80" s="90">
        <f t="shared" si="160"/>
        <v>0</v>
      </c>
      <c r="DI80" s="222" t="str">
        <f t="shared" si="161"/>
        <v>-</v>
      </c>
      <c r="DJ80" s="90">
        <f>SUMIF($CI$11:$CI$60,$A80,DJ$11:DJ$60)+SUMIF($CI$106:$CI$117,$A80,DJ$106:DJ$117)</f>
        <v>0</v>
      </c>
      <c r="DK80" s="90">
        <f>SUMIF($CJ$11:$CJ$60,$A80,DK$11:DK$60)+SUMIF($CJ$106:$CJ$117,$A80,DK$106:DK$117)</f>
        <v>0</v>
      </c>
      <c r="DL80" s="90">
        <f t="shared" si="162"/>
        <v>0</v>
      </c>
      <c r="DM80" s="222" t="str">
        <f t="shared" si="163"/>
        <v>-</v>
      </c>
      <c r="DN80" s="223"/>
      <c r="DO80" s="223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90">
        <f>SUMIF($CI$11:$CI$60,$A80,EE$11:EE$60)+SUMIF($CI$106:$CI$117,$A80,EE$106:EE$117)</f>
        <v>0</v>
      </c>
      <c r="EF80" s="90">
        <f>SUMIF($CI$11:$CI$60,$A80,EF$11:EF$60)+SUMIF($CI$106:$CI$117,$A80,EF$106:EF$117)</f>
        <v>0</v>
      </c>
      <c r="EG80" s="90">
        <f>SUMIF($CI$11:$CI$60,$A80,EG$11:EG$60)+SUMIF($CI$106:$CI$117,$A80,EG$106:EG$117)</f>
        <v>0</v>
      </c>
      <c r="EH80" s="90">
        <f>SUMIF($CI$11:$CI$60,$A80,EH$11:EH$60)+SUMIF($CI$106:$CI$117,$A80,EH$106:EH$117)</f>
        <v>0</v>
      </c>
      <c r="EI80" s="134"/>
      <c r="EJ80" s="134"/>
      <c r="EK80" s="134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90">
        <v>0</v>
      </c>
      <c r="GQ80" s="90">
        <v>0</v>
      </c>
      <c r="GR80" s="90">
        <f t="shared" si="202"/>
        <v>0</v>
      </c>
      <c r="GS80" s="90">
        <f t="shared" si="203"/>
        <v>0</v>
      </c>
      <c r="GT80" s="90">
        <v>0</v>
      </c>
      <c r="GU80" s="90">
        <v>0</v>
      </c>
      <c r="GV80" s="90">
        <f t="shared" si="204"/>
        <v>0</v>
      </c>
      <c r="GW80" s="90">
        <f t="shared" si="204"/>
        <v>0</v>
      </c>
      <c r="GX80" s="93">
        <f>GP80+GT80-GV80</f>
        <v>0</v>
      </c>
      <c r="GY80" s="93">
        <f>GQ80+GU80-GW80</f>
        <v>0</v>
      </c>
      <c r="GZ80" s="90">
        <v>0</v>
      </c>
      <c r="HA80" s="90">
        <f t="shared" si="205"/>
        <v>0</v>
      </c>
      <c r="HB80" s="90">
        <v>0</v>
      </c>
      <c r="HC80" s="90">
        <f t="shared" si="206"/>
        <v>0</v>
      </c>
      <c r="HD80" s="90">
        <v>0</v>
      </c>
      <c r="HE80" s="90">
        <f t="shared" si="207"/>
        <v>0</v>
      </c>
      <c r="HF80" s="90">
        <v>0</v>
      </c>
      <c r="HG80" s="90">
        <f t="shared" si="208"/>
        <v>0</v>
      </c>
      <c r="HH80" s="93">
        <f>GP80+GR80-GS80</f>
        <v>0</v>
      </c>
      <c r="HI80" s="87"/>
      <c r="HJ80" s="21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</row>
    <row r="81" spans="1:336" s="215" customFormat="1" ht="15.75" x14ac:dyDescent="0.2">
      <c r="A81" s="245"/>
      <c r="B81" s="216" t="s">
        <v>224</v>
      </c>
      <c r="C81" s="206"/>
      <c r="D81" s="206"/>
      <c r="E81" s="206"/>
      <c r="F81" s="217"/>
      <c r="G81" s="217"/>
      <c r="H81" s="217"/>
      <c r="I81" s="217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175">
        <f>AF82+AF83+AF86+AF87+AF88+AF89</f>
        <v>0</v>
      </c>
      <c r="AG81" s="175">
        <f>AG82+AG83+AG86+AG87+AG88+AG89</f>
        <v>0</v>
      </c>
      <c r="AH81" s="175">
        <f>AH82+AH83+AH86+AH87+AH88+AH89</f>
        <v>0</v>
      </c>
      <c r="AI81" s="175">
        <f t="shared" si="144"/>
        <v>0</v>
      </c>
      <c r="AJ81" s="208" t="str">
        <f t="shared" si="145"/>
        <v>-</v>
      </c>
      <c r="AK81" s="175">
        <f>AK82+AK83+AK86+AK87+AK88</f>
        <v>0</v>
      </c>
      <c r="AL81" s="175">
        <f>AL82+AL83+AL86+AL87+AL88</f>
        <v>0</v>
      </c>
      <c r="AM81" s="175">
        <f t="shared" si="172"/>
        <v>0</v>
      </c>
      <c r="AN81" s="208" t="str">
        <f t="shared" si="173"/>
        <v>-</v>
      </c>
      <c r="AO81" s="175">
        <f>AO82+AO83+AO86+AO87+AO88</f>
        <v>0</v>
      </c>
      <c r="AP81" s="175">
        <f>AP82+AP83+AP86+AP87+AP88</f>
        <v>0</v>
      </c>
      <c r="AQ81" s="175">
        <f t="shared" si="174"/>
        <v>0</v>
      </c>
      <c r="AR81" s="208" t="str">
        <f t="shared" si="146"/>
        <v>-</v>
      </c>
      <c r="AS81" s="175">
        <f>AS82+AS83+AS86+AS87+AS88+AS89</f>
        <v>0</v>
      </c>
      <c r="AT81" s="175">
        <f>AT82+AT83+AT86+AT87+AT88+AT89</f>
        <v>0</v>
      </c>
      <c r="AU81" s="175">
        <f t="shared" si="176"/>
        <v>0</v>
      </c>
      <c r="AV81" s="208" t="str">
        <f t="shared" si="147"/>
        <v>-</v>
      </c>
      <c r="AW81" s="175">
        <f>AW82+AW83+AW86+AW87+AW88</f>
        <v>0</v>
      </c>
      <c r="AX81" s="175">
        <f>AX82+AX83+AX86+AX87+AX88</f>
        <v>0</v>
      </c>
      <c r="AY81" s="175">
        <f t="shared" si="177"/>
        <v>0</v>
      </c>
      <c r="AZ81" s="208" t="str">
        <f t="shared" si="148"/>
        <v>-</v>
      </c>
      <c r="BA81" s="175">
        <f>BA82+BA83+BA86+BA87+BA88+BA89</f>
        <v>0</v>
      </c>
      <c r="BB81" s="175">
        <f>BB82+BB83+BB86+BB87+BB88+BB89</f>
        <v>0</v>
      </c>
      <c r="BC81" s="175">
        <f t="shared" si="179"/>
        <v>0</v>
      </c>
      <c r="BD81" s="208" t="str">
        <f t="shared" si="149"/>
        <v>-</v>
      </c>
      <c r="BE81" s="175">
        <f>BE82+BE83+BE86+BE87+BE88</f>
        <v>0</v>
      </c>
      <c r="BF81" s="175">
        <f>BF82+BF83+BF86+BF87+BF88</f>
        <v>0</v>
      </c>
      <c r="BG81" s="175">
        <f t="shared" si="150"/>
        <v>0</v>
      </c>
      <c r="BH81" s="208" t="str">
        <f t="shared" si="151"/>
        <v>-</v>
      </c>
      <c r="BI81" s="156"/>
      <c r="BJ81" s="156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5">
        <f>BZ82+BZ83+BZ86+BZ87+BZ88</f>
        <v>0</v>
      </c>
      <c r="CA81" s="175">
        <f>CA82+CA83+CA86+CA87+CA88</f>
        <v>0</v>
      </c>
      <c r="CB81" s="175">
        <f>CB82+CB83+CB86+CB87+CB88</f>
        <v>0</v>
      </c>
      <c r="CC81" s="175">
        <f>CC82+CC83+CC86+CC87+CC88</f>
        <v>0</v>
      </c>
      <c r="CD81" s="72"/>
      <c r="CE81" s="72"/>
      <c r="CF81" s="72"/>
      <c r="CG81" s="174"/>
      <c r="CH81" s="174"/>
      <c r="CI81" s="177"/>
      <c r="CJ81" s="177"/>
      <c r="CK81" s="175">
        <f>CK82+CK83+CK86+CK87+CK88+CK89</f>
        <v>0</v>
      </c>
      <c r="CL81" s="175">
        <f>CL82+CL83+CL86+CL87+CL88+CL89</f>
        <v>0</v>
      </c>
      <c r="CM81" s="175">
        <f>CM82+CM83+CM86+CM87+CM88+CM89</f>
        <v>0</v>
      </c>
      <c r="CN81" s="175">
        <f t="shared" si="152"/>
        <v>0</v>
      </c>
      <c r="CO81" s="208" t="str">
        <f t="shared" si="153"/>
        <v>-</v>
      </c>
      <c r="CP81" s="175">
        <f>CP82+CP83+CP86+CP87+CP88</f>
        <v>0</v>
      </c>
      <c r="CQ81" s="175">
        <f>CQ82+CQ83+CQ86+CQ87+CQ88</f>
        <v>0</v>
      </c>
      <c r="CR81" s="175">
        <f t="shared" si="193"/>
        <v>0</v>
      </c>
      <c r="CS81" s="208" t="str">
        <f t="shared" si="194"/>
        <v>-</v>
      </c>
      <c r="CT81" s="175">
        <f>CT82+CT83+CT86+CT87+CT88</f>
        <v>0</v>
      </c>
      <c r="CU81" s="175">
        <f>CU82+CU83+CU86+CU87+CU88</f>
        <v>0</v>
      </c>
      <c r="CV81" s="175">
        <f t="shared" si="154"/>
        <v>0</v>
      </c>
      <c r="CW81" s="208" t="str">
        <f t="shared" si="155"/>
        <v>-</v>
      </c>
      <c r="CX81" s="175">
        <f>CX82+CX83+CX86+CX87+CX88+CX89</f>
        <v>0</v>
      </c>
      <c r="CY81" s="175">
        <f>CY82+CY83+CY86+CY87+CY88+CY89</f>
        <v>0</v>
      </c>
      <c r="CZ81" s="175">
        <f t="shared" si="156"/>
        <v>0</v>
      </c>
      <c r="DA81" s="208" t="str">
        <f t="shared" si="157"/>
        <v>-</v>
      </c>
      <c r="DB81" s="175">
        <f>DB82+DB83+DB86+DB87+DB88</f>
        <v>0</v>
      </c>
      <c r="DC81" s="175">
        <f>DC82+DC83+DC86+DC87+DC88</f>
        <v>0</v>
      </c>
      <c r="DD81" s="175">
        <f t="shared" si="158"/>
        <v>0</v>
      </c>
      <c r="DE81" s="208" t="str">
        <f t="shared" si="159"/>
        <v>-</v>
      </c>
      <c r="DF81" s="175">
        <f>DF82+DF83+DF86+DF87+DF88+DF89</f>
        <v>0</v>
      </c>
      <c r="DG81" s="175">
        <f>DG82+DG83+DG86+DG87+DG88+DG89</f>
        <v>0</v>
      </c>
      <c r="DH81" s="175">
        <f t="shared" si="160"/>
        <v>0</v>
      </c>
      <c r="DI81" s="208" t="str">
        <f t="shared" si="161"/>
        <v>-</v>
      </c>
      <c r="DJ81" s="175">
        <f>DJ82+DJ83+DJ86+DJ87+DJ88</f>
        <v>0</v>
      </c>
      <c r="DK81" s="175">
        <f>DK82+DK83+DK86+DK87+DK88</f>
        <v>0</v>
      </c>
      <c r="DL81" s="175">
        <f t="shared" si="162"/>
        <v>0</v>
      </c>
      <c r="DM81" s="208" t="str">
        <f t="shared" si="163"/>
        <v>-</v>
      </c>
      <c r="DN81" s="156"/>
      <c r="DO81" s="156"/>
      <c r="DP81" s="174"/>
      <c r="DQ81" s="174"/>
      <c r="DR81" s="174"/>
      <c r="DS81" s="174"/>
      <c r="DT81" s="174"/>
      <c r="DU81" s="174"/>
      <c r="DV81" s="174"/>
      <c r="DW81" s="174"/>
      <c r="DX81" s="174"/>
      <c r="DY81" s="174"/>
      <c r="DZ81" s="174"/>
      <c r="EA81" s="174"/>
      <c r="EB81" s="174"/>
      <c r="EC81" s="174"/>
      <c r="ED81" s="174"/>
      <c r="EE81" s="175">
        <f>EE82+EE83+EE86+EE87+EE88</f>
        <v>0</v>
      </c>
      <c r="EF81" s="175">
        <f>EF82+EF83+EF86+EF87+EF88</f>
        <v>0</v>
      </c>
      <c r="EG81" s="175">
        <f>EG82+EG83+EG86+EG87+EG88</f>
        <v>0</v>
      </c>
      <c r="EH81" s="175">
        <f>EH82+EH83+EH86+EH87+EH88</f>
        <v>0</v>
      </c>
      <c r="EI81" s="72"/>
      <c r="EJ81" s="72"/>
      <c r="EK81" s="72"/>
      <c r="EL81" s="246"/>
      <c r="EM81" s="246"/>
      <c r="EN81" s="246"/>
      <c r="EO81" s="246"/>
      <c r="EP81" s="246"/>
      <c r="EQ81" s="246"/>
      <c r="ER81" s="246"/>
      <c r="ES81" s="246"/>
      <c r="ET81" s="246"/>
      <c r="EU81" s="246"/>
      <c r="EV81" s="246"/>
      <c r="EW81" s="246"/>
      <c r="EX81" s="246"/>
      <c r="EY81" s="246"/>
      <c r="EZ81" s="246"/>
      <c r="FA81" s="246"/>
      <c r="FB81" s="246"/>
      <c r="FC81" s="246"/>
      <c r="FD81" s="246"/>
      <c r="FE81" s="246"/>
      <c r="FF81" s="246"/>
      <c r="FG81" s="246"/>
      <c r="FH81" s="246"/>
      <c r="FI81" s="246"/>
      <c r="FJ81" s="246"/>
      <c r="FK81" s="246"/>
      <c r="FL81" s="246"/>
      <c r="FM81" s="246"/>
      <c r="FN81" s="246"/>
      <c r="FO81" s="246"/>
      <c r="FP81" s="246"/>
      <c r="FQ81" s="246"/>
      <c r="FR81" s="246"/>
      <c r="FS81" s="246"/>
      <c r="FT81" s="246"/>
      <c r="FU81" s="246"/>
      <c r="FV81" s="246"/>
      <c r="FW81" s="246"/>
      <c r="FX81" s="246"/>
      <c r="FY81" s="246"/>
      <c r="FZ81" s="246"/>
      <c r="GA81" s="246"/>
      <c r="GB81" s="246"/>
      <c r="GC81" s="246"/>
      <c r="GD81" s="246"/>
      <c r="GE81" s="246"/>
      <c r="GF81" s="246"/>
      <c r="GG81" s="246"/>
      <c r="GH81" s="246"/>
      <c r="GI81" s="246"/>
      <c r="GJ81" s="246"/>
      <c r="GK81" s="246"/>
      <c r="GL81" s="246"/>
      <c r="GM81" s="246"/>
      <c r="GN81" s="174"/>
      <c r="GO81" s="199"/>
      <c r="GP81" s="175">
        <f t="shared" ref="GP81:GW81" si="209">GP82+GP83+GP86+GP87+GP88</f>
        <v>0</v>
      </c>
      <c r="GQ81" s="175">
        <f t="shared" si="209"/>
        <v>0</v>
      </c>
      <c r="GR81" s="175">
        <f>GR82+GR83+GR86+GR87+GR88</f>
        <v>0</v>
      </c>
      <c r="GS81" s="175">
        <f t="shared" si="209"/>
        <v>0</v>
      </c>
      <c r="GT81" s="175">
        <f t="shared" si="209"/>
        <v>0</v>
      </c>
      <c r="GU81" s="175">
        <f t="shared" si="209"/>
        <v>0</v>
      </c>
      <c r="GV81" s="175">
        <f t="shared" si="209"/>
        <v>0</v>
      </c>
      <c r="GW81" s="175">
        <f t="shared" si="209"/>
        <v>0</v>
      </c>
      <c r="GX81" s="209">
        <f t="shared" si="167"/>
        <v>0</v>
      </c>
      <c r="GY81" s="209">
        <f t="shared" si="167"/>
        <v>0</v>
      </c>
      <c r="GZ81" s="175">
        <f>GZ82+GZ83+GZ86+GZ87+GZ88</f>
        <v>0</v>
      </c>
      <c r="HA81" s="175">
        <f t="shared" ref="HA81:HG81" si="210">HA82+HA83+HA86+HA87+HA88</f>
        <v>0</v>
      </c>
      <c r="HB81" s="175">
        <f t="shared" si="210"/>
        <v>0</v>
      </c>
      <c r="HC81" s="175">
        <f t="shared" si="210"/>
        <v>0</v>
      </c>
      <c r="HD81" s="175">
        <f t="shared" si="210"/>
        <v>0</v>
      </c>
      <c r="HE81" s="175">
        <f t="shared" si="210"/>
        <v>0</v>
      </c>
      <c r="HF81" s="175">
        <f t="shared" si="210"/>
        <v>0</v>
      </c>
      <c r="HG81" s="175">
        <f t="shared" si="210"/>
        <v>0</v>
      </c>
      <c r="HH81" s="209">
        <f t="shared" si="169"/>
        <v>0</v>
      </c>
      <c r="HI81" s="219"/>
      <c r="HJ81" s="199"/>
      <c r="HK81" s="247"/>
      <c r="HL81" s="247"/>
      <c r="HM81" s="247"/>
      <c r="HN81" s="247"/>
      <c r="HO81" s="247"/>
      <c r="HP81" s="247"/>
      <c r="HQ81" s="247"/>
      <c r="HR81" s="247"/>
      <c r="HS81" s="247"/>
      <c r="HT81" s="247"/>
      <c r="HU81" s="247"/>
      <c r="HV81" s="247"/>
      <c r="HW81" s="247"/>
      <c r="HX81" s="247"/>
      <c r="HY81" s="247"/>
      <c r="HZ81" s="247"/>
      <c r="IA81" s="247"/>
      <c r="IB81" s="247"/>
      <c r="IC81" s="247"/>
      <c r="ID81" s="247"/>
      <c r="IE81" s="247"/>
      <c r="IF81" s="247"/>
      <c r="IG81" s="247"/>
      <c r="IH81" s="247"/>
      <c r="II81" s="247"/>
      <c r="IJ81" s="247"/>
      <c r="IK81" s="247"/>
      <c r="IL81" s="247"/>
      <c r="IM81" s="247"/>
      <c r="IN81" s="247"/>
      <c r="IO81" s="247"/>
      <c r="IP81" s="247"/>
      <c r="IQ81" s="247"/>
      <c r="IR81" s="247"/>
      <c r="IS81" s="247"/>
      <c r="IT81" s="247"/>
      <c r="IU81" s="247"/>
      <c r="IV81" s="247"/>
      <c r="IW81" s="247"/>
      <c r="IX81" s="247"/>
      <c r="IY81" s="247"/>
      <c r="IZ81" s="247"/>
      <c r="JA81" s="247"/>
      <c r="JB81" s="247"/>
      <c r="JC81" s="247"/>
      <c r="JD81" s="247"/>
      <c r="JE81" s="247"/>
      <c r="JF81" s="247"/>
      <c r="JG81" s="247"/>
      <c r="JH81" s="247"/>
      <c r="JI81" s="247"/>
      <c r="JJ81" s="247"/>
      <c r="JK81" s="247"/>
      <c r="JL81" s="247"/>
      <c r="JM81" s="247"/>
      <c r="JN81" s="247"/>
      <c r="JO81" s="247"/>
      <c r="JP81" s="247"/>
      <c r="JQ81" s="247"/>
      <c r="JR81" s="247"/>
      <c r="JS81" s="247"/>
      <c r="JT81" s="247"/>
      <c r="JU81" s="247"/>
      <c r="JV81" s="247"/>
      <c r="JW81" s="247"/>
      <c r="JX81" s="247"/>
      <c r="JY81" s="247"/>
      <c r="JZ81" s="247"/>
      <c r="KA81" s="247"/>
      <c r="KB81" s="247"/>
      <c r="KC81" s="247"/>
      <c r="KD81" s="247"/>
      <c r="KE81" s="247"/>
      <c r="KF81" s="247"/>
      <c r="KG81" s="247"/>
      <c r="KH81" s="247"/>
      <c r="KI81" s="247"/>
      <c r="KJ81" s="247"/>
      <c r="KK81" s="247"/>
      <c r="KL81" s="247"/>
      <c r="KM81" s="248"/>
      <c r="KN81" s="248"/>
      <c r="KO81" s="248"/>
      <c r="KP81" s="248"/>
      <c r="KQ81" s="248"/>
      <c r="KR81" s="248"/>
      <c r="KS81" s="248"/>
      <c r="KT81" s="248"/>
      <c r="KU81" s="248"/>
      <c r="KV81" s="248"/>
      <c r="KW81" s="248"/>
      <c r="KX81" s="248"/>
      <c r="KY81" s="248"/>
      <c r="KZ81" s="248"/>
      <c r="LA81" s="248"/>
      <c r="LB81" s="248"/>
      <c r="LC81" s="248"/>
      <c r="LD81" s="248"/>
      <c r="LE81" s="248"/>
      <c r="LF81" s="248"/>
      <c r="LG81" s="248"/>
      <c r="LH81" s="248"/>
      <c r="LI81" s="248"/>
      <c r="LJ81" s="248"/>
      <c r="LK81" s="248"/>
      <c r="LL81" s="248"/>
      <c r="LM81" s="248"/>
      <c r="LN81" s="248"/>
      <c r="LO81" s="248"/>
      <c r="LP81" s="248"/>
      <c r="LQ81" s="248"/>
      <c r="LR81" s="248"/>
      <c r="LS81" s="248"/>
      <c r="LT81" s="248"/>
      <c r="LU81" s="248"/>
      <c r="LV81" s="248"/>
      <c r="LW81" s="248"/>
      <c r="LX81" s="248"/>
    </row>
    <row r="82" spans="1:336" ht="15.75" x14ac:dyDescent="0.2">
      <c r="A82" s="60" t="s">
        <v>225</v>
      </c>
      <c r="B82" s="221" t="s">
        <v>226</v>
      </c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90">
        <f t="shared" si="170"/>
        <v>0</v>
      </c>
      <c r="AG82" s="90">
        <f t="shared" si="171"/>
        <v>0</v>
      </c>
      <c r="AH82" s="90">
        <f t="shared" si="171"/>
        <v>0</v>
      </c>
      <c r="AI82" s="90">
        <f t="shared" si="144"/>
        <v>0</v>
      </c>
      <c r="AJ82" s="222" t="str">
        <f t="shared" si="145"/>
        <v>-</v>
      </c>
      <c r="AK82" s="90">
        <v>0</v>
      </c>
      <c r="AL82" s="90"/>
      <c r="AM82" s="90">
        <f t="shared" si="172"/>
        <v>0</v>
      </c>
      <c r="AN82" s="222" t="str">
        <f t="shared" si="173"/>
        <v>-</v>
      </c>
      <c r="AO82" s="90">
        <v>0</v>
      </c>
      <c r="AP82" s="90"/>
      <c r="AQ82" s="90">
        <f t="shared" si="174"/>
        <v>0</v>
      </c>
      <c r="AR82" s="222" t="str">
        <f t="shared" si="146"/>
        <v>-</v>
      </c>
      <c r="AS82" s="90">
        <f t="shared" si="175"/>
        <v>0</v>
      </c>
      <c r="AT82" s="90">
        <f t="shared" si="175"/>
        <v>0</v>
      </c>
      <c r="AU82" s="90">
        <f t="shared" si="176"/>
        <v>0</v>
      </c>
      <c r="AV82" s="222" t="str">
        <f t="shared" si="147"/>
        <v>-</v>
      </c>
      <c r="AW82" s="90">
        <v>0</v>
      </c>
      <c r="AX82" s="90"/>
      <c r="AY82" s="90">
        <f t="shared" si="177"/>
        <v>0</v>
      </c>
      <c r="AZ82" s="222" t="str">
        <f t="shared" si="148"/>
        <v>-</v>
      </c>
      <c r="BA82" s="90">
        <f t="shared" si="178"/>
        <v>0</v>
      </c>
      <c r="BB82" s="90">
        <f t="shared" si="178"/>
        <v>0</v>
      </c>
      <c r="BC82" s="90">
        <f t="shared" si="179"/>
        <v>0</v>
      </c>
      <c r="BD82" s="222" t="str">
        <f t="shared" si="149"/>
        <v>-</v>
      </c>
      <c r="BE82" s="90">
        <v>0</v>
      </c>
      <c r="BF82" s="90"/>
      <c r="BG82" s="90">
        <f t="shared" si="150"/>
        <v>0</v>
      </c>
      <c r="BH82" s="222" t="str">
        <f t="shared" si="151"/>
        <v>-</v>
      </c>
      <c r="BI82" s="223"/>
      <c r="BJ82" s="223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90">
        <v>0</v>
      </c>
      <c r="CA82" s="90">
        <v>0</v>
      </c>
      <c r="CB82" s="90">
        <v>0</v>
      </c>
      <c r="CC82" s="90">
        <v>0</v>
      </c>
      <c r="CD82" s="134"/>
      <c r="CE82" s="134"/>
      <c r="CF82" s="134"/>
      <c r="CG82" s="21"/>
      <c r="CH82" s="21"/>
      <c r="CI82" s="192"/>
      <c r="CJ82" s="192"/>
      <c r="CK82" s="90">
        <f t="shared" si="182"/>
        <v>0</v>
      </c>
      <c r="CL82" s="90">
        <f>CP82+CT82+DB82+DJ82</f>
        <v>0</v>
      </c>
      <c r="CM82" s="90">
        <f>CQ82+CU82+DC82+DK82</f>
        <v>0</v>
      </c>
      <c r="CN82" s="90">
        <f t="shared" si="152"/>
        <v>0</v>
      </c>
      <c r="CO82" s="222" t="str">
        <f t="shared" si="153"/>
        <v>-</v>
      </c>
      <c r="CP82" s="90">
        <f>SUMIF($CI$11:$CI$60,$A82,CP$11:CP$60)+SUMIF($CI$106:$CI$117,$A82,CP$106:CP$117)</f>
        <v>0</v>
      </c>
      <c r="CQ82" s="90">
        <f>SUMIF($CJ$11:$CJ$60,$A82,CQ$11:CQ$60)+SUMIF($CJ$106:$CJ$117,$A82,CQ$106:CQ$117)</f>
        <v>0</v>
      </c>
      <c r="CR82" s="90">
        <f t="shared" si="193"/>
        <v>0</v>
      </c>
      <c r="CS82" s="222" t="str">
        <f t="shared" si="194"/>
        <v>-</v>
      </c>
      <c r="CT82" s="90">
        <f>SUMIF($CI$11:$CI$60,$A82,CT$11:CT$60)+SUMIF($CI$106:$CI$117,$A82,CT$106:CT$117)</f>
        <v>0</v>
      </c>
      <c r="CU82" s="90">
        <f>SUMIF($CJ$11:$CJ$60,$A82,CU$11:CU$60)+SUMIF($CJ$106:$CJ$117,$A82,CU$106:CU$117)</f>
        <v>0</v>
      </c>
      <c r="CV82" s="90">
        <f t="shared" si="154"/>
        <v>0</v>
      </c>
      <c r="CW82" s="222" t="str">
        <f t="shared" si="155"/>
        <v>-</v>
      </c>
      <c r="CX82" s="90">
        <f>CP82+CT82</f>
        <v>0</v>
      </c>
      <c r="CY82" s="90">
        <f>CQ82+CU82</f>
        <v>0</v>
      </c>
      <c r="CZ82" s="90">
        <f t="shared" si="156"/>
        <v>0</v>
      </c>
      <c r="DA82" s="222" t="str">
        <f t="shared" si="157"/>
        <v>-</v>
      </c>
      <c r="DB82" s="90">
        <f>SUMIF($CI$11:$CI$60,$A82,DB$11:DB$60)+SUMIF($CI$106:$CI$117,$A82,DB$106:DB$117)</f>
        <v>0</v>
      </c>
      <c r="DC82" s="90">
        <f>SUMIF($CJ$11:$CJ$60,$A82,DC$11:DC$60)+SUMIF($CJ$106:$CJ$117,$A82,DC$106:DC$117)</f>
        <v>0</v>
      </c>
      <c r="DD82" s="90">
        <f t="shared" si="158"/>
        <v>0</v>
      </c>
      <c r="DE82" s="222" t="str">
        <f t="shared" si="159"/>
        <v>-</v>
      </c>
      <c r="DF82" s="90">
        <f>CX82+DB82</f>
        <v>0</v>
      </c>
      <c r="DG82" s="90">
        <f>CY82+DC82</f>
        <v>0</v>
      </c>
      <c r="DH82" s="90">
        <f t="shared" si="160"/>
        <v>0</v>
      </c>
      <c r="DI82" s="222" t="str">
        <f t="shared" si="161"/>
        <v>-</v>
      </c>
      <c r="DJ82" s="90">
        <f>SUMIF($CI$11:$CI$60,$A82,DJ$11:DJ$60)+SUMIF($CI$106:$CI$117,$A82,DJ$106:DJ$117)</f>
        <v>0</v>
      </c>
      <c r="DK82" s="90">
        <f>SUMIF($CJ$11:$CJ$60,$A82,DK$11:DK$60)+SUMIF($CJ$106:$CJ$117,$A82,DK$106:DK$117)</f>
        <v>0</v>
      </c>
      <c r="DL82" s="90">
        <f t="shared" si="162"/>
        <v>0</v>
      </c>
      <c r="DM82" s="222" t="str">
        <f t="shared" si="163"/>
        <v>-</v>
      </c>
      <c r="DN82" s="223"/>
      <c r="DO82" s="223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90">
        <f>SUMIF($CI$11:$CI$60,$A82,EE$11:EE$60)+SUMIF($CI$106:$CI$117,$A82,EE$106:EE$117)</f>
        <v>0</v>
      </c>
      <c r="EF82" s="90">
        <f>SUMIF($CI$11:$CI$60,$A82,EF$11:EF$60)+SUMIF($CI$106:$CI$117,$A82,EF$106:EF$117)</f>
        <v>0</v>
      </c>
      <c r="EG82" s="90">
        <f>SUMIF($CI$11:$CI$60,$A82,EG$11:EG$60)+SUMIF($CI$106:$CI$117,$A82,EG$106:EG$117)</f>
        <v>0</v>
      </c>
      <c r="EH82" s="90">
        <f>SUMIF($CI$11:$CI$60,$A82,EH$11:EH$60)+SUMIF($CI$106:$CI$117,$A82,EH$106:EH$117)</f>
        <v>0</v>
      </c>
      <c r="EI82" s="134"/>
      <c r="EJ82" s="134"/>
      <c r="EK82" s="134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24"/>
      <c r="GP82" s="90">
        <v>0</v>
      </c>
      <c r="GQ82" s="90">
        <v>0</v>
      </c>
      <c r="GR82" s="90">
        <f>GT82+GZ82+HB82+HD82+HF82</f>
        <v>0</v>
      </c>
      <c r="GS82" s="90">
        <f>GV82+HA82+HC82+HE82+HG82</f>
        <v>0</v>
      </c>
      <c r="GT82" s="90">
        <v>0</v>
      </c>
      <c r="GU82" s="90">
        <v>0</v>
      </c>
      <c r="GV82" s="90">
        <f>CL82</f>
        <v>0</v>
      </c>
      <c r="GW82" s="90">
        <f>CM82</f>
        <v>0</v>
      </c>
      <c r="GX82" s="93">
        <f t="shared" si="167"/>
        <v>0</v>
      </c>
      <c r="GY82" s="93">
        <f t="shared" si="167"/>
        <v>0</v>
      </c>
      <c r="GZ82" s="90">
        <v>0</v>
      </c>
      <c r="HA82" s="90">
        <f>EE82</f>
        <v>0</v>
      </c>
      <c r="HB82" s="90">
        <v>0</v>
      </c>
      <c r="HC82" s="90">
        <f>EF82</f>
        <v>0</v>
      </c>
      <c r="HD82" s="90">
        <v>0</v>
      </c>
      <c r="HE82" s="90">
        <f>EG82</f>
        <v>0</v>
      </c>
      <c r="HF82" s="90">
        <v>0</v>
      </c>
      <c r="HG82" s="90">
        <f>EH82</f>
        <v>0</v>
      </c>
      <c r="HH82" s="93">
        <f t="shared" si="169"/>
        <v>0</v>
      </c>
      <c r="HI82" s="87"/>
      <c r="HJ82" s="224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</row>
    <row r="83" spans="1:336" ht="15.75" x14ac:dyDescent="0.2">
      <c r="A83" s="60" t="s">
        <v>227</v>
      </c>
      <c r="B83" s="221" t="s">
        <v>228</v>
      </c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90">
        <f>AF84+AF85</f>
        <v>0</v>
      </c>
      <c r="AG83" s="90">
        <f>AG84+AG85</f>
        <v>0</v>
      </c>
      <c r="AH83" s="90">
        <f>AH84+AH85</f>
        <v>0</v>
      </c>
      <c r="AI83" s="90">
        <f t="shared" si="144"/>
        <v>0</v>
      </c>
      <c r="AJ83" s="222" t="str">
        <f t="shared" si="145"/>
        <v>-</v>
      </c>
      <c r="AK83" s="90">
        <f>AK84+AK85</f>
        <v>0</v>
      </c>
      <c r="AL83" s="90">
        <f>AL84+AL85</f>
        <v>0</v>
      </c>
      <c r="AM83" s="90">
        <f t="shared" si="172"/>
        <v>0</v>
      </c>
      <c r="AN83" s="222" t="str">
        <f t="shared" si="173"/>
        <v>-</v>
      </c>
      <c r="AO83" s="90">
        <f>AO84+AO85</f>
        <v>0</v>
      </c>
      <c r="AP83" s="90">
        <f>AP84+AP85</f>
        <v>0</v>
      </c>
      <c r="AQ83" s="90">
        <f t="shared" si="174"/>
        <v>0</v>
      </c>
      <c r="AR83" s="222" t="str">
        <f t="shared" si="146"/>
        <v>-</v>
      </c>
      <c r="AS83" s="90">
        <f>AS84+AS85</f>
        <v>0</v>
      </c>
      <c r="AT83" s="90">
        <f>AT84+AT85</f>
        <v>0</v>
      </c>
      <c r="AU83" s="90">
        <f t="shared" si="176"/>
        <v>0</v>
      </c>
      <c r="AV83" s="222" t="str">
        <f t="shared" si="147"/>
        <v>-</v>
      </c>
      <c r="AW83" s="90">
        <f>AW84+AW85</f>
        <v>0</v>
      </c>
      <c r="AX83" s="90">
        <f>AX84+AX85</f>
        <v>0</v>
      </c>
      <c r="AY83" s="90">
        <f t="shared" si="177"/>
        <v>0</v>
      </c>
      <c r="AZ83" s="222" t="str">
        <f t="shared" si="148"/>
        <v>-</v>
      </c>
      <c r="BA83" s="90">
        <f>BA84+BA85</f>
        <v>0</v>
      </c>
      <c r="BB83" s="90">
        <f>BB84+BB85</f>
        <v>0</v>
      </c>
      <c r="BC83" s="90">
        <f t="shared" si="179"/>
        <v>0</v>
      </c>
      <c r="BD83" s="222" t="str">
        <f t="shared" si="149"/>
        <v>-</v>
      </c>
      <c r="BE83" s="90">
        <f>BE84+BE85</f>
        <v>0</v>
      </c>
      <c r="BF83" s="90">
        <f>BF84+BF85</f>
        <v>0</v>
      </c>
      <c r="BG83" s="90">
        <f t="shared" si="150"/>
        <v>0</v>
      </c>
      <c r="BH83" s="222" t="str">
        <f t="shared" si="151"/>
        <v>-</v>
      </c>
      <c r="BI83" s="223"/>
      <c r="BJ83" s="223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90">
        <f>BZ84+BZ85</f>
        <v>0</v>
      </c>
      <c r="CA83" s="90">
        <f>CA84+CA85</f>
        <v>0</v>
      </c>
      <c r="CB83" s="90">
        <f>CB84+CB85</f>
        <v>0</v>
      </c>
      <c r="CC83" s="90">
        <f>CC84+CC85</f>
        <v>0</v>
      </c>
      <c r="CD83" s="134"/>
      <c r="CE83" s="134"/>
      <c r="CF83" s="134"/>
      <c r="CG83" s="21"/>
      <c r="CH83" s="21"/>
      <c r="CI83" s="192"/>
      <c r="CJ83" s="192"/>
      <c r="CK83" s="90">
        <f>CK84+CK85</f>
        <v>0</v>
      </c>
      <c r="CL83" s="90">
        <f>CL84+CL85</f>
        <v>0</v>
      </c>
      <c r="CM83" s="90">
        <f>CM84+CM85</f>
        <v>0</v>
      </c>
      <c r="CN83" s="90">
        <f t="shared" si="152"/>
        <v>0</v>
      </c>
      <c r="CO83" s="222" t="str">
        <f t="shared" si="153"/>
        <v>-</v>
      </c>
      <c r="CP83" s="90">
        <f>CP84+CP85</f>
        <v>0</v>
      </c>
      <c r="CQ83" s="90">
        <f>CQ84+CQ85</f>
        <v>0</v>
      </c>
      <c r="CR83" s="90">
        <f t="shared" si="193"/>
        <v>0</v>
      </c>
      <c r="CS83" s="222" t="str">
        <f t="shared" si="194"/>
        <v>-</v>
      </c>
      <c r="CT83" s="90">
        <f>CT84+CT85</f>
        <v>0</v>
      </c>
      <c r="CU83" s="90">
        <f>CU84+CU85</f>
        <v>0</v>
      </c>
      <c r="CV83" s="90">
        <f t="shared" si="154"/>
        <v>0</v>
      </c>
      <c r="CW83" s="222" t="str">
        <f t="shared" si="155"/>
        <v>-</v>
      </c>
      <c r="CX83" s="90">
        <f>CX84+CX85</f>
        <v>0</v>
      </c>
      <c r="CY83" s="90">
        <f>CY84+CY85</f>
        <v>0</v>
      </c>
      <c r="CZ83" s="90">
        <f t="shared" si="156"/>
        <v>0</v>
      </c>
      <c r="DA83" s="222" t="str">
        <f t="shared" si="157"/>
        <v>-</v>
      </c>
      <c r="DB83" s="90">
        <f>DB84+DB85</f>
        <v>0</v>
      </c>
      <c r="DC83" s="90">
        <f>DC84+DC85</f>
        <v>0</v>
      </c>
      <c r="DD83" s="90">
        <f t="shared" si="158"/>
        <v>0</v>
      </c>
      <c r="DE83" s="222" t="str">
        <f t="shared" si="159"/>
        <v>-</v>
      </c>
      <c r="DF83" s="90">
        <f>DF84+DF85</f>
        <v>0</v>
      </c>
      <c r="DG83" s="90">
        <f>DG84+DG85</f>
        <v>0</v>
      </c>
      <c r="DH83" s="90">
        <f t="shared" si="160"/>
        <v>0</v>
      </c>
      <c r="DI83" s="222" t="str">
        <f t="shared" si="161"/>
        <v>-</v>
      </c>
      <c r="DJ83" s="90">
        <f>DJ84+DJ85</f>
        <v>0</v>
      </c>
      <c r="DK83" s="90">
        <f>DK84+DK85</f>
        <v>0</v>
      </c>
      <c r="DL83" s="90">
        <f t="shared" si="162"/>
        <v>0</v>
      </c>
      <c r="DM83" s="222" t="str">
        <f t="shared" si="163"/>
        <v>-</v>
      </c>
      <c r="DN83" s="223"/>
      <c r="DO83" s="223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90">
        <f>EE84+EE85</f>
        <v>0</v>
      </c>
      <c r="EF83" s="90">
        <f>EF84+EF85</f>
        <v>0</v>
      </c>
      <c r="EG83" s="90">
        <f>EG84+EG85</f>
        <v>0</v>
      </c>
      <c r="EH83" s="90">
        <f>EH84+EH85</f>
        <v>0</v>
      </c>
      <c r="EI83" s="134"/>
      <c r="EJ83" s="134"/>
      <c r="EK83" s="134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24"/>
      <c r="GP83" s="90">
        <f t="shared" ref="GP83:GW83" si="211">GP84+GP85</f>
        <v>0</v>
      </c>
      <c r="GQ83" s="90">
        <f>GQ84+GQ85</f>
        <v>0</v>
      </c>
      <c r="GR83" s="90">
        <f t="shared" si="211"/>
        <v>0</v>
      </c>
      <c r="GS83" s="90">
        <f t="shared" si="211"/>
        <v>0</v>
      </c>
      <c r="GT83" s="90">
        <f>GT84+GT85</f>
        <v>0</v>
      </c>
      <c r="GU83" s="90">
        <f>GU84+GU85</f>
        <v>0</v>
      </c>
      <c r="GV83" s="90">
        <f t="shared" si="211"/>
        <v>0</v>
      </c>
      <c r="GW83" s="90">
        <f t="shared" si="211"/>
        <v>0</v>
      </c>
      <c r="GX83" s="93">
        <f t="shared" si="167"/>
        <v>0</v>
      </c>
      <c r="GY83" s="93">
        <f t="shared" si="167"/>
        <v>0</v>
      </c>
      <c r="GZ83" s="90">
        <f>GZ84+GZ85</f>
        <v>0</v>
      </c>
      <c r="HA83" s="90">
        <f t="shared" ref="HA83:HG83" si="212">HA84+HA85</f>
        <v>0</v>
      </c>
      <c r="HB83" s="90">
        <f t="shared" si="212"/>
        <v>0</v>
      </c>
      <c r="HC83" s="90">
        <f t="shared" si="212"/>
        <v>0</v>
      </c>
      <c r="HD83" s="90">
        <f t="shared" si="212"/>
        <v>0</v>
      </c>
      <c r="HE83" s="90">
        <f t="shared" si="212"/>
        <v>0</v>
      </c>
      <c r="HF83" s="90">
        <f t="shared" si="212"/>
        <v>0</v>
      </c>
      <c r="HG83" s="90">
        <f t="shared" si="212"/>
        <v>0</v>
      </c>
      <c r="HH83" s="93">
        <f t="shared" si="169"/>
        <v>0</v>
      </c>
      <c r="HI83" s="87"/>
      <c r="HJ83" s="224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</row>
    <row r="84" spans="1:336" ht="15.75" x14ac:dyDescent="0.2">
      <c r="A84" s="60" t="s">
        <v>229</v>
      </c>
      <c r="B84" s="226" t="s">
        <v>230</v>
      </c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90">
        <f t="shared" si="170"/>
        <v>0</v>
      </c>
      <c r="AG84" s="90">
        <f t="shared" si="171"/>
        <v>0</v>
      </c>
      <c r="AH84" s="90">
        <f t="shared" si="171"/>
        <v>0</v>
      </c>
      <c r="AI84" s="90">
        <f t="shared" si="144"/>
        <v>0</v>
      </c>
      <c r="AJ84" s="222" t="str">
        <f t="shared" si="145"/>
        <v>-</v>
      </c>
      <c r="AK84" s="90"/>
      <c r="AL84" s="90"/>
      <c r="AM84" s="90">
        <f t="shared" si="172"/>
        <v>0</v>
      </c>
      <c r="AN84" s="222" t="str">
        <f t="shared" si="173"/>
        <v>-</v>
      </c>
      <c r="AO84" s="90">
        <v>0</v>
      </c>
      <c r="AP84" s="90"/>
      <c r="AQ84" s="90">
        <f t="shared" si="174"/>
        <v>0</v>
      </c>
      <c r="AR84" s="222" t="str">
        <f t="shared" si="146"/>
        <v>-</v>
      </c>
      <c r="AS84" s="90">
        <f t="shared" si="175"/>
        <v>0</v>
      </c>
      <c r="AT84" s="90">
        <f t="shared" si="175"/>
        <v>0</v>
      </c>
      <c r="AU84" s="90">
        <f t="shared" si="176"/>
        <v>0</v>
      </c>
      <c r="AV84" s="222" t="str">
        <f t="shared" si="147"/>
        <v>-</v>
      </c>
      <c r="AW84" s="90">
        <v>0</v>
      </c>
      <c r="AX84" s="90"/>
      <c r="AY84" s="90">
        <f t="shared" si="177"/>
        <v>0</v>
      </c>
      <c r="AZ84" s="222" t="str">
        <f t="shared" si="148"/>
        <v>-</v>
      </c>
      <c r="BA84" s="90">
        <f t="shared" si="178"/>
        <v>0</v>
      </c>
      <c r="BB84" s="90">
        <f t="shared" si="178"/>
        <v>0</v>
      </c>
      <c r="BC84" s="90">
        <f t="shared" si="179"/>
        <v>0</v>
      </c>
      <c r="BD84" s="222" t="str">
        <f t="shared" si="149"/>
        <v>-</v>
      </c>
      <c r="BE84" s="90">
        <v>0</v>
      </c>
      <c r="BF84" s="90"/>
      <c r="BG84" s="90">
        <f t="shared" si="150"/>
        <v>0</v>
      </c>
      <c r="BH84" s="222" t="str">
        <f t="shared" si="151"/>
        <v>-</v>
      </c>
      <c r="BI84" s="223"/>
      <c r="BJ84" s="223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90">
        <v>0</v>
      </c>
      <c r="CA84" s="90">
        <v>0</v>
      </c>
      <c r="CB84" s="90">
        <v>0</v>
      </c>
      <c r="CC84" s="90">
        <v>0</v>
      </c>
      <c r="CD84" s="134"/>
      <c r="CE84" s="134"/>
      <c r="CF84" s="134"/>
      <c r="CG84" s="21"/>
      <c r="CH84" s="21"/>
      <c r="CI84" s="192"/>
      <c r="CJ84" s="192"/>
      <c r="CK84" s="90">
        <f t="shared" si="182"/>
        <v>0</v>
      </c>
      <c r="CL84" s="90">
        <f t="shared" ref="CL84:CM94" si="213">CP84+CT84+DB84+DJ84</f>
        <v>0</v>
      </c>
      <c r="CM84" s="90">
        <f t="shared" si="213"/>
        <v>0</v>
      </c>
      <c r="CN84" s="90">
        <f t="shared" si="152"/>
        <v>0</v>
      </c>
      <c r="CO84" s="222" t="str">
        <f t="shared" si="153"/>
        <v>-</v>
      </c>
      <c r="CP84" s="90"/>
      <c r="CQ84" s="90">
        <f>SUMIF($CJ$11:$CJ$60,$A84,CQ$11:CQ$60)+SUMIF($CJ$106:$CJ$117,$A84,CQ$106:CQ$117)</f>
        <v>0</v>
      </c>
      <c r="CR84" s="90">
        <f t="shared" si="193"/>
        <v>0</v>
      </c>
      <c r="CS84" s="222" t="str">
        <f t="shared" si="194"/>
        <v>-</v>
      </c>
      <c r="CT84" s="90">
        <f>SUMIF($CI$11:$CI$60,$A84,CT$11:CT$60)+SUMIF($CI$106:$CI$117,$A84,CT$106:CT$117)</f>
        <v>0</v>
      </c>
      <c r="CU84" s="90">
        <f>SUMIF($CJ$11:$CJ$60,$A84,CU$11:CU$60)+SUMIF($CJ$106:$CJ$117,$A84,CU$106:CU$117)</f>
        <v>0</v>
      </c>
      <c r="CV84" s="90">
        <f t="shared" si="154"/>
        <v>0</v>
      </c>
      <c r="CW84" s="222" t="str">
        <f t="shared" si="155"/>
        <v>-</v>
      </c>
      <c r="CX84" s="90">
        <f t="shared" ref="CX84:CY94" si="214">CP84+CT84</f>
        <v>0</v>
      </c>
      <c r="CY84" s="90">
        <f t="shared" si="214"/>
        <v>0</v>
      </c>
      <c r="CZ84" s="90">
        <f t="shared" si="156"/>
        <v>0</v>
      </c>
      <c r="DA84" s="222" t="str">
        <f t="shared" si="157"/>
        <v>-</v>
      </c>
      <c r="DB84" s="90">
        <f>SUMIF($CI$11:$CI$60,$A84,DB$11:DB$60)+SUMIF($CI$106:$CI$117,$A84,DB$106:DB$117)</f>
        <v>0</v>
      </c>
      <c r="DC84" s="90">
        <f>SUMIF($CJ$11:$CJ$60,$A84,DC$11:DC$60)+SUMIF($CJ$106:$CJ$117,$A84,DC$106:DC$117)</f>
        <v>0</v>
      </c>
      <c r="DD84" s="90">
        <f t="shared" si="158"/>
        <v>0</v>
      </c>
      <c r="DE84" s="222" t="str">
        <f t="shared" si="159"/>
        <v>-</v>
      </c>
      <c r="DF84" s="90">
        <f t="shared" ref="DF84:DG94" si="215">CX84+DB84</f>
        <v>0</v>
      </c>
      <c r="DG84" s="90">
        <f t="shared" si="215"/>
        <v>0</v>
      </c>
      <c r="DH84" s="90">
        <f t="shared" si="160"/>
        <v>0</v>
      </c>
      <c r="DI84" s="222" t="str">
        <f t="shared" si="161"/>
        <v>-</v>
      </c>
      <c r="DJ84" s="90">
        <f>SUMIF($CI$11:$CI$60,$A84,DJ$11:DJ$60)+SUMIF($CI$106:$CI$117,$A84,DJ$106:DJ$117)</f>
        <v>0</v>
      </c>
      <c r="DK84" s="90">
        <f>SUMIF($CJ$11:$CJ$60,$A84,DK$11:DK$60)+SUMIF($CJ$106:$CJ$117,$A84,DK$106:DK$117)</f>
        <v>0</v>
      </c>
      <c r="DL84" s="90">
        <f t="shared" si="162"/>
        <v>0</v>
      </c>
      <c r="DM84" s="222" t="str">
        <f t="shared" si="163"/>
        <v>-</v>
      </c>
      <c r="DN84" s="223"/>
      <c r="DO84" s="223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90">
        <f t="shared" ref="EE84:EH88" si="216">SUMIF($CI$11:$CI$60,$A84,EE$11:EE$60)+SUMIF($CI$106:$CI$117,$A84,EE$106:EE$117)</f>
        <v>0</v>
      </c>
      <c r="EF84" s="90">
        <f t="shared" si="216"/>
        <v>0</v>
      </c>
      <c r="EG84" s="90">
        <f t="shared" si="216"/>
        <v>0</v>
      </c>
      <c r="EH84" s="90">
        <f t="shared" si="216"/>
        <v>0</v>
      </c>
      <c r="EI84" s="134"/>
      <c r="EJ84" s="134"/>
      <c r="EK84" s="134"/>
      <c r="EL84" s="249"/>
      <c r="EM84" s="249"/>
      <c r="EN84" s="249"/>
      <c r="EO84" s="249"/>
      <c r="EP84" s="249"/>
      <c r="EQ84" s="249"/>
      <c r="ER84" s="249"/>
      <c r="ES84" s="249"/>
      <c r="ET84" s="249"/>
      <c r="EU84" s="249"/>
      <c r="EV84" s="249"/>
      <c r="EW84" s="249"/>
      <c r="EX84" s="249"/>
      <c r="EY84" s="249"/>
      <c r="EZ84" s="249"/>
      <c r="FA84" s="249"/>
      <c r="FB84" s="249"/>
      <c r="FC84" s="249"/>
      <c r="FD84" s="249"/>
      <c r="FE84" s="249"/>
      <c r="FF84" s="249"/>
      <c r="FG84" s="249"/>
      <c r="FH84" s="249"/>
      <c r="FI84" s="249"/>
      <c r="FJ84" s="249"/>
      <c r="FK84" s="249"/>
      <c r="FL84" s="249"/>
      <c r="FM84" s="249"/>
      <c r="FN84" s="249"/>
      <c r="FO84" s="249"/>
      <c r="FP84" s="249"/>
      <c r="FQ84" s="249"/>
      <c r="FR84" s="249"/>
      <c r="FS84" s="249"/>
      <c r="FT84" s="249"/>
      <c r="FU84" s="249"/>
      <c r="FV84" s="249"/>
      <c r="FW84" s="249"/>
      <c r="FX84" s="249"/>
      <c r="FY84" s="249"/>
      <c r="FZ84" s="249"/>
      <c r="GA84" s="249"/>
      <c r="GB84" s="249"/>
      <c r="GC84" s="249"/>
      <c r="GD84" s="249"/>
      <c r="GE84" s="249"/>
      <c r="GF84" s="249"/>
      <c r="GG84" s="249"/>
      <c r="GH84" s="249"/>
      <c r="GI84" s="249"/>
      <c r="GJ84" s="249"/>
      <c r="GK84" s="249"/>
      <c r="GL84" s="249"/>
      <c r="GM84" s="249"/>
      <c r="GN84" s="21"/>
      <c r="GO84" s="250"/>
      <c r="GP84" s="242">
        <v>0</v>
      </c>
      <c r="GQ84" s="242">
        <v>0</v>
      </c>
      <c r="GR84" s="90">
        <f t="shared" ref="GR84:GR94" si="217">GT84+GZ84+HB84+HD84+HF84</f>
        <v>0</v>
      </c>
      <c r="GS84" s="90">
        <f t="shared" ref="GS84:GS94" si="218">GV84+HA84+HC84+HE84+HG84</f>
        <v>0</v>
      </c>
      <c r="GT84" s="251">
        <v>0</v>
      </c>
      <c r="GU84" s="242">
        <v>0</v>
      </c>
      <c r="GV84" s="90">
        <f t="shared" ref="GV84:GW87" si="219">CL84</f>
        <v>0</v>
      </c>
      <c r="GW84" s="90">
        <f t="shared" si="219"/>
        <v>0</v>
      </c>
      <c r="GX84" s="93">
        <f t="shared" si="167"/>
        <v>0</v>
      </c>
      <c r="GY84" s="93">
        <f t="shared" si="167"/>
        <v>0</v>
      </c>
      <c r="GZ84" s="242">
        <v>0</v>
      </c>
      <c r="HA84" s="90">
        <f t="shared" ref="HA84:HA94" si="220">EE84</f>
        <v>0</v>
      </c>
      <c r="HB84" s="242">
        <v>0</v>
      </c>
      <c r="HC84" s="90">
        <f t="shared" ref="HC84:HC94" si="221">EF84</f>
        <v>0</v>
      </c>
      <c r="HD84" s="242">
        <v>0</v>
      </c>
      <c r="HE84" s="90">
        <f t="shared" ref="HE84:HE94" si="222">EG84</f>
        <v>0</v>
      </c>
      <c r="HF84" s="242">
        <v>0</v>
      </c>
      <c r="HG84" s="90">
        <f t="shared" ref="HG84:HG94" si="223">EH84</f>
        <v>0</v>
      </c>
      <c r="HH84" s="93">
        <f t="shared" si="169"/>
        <v>0</v>
      </c>
      <c r="HI84" s="252"/>
      <c r="HJ84" s="250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  <c r="JW84" s="6"/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</row>
    <row r="85" spans="1:336" ht="15.75" x14ac:dyDescent="0.2">
      <c r="A85" s="60" t="s">
        <v>231</v>
      </c>
      <c r="B85" s="226" t="s">
        <v>232</v>
      </c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90">
        <f t="shared" si="170"/>
        <v>0</v>
      </c>
      <c r="AG85" s="90">
        <f t="shared" si="171"/>
        <v>0</v>
      </c>
      <c r="AH85" s="90">
        <f t="shared" si="171"/>
        <v>0</v>
      </c>
      <c r="AI85" s="90">
        <f t="shared" si="144"/>
        <v>0</v>
      </c>
      <c r="AJ85" s="222" t="str">
        <f t="shared" si="145"/>
        <v>-</v>
      </c>
      <c r="AK85" s="90">
        <v>0</v>
      </c>
      <c r="AL85" s="90"/>
      <c r="AM85" s="90">
        <f t="shared" si="172"/>
        <v>0</v>
      </c>
      <c r="AN85" s="222" t="str">
        <f t="shared" si="173"/>
        <v>-</v>
      </c>
      <c r="AO85" s="90">
        <v>0</v>
      </c>
      <c r="AP85" s="90"/>
      <c r="AQ85" s="90">
        <f t="shared" si="174"/>
        <v>0</v>
      </c>
      <c r="AR85" s="222" t="str">
        <f t="shared" si="146"/>
        <v>-</v>
      </c>
      <c r="AS85" s="90">
        <f t="shared" si="175"/>
        <v>0</v>
      </c>
      <c r="AT85" s="90">
        <f t="shared" si="175"/>
        <v>0</v>
      </c>
      <c r="AU85" s="90">
        <f t="shared" si="176"/>
        <v>0</v>
      </c>
      <c r="AV85" s="222" t="str">
        <f t="shared" si="147"/>
        <v>-</v>
      </c>
      <c r="AW85" s="90">
        <v>0</v>
      </c>
      <c r="AX85" s="90"/>
      <c r="AY85" s="90">
        <f t="shared" si="177"/>
        <v>0</v>
      </c>
      <c r="AZ85" s="222" t="str">
        <f t="shared" si="148"/>
        <v>-</v>
      </c>
      <c r="BA85" s="90">
        <f t="shared" si="178"/>
        <v>0</v>
      </c>
      <c r="BB85" s="90">
        <f t="shared" si="178"/>
        <v>0</v>
      </c>
      <c r="BC85" s="90">
        <f t="shared" si="179"/>
        <v>0</v>
      </c>
      <c r="BD85" s="222" t="str">
        <f t="shared" si="149"/>
        <v>-</v>
      </c>
      <c r="BE85" s="90">
        <v>0</v>
      </c>
      <c r="BF85" s="90"/>
      <c r="BG85" s="90">
        <f t="shared" si="150"/>
        <v>0</v>
      </c>
      <c r="BH85" s="222" t="str">
        <f t="shared" si="151"/>
        <v>-</v>
      </c>
      <c r="BI85" s="223"/>
      <c r="BJ85" s="223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90">
        <v>0</v>
      </c>
      <c r="CA85" s="90">
        <v>0</v>
      </c>
      <c r="CB85" s="90">
        <v>0</v>
      </c>
      <c r="CC85" s="90">
        <v>0</v>
      </c>
      <c r="CD85" s="134"/>
      <c r="CE85" s="134"/>
      <c r="CF85" s="134"/>
      <c r="CG85" s="21"/>
      <c r="CH85" s="21"/>
      <c r="CI85" s="192"/>
      <c r="CJ85" s="192"/>
      <c r="CK85" s="90">
        <f t="shared" si="182"/>
        <v>0</v>
      </c>
      <c r="CL85" s="90">
        <f t="shared" si="213"/>
        <v>0</v>
      </c>
      <c r="CM85" s="90">
        <f t="shared" si="213"/>
        <v>0</v>
      </c>
      <c r="CN85" s="90">
        <f t="shared" si="152"/>
        <v>0</v>
      </c>
      <c r="CO85" s="222" t="str">
        <f t="shared" si="153"/>
        <v>-</v>
      </c>
      <c r="CP85" s="90">
        <f>SUMIF($CI$11:$CI$60,$A85,CP$11:CP$60)+SUMIF($CI$106:$CI$117,$A85,CP$106:CP$117)</f>
        <v>0</v>
      </c>
      <c r="CQ85" s="90">
        <f>SUMIF($CJ$11:$CJ$60,$A85,CQ$11:CQ$60)+SUMIF($CJ$106:$CJ$117,$A85,CQ$106:CQ$117)</f>
        <v>0</v>
      </c>
      <c r="CR85" s="90">
        <f t="shared" si="193"/>
        <v>0</v>
      </c>
      <c r="CS85" s="222" t="str">
        <f t="shared" si="194"/>
        <v>-</v>
      </c>
      <c r="CT85" s="90">
        <f>SUMIF($CI$11:$CI$60,$A85,CT$11:CT$60)+SUMIF($CI$106:$CI$117,$A85,CT$106:CT$117)</f>
        <v>0</v>
      </c>
      <c r="CU85" s="90">
        <f>SUMIF($CJ$11:$CJ$60,$A85,CU$11:CU$60)+SUMIF($CJ$106:$CJ$117,$A85,CU$106:CU$117)</f>
        <v>0</v>
      </c>
      <c r="CV85" s="90">
        <f t="shared" si="154"/>
        <v>0</v>
      </c>
      <c r="CW85" s="222" t="str">
        <f t="shared" si="155"/>
        <v>-</v>
      </c>
      <c r="CX85" s="90">
        <f t="shared" si="214"/>
        <v>0</v>
      </c>
      <c r="CY85" s="90">
        <f t="shared" si="214"/>
        <v>0</v>
      </c>
      <c r="CZ85" s="90">
        <f t="shared" si="156"/>
        <v>0</v>
      </c>
      <c r="DA85" s="222" t="str">
        <f t="shared" si="157"/>
        <v>-</v>
      </c>
      <c r="DB85" s="90">
        <f>SUMIF($CI$11:$CI$60,$A85,DB$11:DB$60)+SUMIF($CI$106:$CI$117,$A85,DB$106:DB$117)</f>
        <v>0</v>
      </c>
      <c r="DC85" s="90">
        <f>SUMIF($CJ$11:$CJ$60,$A85,DC$11:DC$60)+SUMIF($CJ$106:$CJ$117,$A85,DC$106:DC$117)</f>
        <v>0</v>
      </c>
      <c r="DD85" s="90">
        <f t="shared" si="158"/>
        <v>0</v>
      </c>
      <c r="DE85" s="222" t="str">
        <f t="shared" si="159"/>
        <v>-</v>
      </c>
      <c r="DF85" s="90">
        <f t="shared" si="215"/>
        <v>0</v>
      </c>
      <c r="DG85" s="90">
        <f t="shared" si="215"/>
        <v>0</v>
      </c>
      <c r="DH85" s="90">
        <f t="shared" si="160"/>
        <v>0</v>
      </c>
      <c r="DI85" s="222" t="str">
        <f t="shared" si="161"/>
        <v>-</v>
      </c>
      <c r="DJ85" s="90">
        <f>SUMIF($CI$11:$CI$60,$A85,DJ$11:DJ$60)+SUMIF($CI$106:$CI$117,$A85,DJ$106:DJ$117)</f>
        <v>0</v>
      </c>
      <c r="DK85" s="90">
        <f>SUMIF($CJ$11:$CJ$60,$A85,DK$11:DK$60)+SUMIF($CJ$106:$CJ$117,$A85,DK$106:DK$117)</f>
        <v>0</v>
      </c>
      <c r="DL85" s="90">
        <f t="shared" si="162"/>
        <v>0</v>
      </c>
      <c r="DM85" s="222" t="str">
        <f t="shared" si="163"/>
        <v>-</v>
      </c>
      <c r="DN85" s="223"/>
      <c r="DO85" s="223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90">
        <f t="shared" si="216"/>
        <v>0</v>
      </c>
      <c r="EF85" s="90">
        <f t="shared" si="216"/>
        <v>0</v>
      </c>
      <c r="EG85" s="90">
        <f t="shared" si="216"/>
        <v>0</v>
      </c>
      <c r="EH85" s="90">
        <f t="shared" si="216"/>
        <v>0</v>
      </c>
      <c r="EI85" s="134"/>
      <c r="EJ85" s="134"/>
      <c r="EK85" s="134"/>
      <c r="EL85" s="249"/>
      <c r="EM85" s="249"/>
      <c r="EN85" s="249"/>
      <c r="EO85" s="249"/>
      <c r="EP85" s="249"/>
      <c r="EQ85" s="249"/>
      <c r="ER85" s="249"/>
      <c r="ES85" s="249"/>
      <c r="ET85" s="249"/>
      <c r="EU85" s="249"/>
      <c r="EV85" s="249"/>
      <c r="EW85" s="249"/>
      <c r="EX85" s="249"/>
      <c r="EY85" s="249"/>
      <c r="EZ85" s="249"/>
      <c r="FA85" s="249"/>
      <c r="FB85" s="249"/>
      <c r="FC85" s="249"/>
      <c r="FD85" s="249"/>
      <c r="FE85" s="249"/>
      <c r="FF85" s="249"/>
      <c r="FG85" s="249"/>
      <c r="FH85" s="249"/>
      <c r="FI85" s="249"/>
      <c r="FJ85" s="249"/>
      <c r="FK85" s="249"/>
      <c r="FL85" s="249"/>
      <c r="FM85" s="249"/>
      <c r="FN85" s="249"/>
      <c r="FO85" s="249"/>
      <c r="FP85" s="249"/>
      <c r="FQ85" s="249"/>
      <c r="FR85" s="249"/>
      <c r="FS85" s="249"/>
      <c r="FT85" s="249"/>
      <c r="FU85" s="249"/>
      <c r="FV85" s="249"/>
      <c r="FW85" s="249"/>
      <c r="FX85" s="249"/>
      <c r="FY85" s="249"/>
      <c r="FZ85" s="249"/>
      <c r="GA85" s="249"/>
      <c r="GB85" s="249"/>
      <c r="GC85" s="249"/>
      <c r="GD85" s="249"/>
      <c r="GE85" s="249"/>
      <c r="GF85" s="249"/>
      <c r="GG85" s="249"/>
      <c r="GH85" s="249"/>
      <c r="GI85" s="249"/>
      <c r="GJ85" s="249"/>
      <c r="GK85" s="249"/>
      <c r="GL85" s="249"/>
      <c r="GM85" s="249"/>
      <c r="GN85" s="21"/>
      <c r="GO85" s="250"/>
      <c r="GP85" s="242">
        <v>0</v>
      </c>
      <c r="GQ85" s="242">
        <v>0</v>
      </c>
      <c r="GR85" s="90">
        <f t="shared" si="217"/>
        <v>0</v>
      </c>
      <c r="GS85" s="90">
        <f t="shared" si="218"/>
        <v>0</v>
      </c>
      <c r="GT85" s="242">
        <v>0</v>
      </c>
      <c r="GU85" s="242">
        <v>0</v>
      </c>
      <c r="GV85" s="90">
        <f t="shared" si="219"/>
        <v>0</v>
      </c>
      <c r="GW85" s="90">
        <f t="shared" si="219"/>
        <v>0</v>
      </c>
      <c r="GX85" s="93">
        <f t="shared" si="167"/>
        <v>0</v>
      </c>
      <c r="GY85" s="93">
        <f t="shared" si="167"/>
        <v>0</v>
      </c>
      <c r="GZ85" s="242">
        <v>0</v>
      </c>
      <c r="HA85" s="90">
        <f t="shared" si="220"/>
        <v>0</v>
      </c>
      <c r="HB85" s="242">
        <v>0</v>
      </c>
      <c r="HC85" s="90">
        <f t="shared" si="221"/>
        <v>0</v>
      </c>
      <c r="HD85" s="242">
        <v>0</v>
      </c>
      <c r="HE85" s="90">
        <f t="shared" si="222"/>
        <v>0</v>
      </c>
      <c r="HF85" s="242">
        <v>0</v>
      </c>
      <c r="HG85" s="90">
        <f t="shared" si="223"/>
        <v>0</v>
      </c>
      <c r="HH85" s="93">
        <f t="shared" si="169"/>
        <v>0</v>
      </c>
      <c r="HI85" s="252"/>
      <c r="HJ85" s="250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</row>
    <row r="86" spans="1:336" ht="15.75" x14ac:dyDescent="0.2">
      <c r="A86" s="60" t="s">
        <v>233</v>
      </c>
      <c r="B86" s="221" t="s">
        <v>234</v>
      </c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90">
        <f>AG86+BZ86+CA86+CB86+CC86</f>
        <v>0</v>
      </c>
      <c r="AG86" s="90">
        <f>AK86+AO86+AW86+BE86</f>
        <v>0</v>
      </c>
      <c r="AH86" s="90">
        <f>AL86+AP86+AX86+BF86</f>
        <v>0</v>
      </c>
      <c r="AI86" s="90">
        <f t="shared" si="144"/>
        <v>0</v>
      </c>
      <c r="AJ86" s="222" t="str">
        <f t="shared" si="145"/>
        <v>-</v>
      </c>
      <c r="AK86" s="90">
        <v>0</v>
      </c>
      <c r="AL86" s="90"/>
      <c r="AM86" s="90">
        <f t="shared" si="172"/>
        <v>0</v>
      </c>
      <c r="AN86" s="222" t="str">
        <f t="shared" si="173"/>
        <v>-</v>
      </c>
      <c r="AO86" s="90">
        <v>0</v>
      </c>
      <c r="AP86" s="90"/>
      <c r="AQ86" s="90">
        <f t="shared" si="174"/>
        <v>0</v>
      </c>
      <c r="AR86" s="222" t="str">
        <f t="shared" si="146"/>
        <v>-</v>
      </c>
      <c r="AS86" s="90">
        <f>AK86+AO86</f>
        <v>0</v>
      </c>
      <c r="AT86" s="90">
        <f>AL86+AP86</f>
        <v>0</v>
      </c>
      <c r="AU86" s="90">
        <f t="shared" si="176"/>
        <v>0</v>
      </c>
      <c r="AV86" s="222" t="str">
        <f t="shared" si="147"/>
        <v>-</v>
      </c>
      <c r="AW86" s="90">
        <v>0</v>
      </c>
      <c r="AX86" s="90"/>
      <c r="AY86" s="90">
        <f t="shared" si="177"/>
        <v>0</v>
      </c>
      <c r="AZ86" s="222" t="str">
        <f t="shared" si="148"/>
        <v>-</v>
      </c>
      <c r="BA86" s="90">
        <f>AS86+AW86</f>
        <v>0</v>
      </c>
      <c r="BB86" s="90">
        <f>AT86+AX86</f>
        <v>0</v>
      </c>
      <c r="BC86" s="90">
        <f t="shared" si="179"/>
        <v>0</v>
      </c>
      <c r="BD86" s="222" t="str">
        <f t="shared" si="149"/>
        <v>-</v>
      </c>
      <c r="BE86" s="90">
        <v>0</v>
      </c>
      <c r="BF86" s="90"/>
      <c r="BG86" s="90">
        <f t="shared" si="150"/>
        <v>0</v>
      </c>
      <c r="BH86" s="222" t="str">
        <f t="shared" si="151"/>
        <v>-</v>
      </c>
      <c r="BI86" s="223"/>
      <c r="BJ86" s="223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90">
        <v>0</v>
      </c>
      <c r="CA86" s="90">
        <v>0</v>
      </c>
      <c r="CB86" s="90">
        <v>0</v>
      </c>
      <c r="CC86" s="90">
        <v>0</v>
      </c>
      <c r="CD86" s="134"/>
      <c r="CE86" s="134"/>
      <c r="CF86" s="134"/>
      <c r="CG86" s="21"/>
      <c r="CH86" s="21"/>
      <c r="CI86" s="192"/>
      <c r="CJ86" s="192"/>
      <c r="CK86" s="90">
        <f>CL86+EE86+EF86+EG86+EH86</f>
        <v>0</v>
      </c>
      <c r="CL86" s="90">
        <f t="shared" si="213"/>
        <v>0</v>
      </c>
      <c r="CM86" s="90">
        <f t="shared" si="213"/>
        <v>0</v>
      </c>
      <c r="CN86" s="90">
        <f t="shared" si="152"/>
        <v>0</v>
      </c>
      <c r="CO86" s="222" t="str">
        <f t="shared" si="153"/>
        <v>-</v>
      </c>
      <c r="CP86" s="90">
        <f>SUMIF($CI$11:$CI$60,$A86,CP$11:CP$60)+SUMIF($CI$106:$CI$117,$A86,CP$106:CP$117)</f>
        <v>0</v>
      </c>
      <c r="CQ86" s="90">
        <f>SUMIF($CJ$11:$CJ$60,$A86,CQ$11:CQ$60)+SUMIF($CJ$106:$CJ$117,$A86,CQ$106:CQ$117)</f>
        <v>0</v>
      </c>
      <c r="CR86" s="90">
        <f t="shared" si="193"/>
        <v>0</v>
      </c>
      <c r="CS86" s="222" t="str">
        <f t="shared" si="194"/>
        <v>-</v>
      </c>
      <c r="CT86" s="90">
        <f>SUMIF($CI$11:$CI$60,$A86,CT$11:CT$60)+SUMIF($CI$106:$CI$117,$A86,CT$106:CT$117)</f>
        <v>0</v>
      </c>
      <c r="CU86" s="90">
        <f>SUMIF($CJ$11:$CJ$60,$A86,CU$11:CU$60)+SUMIF($CJ$106:$CJ$117,$A86,CU$106:CU$117)</f>
        <v>0</v>
      </c>
      <c r="CV86" s="90">
        <f t="shared" si="154"/>
        <v>0</v>
      </c>
      <c r="CW86" s="222" t="str">
        <f t="shared" si="155"/>
        <v>-</v>
      </c>
      <c r="CX86" s="90">
        <f t="shared" si="214"/>
        <v>0</v>
      </c>
      <c r="CY86" s="90">
        <f t="shared" si="214"/>
        <v>0</v>
      </c>
      <c r="CZ86" s="90">
        <f t="shared" si="156"/>
        <v>0</v>
      </c>
      <c r="DA86" s="222" t="str">
        <f t="shared" si="157"/>
        <v>-</v>
      </c>
      <c r="DB86" s="90">
        <f>SUMIF($CI$11:$CI$60,$A86,DB$11:DB$60)+SUMIF($CI$106:$CI$117,$A86,DB$106:DB$117)</f>
        <v>0</v>
      </c>
      <c r="DC86" s="90">
        <f>SUMIF($CJ$11:$CJ$60,$A86,DC$11:DC$60)+SUMIF($CJ$106:$CJ$117,$A86,DC$106:DC$117)</f>
        <v>0</v>
      </c>
      <c r="DD86" s="90">
        <f t="shared" si="158"/>
        <v>0</v>
      </c>
      <c r="DE86" s="222" t="str">
        <f t="shared" si="159"/>
        <v>-</v>
      </c>
      <c r="DF86" s="90">
        <f t="shared" si="215"/>
        <v>0</v>
      </c>
      <c r="DG86" s="90">
        <f t="shared" si="215"/>
        <v>0</v>
      </c>
      <c r="DH86" s="90">
        <f t="shared" si="160"/>
        <v>0</v>
      </c>
      <c r="DI86" s="222" t="str">
        <f t="shared" si="161"/>
        <v>-</v>
      </c>
      <c r="DJ86" s="90">
        <f>SUMIF($CI$11:$CI$60,$A86,DJ$11:DJ$60)+SUMIF($CI$106:$CI$117,$A86,DJ$106:DJ$117)</f>
        <v>0</v>
      </c>
      <c r="DK86" s="90">
        <f>SUMIF($CJ$11:$CJ$60,$A86,DK$11:DK$60)+SUMIF($CJ$106:$CJ$117,$A86,DK$106:DK$117)</f>
        <v>0</v>
      </c>
      <c r="DL86" s="90">
        <f t="shared" si="162"/>
        <v>0</v>
      </c>
      <c r="DM86" s="222" t="str">
        <f t="shared" si="163"/>
        <v>-</v>
      </c>
      <c r="DN86" s="223"/>
      <c r="DO86" s="223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90">
        <f t="shared" si="216"/>
        <v>0</v>
      </c>
      <c r="EF86" s="90">
        <f t="shared" si="216"/>
        <v>0</v>
      </c>
      <c r="EG86" s="90">
        <f t="shared" si="216"/>
        <v>0</v>
      </c>
      <c r="EH86" s="90">
        <f t="shared" si="216"/>
        <v>0</v>
      </c>
      <c r="EI86" s="134"/>
      <c r="EJ86" s="134"/>
      <c r="EK86" s="134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24"/>
      <c r="GP86" s="90">
        <v>0</v>
      </c>
      <c r="GQ86" s="90">
        <v>0</v>
      </c>
      <c r="GR86" s="90">
        <f t="shared" si="217"/>
        <v>0</v>
      </c>
      <c r="GS86" s="90">
        <f t="shared" si="218"/>
        <v>0</v>
      </c>
      <c r="GT86" s="90">
        <v>0</v>
      </c>
      <c r="GU86" s="90">
        <v>0</v>
      </c>
      <c r="GV86" s="90">
        <f>CL86</f>
        <v>0</v>
      </c>
      <c r="GW86" s="90">
        <f>CM86</f>
        <v>0</v>
      </c>
      <c r="GX86" s="93">
        <f>GP86+GT86-GV86</f>
        <v>0</v>
      </c>
      <c r="GY86" s="93">
        <f>GQ86+GU86-GW86</f>
        <v>0</v>
      </c>
      <c r="GZ86" s="90">
        <v>0</v>
      </c>
      <c r="HA86" s="90">
        <f t="shared" si="220"/>
        <v>0</v>
      </c>
      <c r="HB86" s="90">
        <v>0</v>
      </c>
      <c r="HC86" s="90">
        <f t="shared" si="221"/>
        <v>0</v>
      </c>
      <c r="HD86" s="90">
        <v>0</v>
      </c>
      <c r="HE86" s="90">
        <f t="shared" si="222"/>
        <v>0</v>
      </c>
      <c r="HF86" s="90">
        <v>0</v>
      </c>
      <c r="HG86" s="90">
        <f t="shared" si="223"/>
        <v>0</v>
      </c>
      <c r="HH86" s="93">
        <f>GP86+GR86-GS86</f>
        <v>0</v>
      </c>
      <c r="HI86" s="87"/>
      <c r="HJ86" s="224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</row>
    <row r="87" spans="1:336" ht="15.75" x14ac:dyDescent="0.2">
      <c r="A87" s="60" t="s">
        <v>235</v>
      </c>
      <c r="B87" s="221" t="s">
        <v>236</v>
      </c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90">
        <f t="shared" si="170"/>
        <v>0</v>
      </c>
      <c r="AG87" s="90">
        <f t="shared" si="171"/>
        <v>0</v>
      </c>
      <c r="AH87" s="90">
        <f t="shared" si="171"/>
        <v>0</v>
      </c>
      <c r="AI87" s="90">
        <f t="shared" si="144"/>
        <v>0</v>
      </c>
      <c r="AJ87" s="222" t="str">
        <f t="shared" si="145"/>
        <v>-</v>
      </c>
      <c r="AK87" s="90">
        <v>0</v>
      </c>
      <c r="AL87" s="90"/>
      <c r="AM87" s="90">
        <f t="shared" si="172"/>
        <v>0</v>
      </c>
      <c r="AN87" s="222" t="str">
        <f t="shared" si="173"/>
        <v>-</v>
      </c>
      <c r="AO87" s="90">
        <v>0</v>
      </c>
      <c r="AP87" s="90"/>
      <c r="AQ87" s="90">
        <f t="shared" si="174"/>
        <v>0</v>
      </c>
      <c r="AR87" s="222" t="str">
        <f t="shared" si="146"/>
        <v>-</v>
      </c>
      <c r="AS87" s="90">
        <f t="shared" si="175"/>
        <v>0</v>
      </c>
      <c r="AT87" s="90">
        <f t="shared" si="175"/>
        <v>0</v>
      </c>
      <c r="AU87" s="90">
        <f t="shared" si="176"/>
        <v>0</v>
      </c>
      <c r="AV87" s="222" t="str">
        <f t="shared" si="147"/>
        <v>-</v>
      </c>
      <c r="AW87" s="90">
        <v>0</v>
      </c>
      <c r="AX87" s="90"/>
      <c r="AY87" s="90">
        <f t="shared" si="177"/>
        <v>0</v>
      </c>
      <c r="AZ87" s="222" t="str">
        <f t="shared" si="148"/>
        <v>-</v>
      </c>
      <c r="BA87" s="90">
        <f t="shared" si="178"/>
        <v>0</v>
      </c>
      <c r="BB87" s="90">
        <f t="shared" si="178"/>
        <v>0</v>
      </c>
      <c r="BC87" s="90">
        <f t="shared" si="179"/>
        <v>0</v>
      </c>
      <c r="BD87" s="222" t="str">
        <f t="shared" si="149"/>
        <v>-</v>
      </c>
      <c r="BE87" s="90">
        <v>0</v>
      </c>
      <c r="BF87" s="90"/>
      <c r="BG87" s="90">
        <f t="shared" si="150"/>
        <v>0</v>
      </c>
      <c r="BH87" s="222" t="str">
        <f t="shared" si="151"/>
        <v>-</v>
      </c>
      <c r="BI87" s="223"/>
      <c r="BJ87" s="223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90">
        <v>0</v>
      </c>
      <c r="CA87" s="90">
        <v>0</v>
      </c>
      <c r="CB87" s="90">
        <v>0</v>
      </c>
      <c r="CC87" s="90">
        <v>0</v>
      </c>
      <c r="CD87" s="134"/>
      <c r="CE87" s="134"/>
      <c r="CF87" s="134"/>
      <c r="CG87" s="21"/>
      <c r="CH87" s="21"/>
      <c r="CI87" s="192"/>
      <c r="CJ87" s="192"/>
      <c r="CK87" s="90">
        <f t="shared" si="182"/>
        <v>0</v>
      </c>
      <c r="CL87" s="90">
        <f t="shared" si="213"/>
        <v>0</v>
      </c>
      <c r="CM87" s="90">
        <f t="shared" si="213"/>
        <v>0</v>
      </c>
      <c r="CN87" s="90">
        <f t="shared" si="152"/>
        <v>0</v>
      </c>
      <c r="CO87" s="222" t="str">
        <f t="shared" si="153"/>
        <v>-</v>
      </c>
      <c r="CP87" s="90">
        <f>SUMIF($CI$11:$CI$60,$A87,CP$11:CP$60)+SUMIF($CI$106:$CI$117,$A87,CP$106:CP$117)</f>
        <v>0</v>
      </c>
      <c r="CQ87" s="90">
        <f>SUMIF($CJ$11:$CJ$60,$A87,CQ$11:CQ$60)+SUMIF($CJ$106:$CJ$117,$A87,CQ$106:CQ$117)</f>
        <v>0</v>
      </c>
      <c r="CR87" s="90">
        <f t="shared" si="193"/>
        <v>0</v>
      </c>
      <c r="CS87" s="222" t="str">
        <f t="shared" si="194"/>
        <v>-</v>
      </c>
      <c r="CT87" s="90">
        <f>SUMIF($CI$11:$CI$60,$A87,CT$11:CT$60)+SUMIF($CI$106:$CI$117,$A87,CT$106:CT$117)</f>
        <v>0</v>
      </c>
      <c r="CU87" s="90">
        <f>SUMIF($CJ$11:$CJ$60,$A87,CU$11:CU$60)+SUMIF($CJ$106:$CJ$117,$A87,CU$106:CU$117)</f>
        <v>0</v>
      </c>
      <c r="CV87" s="90">
        <f t="shared" si="154"/>
        <v>0</v>
      </c>
      <c r="CW87" s="222" t="str">
        <f t="shared" si="155"/>
        <v>-</v>
      </c>
      <c r="CX87" s="90">
        <f t="shared" si="214"/>
        <v>0</v>
      </c>
      <c r="CY87" s="90">
        <f t="shared" si="214"/>
        <v>0</v>
      </c>
      <c r="CZ87" s="90">
        <f t="shared" si="156"/>
        <v>0</v>
      </c>
      <c r="DA87" s="222" t="str">
        <f t="shared" si="157"/>
        <v>-</v>
      </c>
      <c r="DB87" s="90">
        <f>SUMIF($CI$11:$CI$60,$A87,DB$11:DB$60)+SUMIF($CI$106:$CI$117,$A87,DB$106:DB$117)</f>
        <v>0</v>
      </c>
      <c r="DC87" s="90">
        <f>SUMIF($CJ$11:$CJ$60,$A87,DC$11:DC$60)+SUMIF($CJ$106:$CJ$117,$A87,DC$106:DC$117)</f>
        <v>0</v>
      </c>
      <c r="DD87" s="90">
        <f t="shared" si="158"/>
        <v>0</v>
      </c>
      <c r="DE87" s="222" t="str">
        <f t="shared" si="159"/>
        <v>-</v>
      </c>
      <c r="DF87" s="90">
        <f t="shared" si="215"/>
        <v>0</v>
      </c>
      <c r="DG87" s="90">
        <f t="shared" si="215"/>
        <v>0</v>
      </c>
      <c r="DH87" s="90">
        <f t="shared" si="160"/>
        <v>0</v>
      </c>
      <c r="DI87" s="222" t="str">
        <f t="shared" si="161"/>
        <v>-</v>
      </c>
      <c r="DJ87" s="90">
        <f>SUMIF($CI$11:$CI$60,$A87,DJ$11:DJ$60)+SUMIF($CI$106:$CI$117,$A87,DJ$106:DJ$117)</f>
        <v>0</v>
      </c>
      <c r="DK87" s="90">
        <f>SUMIF($CJ$11:$CJ$60,$A87,DK$11:DK$60)+SUMIF($CJ$106:$CJ$117,$A87,DK$106:DK$117)</f>
        <v>0</v>
      </c>
      <c r="DL87" s="90">
        <f t="shared" si="162"/>
        <v>0</v>
      </c>
      <c r="DM87" s="222" t="str">
        <f t="shared" si="163"/>
        <v>-</v>
      </c>
      <c r="DN87" s="223"/>
      <c r="DO87" s="223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90">
        <f t="shared" si="216"/>
        <v>0</v>
      </c>
      <c r="EF87" s="90">
        <f t="shared" si="216"/>
        <v>0</v>
      </c>
      <c r="EG87" s="90">
        <f t="shared" si="216"/>
        <v>0</v>
      </c>
      <c r="EH87" s="90">
        <f t="shared" si="216"/>
        <v>0</v>
      </c>
      <c r="EI87" s="134"/>
      <c r="EJ87" s="134"/>
      <c r="EK87" s="134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24"/>
      <c r="GP87" s="90">
        <v>0</v>
      </c>
      <c r="GQ87" s="90">
        <v>0</v>
      </c>
      <c r="GR87" s="90">
        <f t="shared" si="217"/>
        <v>0</v>
      </c>
      <c r="GS87" s="90">
        <f t="shared" si="218"/>
        <v>0</v>
      </c>
      <c r="GT87" s="90">
        <v>0</v>
      </c>
      <c r="GU87" s="90">
        <v>0</v>
      </c>
      <c r="GV87" s="90">
        <f t="shared" si="219"/>
        <v>0</v>
      </c>
      <c r="GW87" s="90">
        <f t="shared" si="219"/>
        <v>0</v>
      </c>
      <c r="GX87" s="93">
        <f t="shared" si="167"/>
        <v>0</v>
      </c>
      <c r="GY87" s="93">
        <f t="shared" si="167"/>
        <v>0</v>
      </c>
      <c r="GZ87" s="90">
        <v>0</v>
      </c>
      <c r="HA87" s="90">
        <f t="shared" si="220"/>
        <v>0</v>
      </c>
      <c r="HB87" s="90">
        <v>0</v>
      </c>
      <c r="HC87" s="90">
        <f t="shared" si="221"/>
        <v>0</v>
      </c>
      <c r="HD87" s="90">
        <v>0</v>
      </c>
      <c r="HE87" s="90">
        <f t="shared" si="222"/>
        <v>0</v>
      </c>
      <c r="HF87" s="90">
        <v>0</v>
      </c>
      <c r="HG87" s="90">
        <f t="shared" si="223"/>
        <v>0</v>
      </c>
      <c r="HH87" s="93">
        <f t="shared" si="169"/>
        <v>0</v>
      </c>
      <c r="HI87" s="87"/>
      <c r="HJ87" s="224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</row>
    <row r="88" spans="1:336" ht="15.75" collapsed="1" x14ac:dyDescent="0.2">
      <c r="A88" s="60" t="s">
        <v>237</v>
      </c>
      <c r="B88" s="221" t="s">
        <v>238</v>
      </c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90">
        <f>AG88+BZ88+CA88+CB88+CC88</f>
        <v>0</v>
      </c>
      <c r="AG88" s="90">
        <f>AK88+AO88+AW88+BE88</f>
        <v>0</v>
      </c>
      <c r="AH88" s="90">
        <f>AL88+AP88+AX88+BF88</f>
        <v>0</v>
      </c>
      <c r="AI88" s="90">
        <f t="shared" si="144"/>
        <v>0</v>
      </c>
      <c r="AJ88" s="222" t="str">
        <f t="shared" si="145"/>
        <v>-</v>
      </c>
      <c r="AK88" s="90">
        <f>CP88</f>
        <v>0</v>
      </c>
      <c r="AL88" s="90">
        <f>SUM(AL89:AL94)</f>
        <v>0</v>
      </c>
      <c r="AM88" s="90">
        <f t="shared" si="172"/>
        <v>0</v>
      </c>
      <c r="AN88" s="222" t="str">
        <f t="shared" si="173"/>
        <v>-</v>
      </c>
      <c r="AO88" s="90">
        <f>CT88</f>
        <v>0</v>
      </c>
      <c r="AP88" s="90">
        <f>SUM(AP89:AP94)</f>
        <v>0</v>
      </c>
      <c r="AQ88" s="90">
        <f t="shared" si="174"/>
        <v>0</v>
      </c>
      <c r="AR88" s="222" t="str">
        <f t="shared" si="146"/>
        <v>-</v>
      </c>
      <c r="AS88" s="90">
        <f>AK88+AO88</f>
        <v>0</v>
      </c>
      <c r="AT88" s="90">
        <f>AL88+AP88</f>
        <v>0</v>
      </c>
      <c r="AU88" s="90">
        <f t="shared" si="176"/>
        <v>0</v>
      </c>
      <c r="AV88" s="222" t="str">
        <f t="shared" si="147"/>
        <v>-</v>
      </c>
      <c r="AW88" s="90">
        <f>DB88</f>
        <v>0</v>
      </c>
      <c r="AX88" s="90">
        <f>SUM(AX89:AX94)</f>
        <v>0</v>
      </c>
      <c r="AY88" s="90">
        <f t="shared" si="177"/>
        <v>0</v>
      </c>
      <c r="AZ88" s="222" t="str">
        <f t="shared" si="148"/>
        <v>-</v>
      </c>
      <c r="BA88" s="90">
        <f>AS88+AW88</f>
        <v>0</v>
      </c>
      <c r="BB88" s="90">
        <f>AT88+AX88</f>
        <v>0</v>
      </c>
      <c r="BC88" s="90">
        <f t="shared" si="179"/>
        <v>0</v>
      </c>
      <c r="BD88" s="222" t="str">
        <f t="shared" si="149"/>
        <v>-</v>
      </c>
      <c r="BE88" s="90">
        <f>DJ88</f>
        <v>0</v>
      </c>
      <c r="BF88" s="90">
        <f>SUM(BF89:BF94)</f>
        <v>0</v>
      </c>
      <c r="BG88" s="90">
        <f t="shared" si="150"/>
        <v>0</v>
      </c>
      <c r="BH88" s="222" t="str">
        <f t="shared" si="151"/>
        <v>-</v>
      </c>
      <c r="BI88" s="223"/>
      <c r="BJ88" s="223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90">
        <f>EE88</f>
        <v>0</v>
      </c>
      <c r="CA88" s="90">
        <f>EF88</f>
        <v>0</v>
      </c>
      <c r="CB88" s="90">
        <f>SUM(CB89:CB94)</f>
        <v>0</v>
      </c>
      <c r="CC88" s="90">
        <f>SUM(CC89:CC94)</f>
        <v>0</v>
      </c>
      <c r="CD88" s="134"/>
      <c r="CE88" s="134"/>
      <c r="CF88" s="134"/>
      <c r="CG88" s="21"/>
      <c r="CH88" s="21"/>
      <c r="CI88" s="192"/>
      <c r="CJ88" s="192"/>
      <c r="CK88" s="90">
        <f>CL88+EE88+EF88+EG88+EH88</f>
        <v>0</v>
      </c>
      <c r="CL88" s="90">
        <f t="shared" si="213"/>
        <v>0</v>
      </c>
      <c r="CM88" s="90">
        <f t="shared" si="213"/>
        <v>0</v>
      </c>
      <c r="CN88" s="90">
        <f t="shared" si="152"/>
        <v>0</v>
      </c>
      <c r="CO88" s="222" t="str">
        <f t="shared" si="153"/>
        <v>-</v>
      </c>
      <c r="CP88" s="90">
        <f>SUMIF($CI$11:$CI$60,$A88,CP$11:CP$60)+SUMIF($CI$106:$CI$117,$A88,CP$106:CP$117)</f>
        <v>0</v>
      </c>
      <c r="CQ88" s="90">
        <f>SUMIF($CJ$11:$CJ$60,$A88,CQ$11:CQ$60)+SUMIF($CJ$106:$CJ$117,$A88,CQ$106:CQ$117)</f>
        <v>0</v>
      </c>
      <c r="CR88" s="90">
        <f t="shared" si="193"/>
        <v>0</v>
      </c>
      <c r="CS88" s="222" t="str">
        <f t="shared" si="194"/>
        <v>-</v>
      </c>
      <c r="CT88" s="90">
        <f>SUMIF($CI$11:$CI$60,$A88,CT$11:CT$60)+SUMIF($CI$106:$CI$117,$A88,CT$106:CT$117)</f>
        <v>0</v>
      </c>
      <c r="CU88" s="90">
        <f>SUMIF($CJ$11:$CJ$60,$A88,CU$11:CU$60)+SUMIF($CJ$106:$CJ$117,$A88,CU$106:CU$117)</f>
        <v>0</v>
      </c>
      <c r="CV88" s="90">
        <f t="shared" si="154"/>
        <v>0</v>
      </c>
      <c r="CW88" s="222" t="str">
        <f t="shared" si="155"/>
        <v>-</v>
      </c>
      <c r="CX88" s="90">
        <f t="shared" si="214"/>
        <v>0</v>
      </c>
      <c r="CY88" s="90">
        <f t="shared" si="214"/>
        <v>0</v>
      </c>
      <c r="CZ88" s="90">
        <f t="shared" si="156"/>
        <v>0</v>
      </c>
      <c r="DA88" s="222" t="str">
        <f t="shared" si="157"/>
        <v>-</v>
      </c>
      <c r="DB88" s="90">
        <f>SUMIF($CI$11:$CI$60,$A88,DB$11:DB$60)+SUMIF($CI$106:$CI$117,$A88,DB$106:DB$117)</f>
        <v>0</v>
      </c>
      <c r="DC88" s="90">
        <f>SUMIF($CJ$11:$CJ$60,$A88,DC$11:DC$60)+SUMIF($CJ$106:$CJ$117,$A88,DC$106:DC$117)</f>
        <v>0</v>
      </c>
      <c r="DD88" s="90">
        <f t="shared" si="158"/>
        <v>0</v>
      </c>
      <c r="DE88" s="222" t="str">
        <f t="shared" si="159"/>
        <v>-</v>
      </c>
      <c r="DF88" s="90">
        <f t="shared" si="215"/>
        <v>0</v>
      </c>
      <c r="DG88" s="90">
        <f t="shared" si="215"/>
        <v>0</v>
      </c>
      <c r="DH88" s="90">
        <f t="shared" si="160"/>
        <v>0</v>
      </c>
      <c r="DI88" s="222" t="str">
        <f t="shared" si="161"/>
        <v>-</v>
      </c>
      <c r="DJ88" s="90">
        <f>SUMIF($CI$11:$CI$60,$A88,DJ$11:DJ$60)+SUMIF($CI$106:$CI$117,$A88,DJ$106:DJ$117)</f>
        <v>0</v>
      </c>
      <c r="DK88" s="90">
        <f>SUMIF($CJ$11:$CJ$60,$A88,DK$11:DK$60)+SUMIF($CJ$106:$CJ$117,$A88,DK$106:DK$117)</f>
        <v>0</v>
      </c>
      <c r="DL88" s="90">
        <f t="shared" si="162"/>
        <v>0</v>
      </c>
      <c r="DM88" s="222" t="str">
        <f t="shared" si="163"/>
        <v>-</v>
      </c>
      <c r="DN88" s="223"/>
      <c r="DO88" s="223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90">
        <f t="shared" si="216"/>
        <v>0</v>
      </c>
      <c r="EF88" s="90">
        <f t="shared" si="216"/>
        <v>0</v>
      </c>
      <c r="EG88" s="90">
        <f t="shared" si="216"/>
        <v>0</v>
      </c>
      <c r="EH88" s="90">
        <f t="shared" si="216"/>
        <v>0</v>
      </c>
      <c r="EI88" s="134"/>
      <c r="EJ88" s="134"/>
      <c r="EK88" s="134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24"/>
      <c r="GP88" s="90">
        <f>SUM(GP89:GP94)</f>
        <v>0</v>
      </c>
      <c r="GQ88" s="90">
        <f>SUM(GQ89:GQ94)</f>
        <v>0</v>
      </c>
      <c r="GR88" s="90">
        <f t="shared" si="217"/>
        <v>0</v>
      </c>
      <c r="GS88" s="90">
        <f t="shared" si="218"/>
        <v>0</v>
      </c>
      <c r="GT88" s="90">
        <f>SUM(GT89:GT94)</f>
        <v>0</v>
      </c>
      <c r="GU88" s="90">
        <f>SUM(GU89:GU94)</f>
        <v>0</v>
      </c>
      <c r="GV88" s="90">
        <f>CL88</f>
        <v>0</v>
      </c>
      <c r="GW88" s="90">
        <f>CM88</f>
        <v>0</v>
      </c>
      <c r="GX88" s="93">
        <f>GP88+GT88-GV88</f>
        <v>0</v>
      </c>
      <c r="GY88" s="93">
        <f>GQ88+GU88-GW88</f>
        <v>0</v>
      </c>
      <c r="GZ88" s="90">
        <f>SUM(GZ89:GZ94)</f>
        <v>0</v>
      </c>
      <c r="HA88" s="90">
        <f t="shared" si="220"/>
        <v>0</v>
      </c>
      <c r="HB88" s="90">
        <f>SUM(HB89:HB94)</f>
        <v>0</v>
      </c>
      <c r="HC88" s="90">
        <f t="shared" si="221"/>
        <v>0</v>
      </c>
      <c r="HD88" s="90">
        <f>SUM(HD89:HD94)</f>
        <v>0</v>
      </c>
      <c r="HE88" s="90">
        <f t="shared" si="222"/>
        <v>0</v>
      </c>
      <c r="HF88" s="90">
        <f>SUM(HF89:HF94)</f>
        <v>0</v>
      </c>
      <c r="HG88" s="90">
        <f t="shared" si="223"/>
        <v>0</v>
      </c>
      <c r="HH88" s="93">
        <f>GP88+GR88-GS88</f>
        <v>0</v>
      </c>
      <c r="HI88" s="87"/>
      <c r="HJ88" s="224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</row>
    <row r="89" spans="1:336" ht="15.75" hidden="1" outlineLevel="1" x14ac:dyDescent="0.2">
      <c r="A89" s="81"/>
      <c r="B89" s="241" t="s">
        <v>221</v>
      </c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90">
        <f>AG89+BZ89+CA89+CB89+CC89</f>
        <v>0</v>
      </c>
      <c r="AG89" s="90">
        <f>AK89+AO89+AW89+BE89</f>
        <v>0</v>
      </c>
      <c r="AH89" s="90">
        <f>AL89+AP89+AX89+BF89</f>
        <v>0</v>
      </c>
      <c r="AI89" s="90">
        <f>AH89-AG89</f>
        <v>0</v>
      </c>
      <c r="AJ89" s="222" t="str">
        <f>IF(AG89=0,"-",AH89/AG89)</f>
        <v>-</v>
      </c>
      <c r="AK89" s="90">
        <v>0</v>
      </c>
      <c r="AL89" s="90"/>
      <c r="AM89" s="90">
        <f>AL89-AK89</f>
        <v>0</v>
      </c>
      <c r="AN89" s="222" t="str">
        <f>IF(AK89=0,"-",AL89/AK89)</f>
        <v>-</v>
      </c>
      <c r="AO89" s="90">
        <v>0</v>
      </c>
      <c r="AP89" s="90"/>
      <c r="AQ89" s="90">
        <f>AP89-AO89</f>
        <v>0</v>
      </c>
      <c r="AR89" s="222" t="str">
        <f>IF(AO89=0,"-",AP89/AO89)</f>
        <v>-</v>
      </c>
      <c r="AS89" s="90">
        <f>AK89+AO89</f>
        <v>0</v>
      </c>
      <c r="AT89" s="90">
        <f>AL89+AP89</f>
        <v>0</v>
      </c>
      <c r="AU89" s="90">
        <f>AT89-AS89</f>
        <v>0</v>
      </c>
      <c r="AV89" s="222" t="str">
        <f>IF(AS89=0,"-",AT89/AS89)</f>
        <v>-</v>
      </c>
      <c r="AW89" s="90">
        <v>0</v>
      </c>
      <c r="AX89" s="90"/>
      <c r="AY89" s="90">
        <f>AX89-AW89</f>
        <v>0</v>
      </c>
      <c r="AZ89" s="222" t="str">
        <f>IF(AW89=0,"-",AX89/AW89)</f>
        <v>-</v>
      </c>
      <c r="BA89" s="90">
        <f>AS89+AW89</f>
        <v>0</v>
      </c>
      <c r="BB89" s="90">
        <f>AT89+AX89</f>
        <v>0</v>
      </c>
      <c r="BC89" s="90">
        <f>BB89-BA89</f>
        <v>0</v>
      </c>
      <c r="BD89" s="222" t="str">
        <f>IF(BA89=0,"-",BB89/BA89)</f>
        <v>-</v>
      </c>
      <c r="BE89" s="90">
        <v>0</v>
      </c>
      <c r="BF89" s="90"/>
      <c r="BG89" s="90">
        <f>BF89-BE89</f>
        <v>0</v>
      </c>
      <c r="BH89" s="222" t="str">
        <f>IF(BE89=0,"-",BF89/BE89)</f>
        <v>-</v>
      </c>
      <c r="BI89" s="223"/>
      <c r="BJ89" s="223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58"/>
      <c r="BZ89" s="253">
        <v>0</v>
      </c>
      <c r="CA89" s="253">
        <v>0</v>
      </c>
      <c r="CB89" s="253">
        <v>0</v>
      </c>
      <c r="CC89" s="253">
        <v>0</v>
      </c>
      <c r="CD89" s="134"/>
      <c r="CE89" s="134"/>
      <c r="CF89" s="134"/>
      <c r="CG89" s="21"/>
      <c r="CH89" s="21"/>
      <c r="CI89" s="192"/>
      <c r="CJ89" s="192"/>
      <c r="CK89" s="90">
        <f>CL89+EE89+EF89+EG89+EH89</f>
        <v>0</v>
      </c>
      <c r="CL89" s="90">
        <f t="shared" si="213"/>
        <v>0</v>
      </c>
      <c r="CM89" s="90">
        <f t="shared" si="213"/>
        <v>0</v>
      </c>
      <c r="CN89" s="90">
        <f>CM89-CL89</f>
        <v>0</v>
      </c>
      <c r="CO89" s="222" t="str">
        <f>IF(CL89=0,"-",CM89/CL89)</f>
        <v>-</v>
      </c>
      <c r="CP89" s="87">
        <v>0</v>
      </c>
      <c r="CQ89" s="87"/>
      <c r="CR89" s="90">
        <f>CQ89-CP89</f>
        <v>0</v>
      </c>
      <c r="CS89" s="222" t="str">
        <f>IF(CP89=0,"-",CQ89/CP89)</f>
        <v>-</v>
      </c>
      <c r="CT89" s="87">
        <v>0</v>
      </c>
      <c r="CU89" s="87"/>
      <c r="CV89" s="90">
        <f>CU89-CT89</f>
        <v>0</v>
      </c>
      <c r="CW89" s="222" t="str">
        <f>IF(CT89=0,"-",CU89/CT89)</f>
        <v>-</v>
      </c>
      <c r="CX89" s="90">
        <f t="shared" si="214"/>
        <v>0</v>
      </c>
      <c r="CY89" s="90">
        <f t="shared" si="214"/>
        <v>0</v>
      </c>
      <c r="CZ89" s="90">
        <f>CY89-CX89</f>
        <v>0</v>
      </c>
      <c r="DA89" s="222" t="str">
        <f>IF(CX89=0,"-",CY89/CX89)</f>
        <v>-</v>
      </c>
      <c r="DB89" s="87">
        <v>0</v>
      </c>
      <c r="DC89" s="87"/>
      <c r="DD89" s="90">
        <f>DC89-DB89</f>
        <v>0</v>
      </c>
      <c r="DE89" s="222" t="str">
        <f>IF(DB89=0,"-",DC89/DB89)</f>
        <v>-</v>
      </c>
      <c r="DF89" s="90">
        <f t="shared" si="215"/>
        <v>0</v>
      </c>
      <c r="DG89" s="90">
        <f t="shared" si="215"/>
        <v>0</v>
      </c>
      <c r="DH89" s="90">
        <f>DG89-DF89</f>
        <v>0</v>
      </c>
      <c r="DI89" s="222" t="str">
        <f>IF(DF89=0,"-",DG89/DF89)</f>
        <v>-</v>
      </c>
      <c r="DJ89" s="87">
        <v>0</v>
      </c>
      <c r="DK89" s="87">
        <v>0</v>
      </c>
      <c r="DL89" s="90">
        <f>DK89-DJ89</f>
        <v>0</v>
      </c>
      <c r="DM89" s="222" t="str">
        <f>IF(DJ89=0,"-",DK89/DJ89)</f>
        <v>-</v>
      </c>
      <c r="DN89" s="230"/>
      <c r="DO89" s="230"/>
      <c r="DP89" s="254"/>
      <c r="DQ89" s="254"/>
      <c r="DR89" s="254"/>
      <c r="DS89" s="254"/>
      <c r="DT89" s="254"/>
      <c r="DU89" s="254"/>
      <c r="DV89" s="254"/>
      <c r="DW89" s="254"/>
      <c r="DX89" s="254"/>
      <c r="DY89" s="254"/>
      <c r="DZ89" s="254"/>
      <c r="EA89" s="254"/>
      <c r="EB89" s="254"/>
      <c r="EC89" s="254"/>
      <c r="ED89" s="254"/>
      <c r="EE89" s="90">
        <v>0</v>
      </c>
      <c r="EF89" s="90">
        <v>0</v>
      </c>
      <c r="EG89" s="90">
        <v>0</v>
      </c>
      <c r="EH89" s="90">
        <v>0</v>
      </c>
      <c r="EI89" s="134"/>
      <c r="EJ89" s="134"/>
      <c r="EK89" s="134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24"/>
      <c r="GP89" s="242">
        <v>0</v>
      </c>
      <c r="GQ89" s="242">
        <v>0</v>
      </c>
      <c r="GR89" s="90">
        <f t="shared" si="217"/>
        <v>0</v>
      </c>
      <c r="GS89" s="90">
        <f t="shared" si="218"/>
        <v>0</v>
      </c>
      <c r="GT89" s="242">
        <v>0</v>
      </c>
      <c r="GU89" s="242">
        <v>0</v>
      </c>
      <c r="GV89" s="90">
        <f>CL89</f>
        <v>0</v>
      </c>
      <c r="GW89" s="90">
        <f>CM89</f>
        <v>0</v>
      </c>
      <c r="GX89" s="93">
        <f>GP89+GT89-GV89</f>
        <v>0</v>
      </c>
      <c r="GY89" s="93">
        <f>GQ89+GU89-GW89</f>
        <v>0</v>
      </c>
      <c r="GZ89" s="242">
        <v>0</v>
      </c>
      <c r="HA89" s="90">
        <f t="shared" si="220"/>
        <v>0</v>
      </c>
      <c r="HB89" s="242">
        <v>0</v>
      </c>
      <c r="HC89" s="90">
        <f t="shared" si="221"/>
        <v>0</v>
      </c>
      <c r="HD89" s="90">
        <v>0</v>
      </c>
      <c r="HE89" s="90">
        <f t="shared" si="222"/>
        <v>0</v>
      </c>
      <c r="HF89" s="90">
        <v>0</v>
      </c>
      <c r="HG89" s="90">
        <f t="shared" si="223"/>
        <v>0</v>
      </c>
      <c r="HH89" s="93">
        <f>GP89+GR89-GS89</f>
        <v>0</v>
      </c>
      <c r="HI89" s="243"/>
      <c r="HJ89" s="224"/>
      <c r="HK89" s="244"/>
      <c r="HL89" s="244"/>
      <c r="HM89" s="244"/>
      <c r="HN89" s="244"/>
      <c r="HO89" s="244"/>
      <c r="HP89" s="244"/>
      <c r="HQ89" s="244"/>
      <c r="HR89" s="244"/>
      <c r="HS89" s="244"/>
      <c r="HT89" s="244"/>
      <c r="HU89" s="244"/>
      <c r="HV89" s="244"/>
      <c r="HW89" s="244"/>
      <c r="HX89" s="244"/>
      <c r="HY89" s="244"/>
      <c r="HZ89" s="244"/>
      <c r="IA89" s="244"/>
      <c r="IB89" s="244"/>
      <c r="IC89" s="244"/>
      <c r="ID89" s="244"/>
      <c r="IE89" s="244"/>
      <c r="IF89" s="244"/>
      <c r="IG89" s="244"/>
      <c r="IH89" s="244"/>
      <c r="II89" s="244"/>
      <c r="IJ89" s="244"/>
      <c r="IK89" s="244"/>
      <c r="IL89" s="244"/>
      <c r="IM89" s="244"/>
      <c r="IN89" s="244"/>
      <c r="IO89" s="244"/>
      <c r="IP89" s="244"/>
      <c r="IQ89" s="244"/>
      <c r="IR89" s="244"/>
      <c r="IS89" s="244"/>
      <c r="IT89" s="244"/>
      <c r="IU89" s="244"/>
      <c r="IV89" s="244"/>
      <c r="IW89" s="244"/>
      <c r="IX89" s="244"/>
      <c r="IY89" s="244"/>
      <c r="IZ89" s="244"/>
      <c r="JA89" s="244"/>
      <c r="JB89" s="244"/>
      <c r="JC89" s="244"/>
      <c r="JD89" s="244"/>
      <c r="JE89" s="244"/>
      <c r="JF89" s="244"/>
      <c r="JG89" s="244"/>
      <c r="JH89" s="244"/>
      <c r="JI89" s="244"/>
      <c r="JJ89" s="244"/>
      <c r="JK89" s="244"/>
      <c r="JL89" s="244"/>
      <c r="JM89" s="244"/>
      <c r="JN89" s="244"/>
      <c r="JO89" s="244"/>
      <c r="JP89" s="244"/>
      <c r="JQ89" s="244"/>
      <c r="JR89" s="244"/>
      <c r="JS89" s="244"/>
      <c r="JT89" s="244"/>
      <c r="JU89" s="244"/>
      <c r="JV89" s="244"/>
      <c r="JW89" s="244"/>
      <c r="JX89" s="244"/>
      <c r="JY89" s="244"/>
      <c r="JZ89" s="244"/>
      <c r="KA89" s="244"/>
      <c r="KB89" s="244"/>
      <c r="KC89" s="244"/>
      <c r="KD89" s="244"/>
      <c r="KE89" s="244"/>
      <c r="KF89" s="244"/>
      <c r="KG89" s="244"/>
      <c r="KH89" s="244"/>
      <c r="KI89" s="244"/>
      <c r="KJ89" s="244"/>
      <c r="KK89" s="244"/>
      <c r="KL89" s="244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</row>
    <row r="90" spans="1:336" ht="15.75" hidden="1" outlineLevel="1" x14ac:dyDescent="0.2">
      <c r="A90" s="60"/>
      <c r="B90" s="241" t="s">
        <v>221</v>
      </c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90">
        <f t="shared" si="170"/>
        <v>0</v>
      </c>
      <c r="AG90" s="90">
        <f t="shared" si="171"/>
        <v>0</v>
      </c>
      <c r="AH90" s="90">
        <f t="shared" si="171"/>
        <v>0</v>
      </c>
      <c r="AI90" s="90">
        <f t="shared" si="144"/>
        <v>0</v>
      </c>
      <c r="AJ90" s="222" t="str">
        <f t="shared" si="145"/>
        <v>-</v>
      </c>
      <c r="AK90" s="90">
        <v>0</v>
      </c>
      <c r="AL90" s="90"/>
      <c r="AM90" s="90">
        <f t="shared" si="172"/>
        <v>0</v>
      </c>
      <c r="AN90" s="222" t="str">
        <f t="shared" si="173"/>
        <v>-</v>
      </c>
      <c r="AO90" s="90">
        <v>0</v>
      </c>
      <c r="AP90" s="90"/>
      <c r="AQ90" s="90">
        <f t="shared" si="174"/>
        <v>0</v>
      </c>
      <c r="AR90" s="222" t="str">
        <f t="shared" si="146"/>
        <v>-</v>
      </c>
      <c r="AS90" s="90">
        <f t="shared" si="175"/>
        <v>0</v>
      </c>
      <c r="AT90" s="90">
        <f t="shared" si="175"/>
        <v>0</v>
      </c>
      <c r="AU90" s="90">
        <f t="shared" si="176"/>
        <v>0</v>
      </c>
      <c r="AV90" s="222" t="str">
        <f t="shared" si="147"/>
        <v>-</v>
      </c>
      <c r="AW90" s="90">
        <v>0</v>
      </c>
      <c r="AX90" s="90"/>
      <c r="AY90" s="90">
        <f t="shared" si="177"/>
        <v>0</v>
      </c>
      <c r="AZ90" s="222" t="str">
        <f t="shared" si="148"/>
        <v>-</v>
      </c>
      <c r="BA90" s="90">
        <f t="shared" si="178"/>
        <v>0</v>
      </c>
      <c r="BB90" s="90">
        <f t="shared" si="178"/>
        <v>0</v>
      </c>
      <c r="BC90" s="90">
        <f t="shared" si="179"/>
        <v>0</v>
      </c>
      <c r="BD90" s="222" t="str">
        <f t="shared" si="149"/>
        <v>-</v>
      </c>
      <c r="BE90" s="90">
        <v>0</v>
      </c>
      <c r="BF90" s="90"/>
      <c r="BG90" s="90">
        <f t="shared" si="150"/>
        <v>0</v>
      </c>
      <c r="BH90" s="222" t="str">
        <f t="shared" si="151"/>
        <v>-</v>
      </c>
      <c r="BI90" s="223"/>
      <c r="BJ90" s="223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253">
        <v>0</v>
      </c>
      <c r="CA90" s="253">
        <v>0</v>
      </c>
      <c r="CB90" s="253">
        <v>0</v>
      </c>
      <c r="CC90" s="253">
        <v>0</v>
      </c>
      <c r="CD90" s="134"/>
      <c r="CE90" s="134"/>
      <c r="CF90" s="134"/>
      <c r="CG90" s="21"/>
      <c r="CH90" s="21"/>
      <c r="CI90" s="192"/>
      <c r="CJ90" s="192"/>
      <c r="CK90" s="90">
        <f t="shared" si="182"/>
        <v>0</v>
      </c>
      <c r="CL90" s="90">
        <f t="shared" si="213"/>
        <v>0</v>
      </c>
      <c r="CM90" s="90">
        <f t="shared" si="213"/>
        <v>0</v>
      </c>
      <c r="CN90" s="90">
        <f t="shared" si="152"/>
        <v>0</v>
      </c>
      <c r="CO90" s="222" t="str">
        <f t="shared" si="153"/>
        <v>-</v>
      </c>
      <c r="CP90" s="87">
        <v>0</v>
      </c>
      <c r="CQ90" s="87"/>
      <c r="CR90" s="90">
        <f t="shared" si="193"/>
        <v>0</v>
      </c>
      <c r="CS90" s="222" t="str">
        <f t="shared" si="194"/>
        <v>-</v>
      </c>
      <c r="CT90" s="87">
        <v>0</v>
      </c>
      <c r="CU90" s="87"/>
      <c r="CV90" s="90">
        <f t="shared" si="154"/>
        <v>0</v>
      </c>
      <c r="CW90" s="222" t="str">
        <f t="shared" si="155"/>
        <v>-</v>
      </c>
      <c r="CX90" s="90">
        <f t="shared" si="214"/>
        <v>0</v>
      </c>
      <c r="CY90" s="90">
        <f t="shared" si="214"/>
        <v>0</v>
      </c>
      <c r="CZ90" s="90">
        <f t="shared" si="156"/>
        <v>0</v>
      </c>
      <c r="DA90" s="222" t="str">
        <f t="shared" si="157"/>
        <v>-</v>
      </c>
      <c r="DB90" s="87">
        <v>0</v>
      </c>
      <c r="DC90" s="87"/>
      <c r="DD90" s="90">
        <f t="shared" si="158"/>
        <v>0</v>
      </c>
      <c r="DE90" s="222" t="str">
        <f t="shared" si="159"/>
        <v>-</v>
      </c>
      <c r="DF90" s="90">
        <f t="shared" si="215"/>
        <v>0</v>
      </c>
      <c r="DG90" s="90">
        <f t="shared" si="215"/>
        <v>0</v>
      </c>
      <c r="DH90" s="90">
        <f t="shared" si="160"/>
        <v>0</v>
      </c>
      <c r="DI90" s="222" t="str">
        <f t="shared" si="161"/>
        <v>-</v>
      </c>
      <c r="DJ90" s="87">
        <v>0</v>
      </c>
      <c r="DK90" s="87">
        <v>0</v>
      </c>
      <c r="DL90" s="90">
        <f t="shared" si="162"/>
        <v>0</v>
      </c>
      <c r="DM90" s="222" t="str">
        <f t="shared" si="163"/>
        <v>-</v>
      </c>
      <c r="DN90" s="230"/>
      <c r="DO90" s="230"/>
      <c r="DP90" s="254"/>
      <c r="DQ90" s="254"/>
      <c r="DR90" s="254"/>
      <c r="DS90" s="254"/>
      <c r="DT90" s="254"/>
      <c r="DU90" s="254"/>
      <c r="DV90" s="254"/>
      <c r="DW90" s="254"/>
      <c r="DX90" s="254"/>
      <c r="DY90" s="254"/>
      <c r="DZ90" s="254"/>
      <c r="EA90" s="254"/>
      <c r="EB90" s="254"/>
      <c r="EC90" s="254"/>
      <c r="ED90" s="254"/>
      <c r="EE90" s="90">
        <v>0</v>
      </c>
      <c r="EF90" s="90">
        <v>0</v>
      </c>
      <c r="EG90" s="90">
        <v>0</v>
      </c>
      <c r="EH90" s="90">
        <v>0</v>
      </c>
      <c r="EI90" s="134"/>
      <c r="EJ90" s="134"/>
      <c r="EK90" s="134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24"/>
      <c r="GP90" s="242">
        <v>0</v>
      </c>
      <c r="GQ90" s="242">
        <v>0</v>
      </c>
      <c r="GR90" s="90">
        <f t="shared" si="217"/>
        <v>0</v>
      </c>
      <c r="GS90" s="90">
        <f t="shared" si="218"/>
        <v>0</v>
      </c>
      <c r="GT90" s="242">
        <v>0</v>
      </c>
      <c r="GU90" s="242">
        <v>0</v>
      </c>
      <c r="GV90" s="90">
        <f t="shared" ref="GV90:GW94" si="224">CL90</f>
        <v>0</v>
      </c>
      <c r="GW90" s="90">
        <f t="shared" si="224"/>
        <v>0</v>
      </c>
      <c r="GX90" s="93">
        <f t="shared" si="167"/>
        <v>0</v>
      </c>
      <c r="GY90" s="93">
        <f t="shared" si="167"/>
        <v>0</v>
      </c>
      <c r="GZ90" s="242">
        <v>0</v>
      </c>
      <c r="HA90" s="90">
        <f t="shared" si="220"/>
        <v>0</v>
      </c>
      <c r="HB90" s="242">
        <v>0</v>
      </c>
      <c r="HC90" s="90">
        <f t="shared" si="221"/>
        <v>0</v>
      </c>
      <c r="HD90" s="90">
        <v>0</v>
      </c>
      <c r="HE90" s="90">
        <f t="shared" si="222"/>
        <v>0</v>
      </c>
      <c r="HF90" s="90">
        <v>0</v>
      </c>
      <c r="HG90" s="90">
        <f t="shared" si="223"/>
        <v>0</v>
      </c>
      <c r="HH90" s="93">
        <f t="shared" si="169"/>
        <v>0</v>
      </c>
      <c r="HI90" s="243"/>
      <c r="HJ90" s="224"/>
      <c r="HK90" s="244"/>
      <c r="HL90" s="244"/>
      <c r="HM90" s="244"/>
      <c r="HN90" s="244"/>
      <c r="HO90" s="244"/>
      <c r="HP90" s="244"/>
      <c r="HQ90" s="244"/>
      <c r="HR90" s="244"/>
      <c r="HS90" s="244"/>
      <c r="HT90" s="244"/>
      <c r="HU90" s="244"/>
      <c r="HV90" s="244"/>
      <c r="HW90" s="244"/>
      <c r="HX90" s="244"/>
      <c r="HY90" s="244"/>
      <c r="HZ90" s="244"/>
      <c r="IA90" s="244"/>
      <c r="IB90" s="244"/>
      <c r="IC90" s="244"/>
      <c r="ID90" s="244"/>
      <c r="IE90" s="244"/>
      <c r="IF90" s="244"/>
      <c r="IG90" s="244"/>
      <c r="IH90" s="244"/>
      <c r="II90" s="244"/>
      <c r="IJ90" s="244"/>
      <c r="IK90" s="244"/>
      <c r="IL90" s="244"/>
      <c r="IM90" s="244"/>
      <c r="IN90" s="244"/>
      <c r="IO90" s="244"/>
      <c r="IP90" s="244"/>
      <c r="IQ90" s="244"/>
      <c r="IR90" s="244"/>
      <c r="IS90" s="244"/>
      <c r="IT90" s="244"/>
      <c r="IU90" s="244"/>
      <c r="IV90" s="244"/>
      <c r="IW90" s="244"/>
      <c r="IX90" s="244"/>
      <c r="IY90" s="244"/>
      <c r="IZ90" s="244"/>
      <c r="JA90" s="244"/>
      <c r="JB90" s="244"/>
      <c r="JC90" s="244"/>
      <c r="JD90" s="244"/>
      <c r="JE90" s="244"/>
      <c r="JF90" s="244"/>
      <c r="JG90" s="244"/>
      <c r="JH90" s="244"/>
      <c r="JI90" s="244"/>
      <c r="JJ90" s="244"/>
      <c r="JK90" s="244"/>
      <c r="JL90" s="244"/>
      <c r="JM90" s="244"/>
      <c r="JN90" s="244"/>
      <c r="JO90" s="244"/>
      <c r="JP90" s="244"/>
      <c r="JQ90" s="244"/>
      <c r="JR90" s="244"/>
      <c r="JS90" s="244"/>
      <c r="JT90" s="244"/>
      <c r="JU90" s="244"/>
      <c r="JV90" s="244"/>
      <c r="JW90" s="244"/>
      <c r="JX90" s="244"/>
      <c r="JY90" s="244"/>
      <c r="JZ90" s="244"/>
      <c r="KA90" s="244"/>
      <c r="KB90" s="244"/>
      <c r="KC90" s="244"/>
      <c r="KD90" s="244"/>
      <c r="KE90" s="244"/>
      <c r="KF90" s="244"/>
      <c r="KG90" s="244"/>
      <c r="KH90" s="244"/>
      <c r="KI90" s="244"/>
      <c r="KJ90" s="244"/>
      <c r="KK90" s="244"/>
      <c r="KL90" s="244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</row>
    <row r="91" spans="1:336" ht="15.75" hidden="1" outlineLevel="1" x14ac:dyDescent="0.2">
      <c r="A91" s="81"/>
      <c r="B91" s="241" t="s">
        <v>221</v>
      </c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90">
        <f t="shared" si="170"/>
        <v>0</v>
      </c>
      <c r="AG91" s="90">
        <f t="shared" si="171"/>
        <v>0</v>
      </c>
      <c r="AH91" s="90">
        <f t="shared" si="171"/>
        <v>0</v>
      </c>
      <c r="AI91" s="90">
        <f t="shared" si="144"/>
        <v>0</v>
      </c>
      <c r="AJ91" s="222" t="str">
        <f t="shared" si="145"/>
        <v>-</v>
      </c>
      <c r="AK91" s="90">
        <v>0</v>
      </c>
      <c r="AL91" s="90"/>
      <c r="AM91" s="90">
        <f t="shared" si="172"/>
        <v>0</v>
      </c>
      <c r="AN91" s="222" t="str">
        <f t="shared" si="173"/>
        <v>-</v>
      </c>
      <c r="AO91" s="90">
        <v>0</v>
      </c>
      <c r="AP91" s="90"/>
      <c r="AQ91" s="90">
        <f t="shared" si="174"/>
        <v>0</v>
      </c>
      <c r="AR91" s="222" t="str">
        <f t="shared" si="146"/>
        <v>-</v>
      </c>
      <c r="AS91" s="90">
        <f t="shared" si="175"/>
        <v>0</v>
      </c>
      <c r="AT91" s="90">
        <f t="shared" si="175"/>
        <v>0</v>
      </c>
      <c r="AU91" s="90">
        <f t="shared" si="176"/>
        <v>0</v>
      </c>
      <c r="AV91" s="222" t="str">
        <f t="shared" si="147"/>
        <v>-</v>
      </c>
      <c r="AW91" s="90">
        <v>0</v>
      </c>
      <c r="AX91" s="90"/>
      <c r="AY91" s="90">
        <f t="shared" si="177"/>
        <v>0</v>
      </c>
      <c r="AZ91" s="222" t="str">
        <f t="shared" si="148"/>
        <v>-</v>
      </c>
      <c r="BA91" s="90">
        <f t="shared" si="178"/>
        <v>0</v>
      </c>
      <c r="BB91" s="90">
        <f t="shared" si="178"/>
        <v>0</v>
      </c>
      <c r="BC91" s="90">
        <f t="shared" si="179"/>
        <v>0</v>
      </c>
      <c r="BD91" s="222" t="str">
        <f t="shared" si="149"/>
        <v>-</v>
      </c>
      <c r="BE91" s="90">
        <v>0</v>
      </c>
      <c r="BF91" s="90"/>
      <c r="BG91" s="90">
        <f t="shared" si="150"/>
        <v>0</v>
      </c>
      <c r="BH91" s="222" t="str">
        <f t="shared" si="151"/>
        <v>-</v>
      </c>
      <c r="BI91" s="223"/>
      <c r="BJ91" s="223"/>
      <c r="BK91" s="158"/>
      <c r="BL91" s="158"/>
      <c r="BM91" s="158"/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58"/>
      <c r="BZ91" s="253">
        <v>0</v>
      </c>
      <c r="CA91" s="253">
        <v>0</v>
      </c>
      <c r="CB91" s="253">
        <v>0</v>
      </c>
      <c r="CC91" s="253">
        <v>0</v>
      </c>
      <c r="CD91" s="134"/>
      <c r="CE91" s="134"/>
      <c r="CF91" s="134"/>
      <c r="CG91" s="21"/>
      <c r="CH91" s="21"/>
      <c r="CI91" s="192"/>
      <c r="CJ91" s="192"/>
      <c r="CK91" s="90">
        <f t="shared" si="182"/>
        <v>0</v>
      </c>
      <c r="CL91" s="90">
        <f t="shared" si="213"/>
        <v>0</v>
      </c>
      <c r="CM91" s="90">
        <f t="shared" si="213"/>
        <v>0</v>
      </c>
      <c r="CN91" s="90">
        <f t="shared" si="152"/>
        <v>0</v>
      </c>
      <c r="CO91" s="222" t="str">
        <f t="shared" si="153"/>
        <v>-</v>
      </c>
      <c r="CP91" s="87">
        <v>0</v>
      </c>
      <c r="CQ91" s="87"/>
      <c r="CR91" s="90">
        <f t="shared" si="193"/>
        <v>0</v>
      </c>
      <c r="CS91" s="222" t="str">
        <f t="shared" si="194"/>
        <v>-</v>
      </c>
      <c r="CT91" s="87">
        <v>0</v>
      </c>
      <c r="CU91" s="87"/>
      <c r="CV91" s="90">
        <f t="shared" si="154"/>
        <v>0</v>
      </c>
      <c r="CW91" s="222" t="str">
        <f t="shared" si="155"/>
        <v>-</v>
      </c>
      <c r="CX91" s="90">
        <f t="shared" si="214"/>
        <v>0</v>
      </c>
      <c r="CY91" s="90">
        <f t="shared" si="214"/>
        <v>0</v>
      </c>
      <c r="CZ91" s="90">
        <f t="shared" si="156"/>
        <v>0</v>
      </c>
      <c r="DA91" s="222" t="str">
        <f t="shared" si="157"/>
        <v>-</v>
      </c>
      <c r="DB91" s="87">
        <v>0</v>
      </c>
      <c r="DC91" s="87"/>
      <c r="DD91" s="90">
        <f t="shared" si="158"/>
        <v>0</v>
      </c>
      <c r="DE91" s="222" t="str">
        <f t="shared" si="159"/>
        <v>-</v>
      </c>
      <c r="DF91" s="90">
        <f t="shared" si="215"/>
        <v>0</v>
      </c>
      <c r="DG91" s="90">
        <f t="shared" si="215"/>
        <v>0</v>
      </c>
      <c r="DH91" s="90">
        <f t="shared" si="160"/>
        <v>0</v>
      </c>
      <c r="DI91" s="222" t="str">
        <f t="shared" si="161"/>
        <v>-</v>
      </c>
      <c r="DJ91" s="87">
        <v>0</v>
      </c>
      <c r="DK91" s="87">
        <v>0</v>
      </c>
      <c r="DL91" s="90">
        <f t="shared" si="162"/>
        <v>0</v>
      </c>
      <c r="DM91" s="222" t="str">
        <f t="shared" si="163"/>
        <v>-</v>
      </c>
      <c r="DN91" s="230"/>
      <c r="DO91" s="230"/>
      <c r="DP91" s="254"/>
      <c r="DQ91" s="254"/>
      <c r="DR91" s="254"/>
      <c r="DS91" s="254"/>
      <c r="DT91" s="254"/>
      <c r="DU91" s="254"/>
      <c r="DV91" s="254"/>
      <c r="DW91" s="254"/>
      <c r="DX91" s="254"/>
      <c r="DY91" s="254"/>
      <c r="DZ91" s="254"/>
      <c r="EA91" s="254"/>
      <c r="EB91" s="254"/>
      <c r="EC91" s="254"/>
      <c r="ED91" s="254"/>
      <c r="EE91" s="90">
        <v>0</v>
      </c>
      <c r="EF91" s="90">
        <v>0</v>
      </c>
      <c r="EG91" s="90">
        <v>0</v>
      </c>
      <c r="EH91" s="90">
        <v>0</v>
      </c>
      <c r="EI91" s="134"/>
      <c r="EJ91" s="134"/>
      <c r="EK91" s="134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24"/>
      <c r="GP91" s="242">
        <v>0</v>
      </c>
      <c r="GQ91" s="242">
        <v>0</v>
      </c>
      <c r="GR91" s="90">
        <f t="shared" si="217"/>
        <v>0</v>
      </c>
      <c r="GS91" s="90">
        <f t="shared" si="218"/>
        <v>0</v>
      </c>
      <c r="GT91" s="242">
        <v>0</v>
      </c>
      <c r="GU91" s="242">
        <v>0</v>
      </c>
      <c r="GV91" s="90">
        <f t="shared" si="224"/>
        <v>0</v>
      </c>
      <c r="GW91" s="90">
        <f t="shared" si="224"/>
        <v>0</v>
      </c>
      <c r="GX91" s="93">
        <f t="shared" si="167"/>
        <v>0</v>
      </c>
      <c r="GY91" s="93">
        <f t="shared" si="167"/>
        <v>0</v>
      </c>
      <c r="GZ91" s="242">
        <v>0</v>
      </c>
      <c r="HA91" s="90">
        <f t="shared" si="220"/>
        <v>0</v>
      </c>
      <c r="HB91" s="242">
        <v>0</v>
      </c>
      <c r="HC91" s="90">
        <f t="shared" si="221"/>
        <v>0</v>
      </c>
      <c r="HD91" s="90">
        <v>0</v>
      </c>
      <c r="HE91" s="90">
        <f t="shared" si="222"/>
        <v>0</v>
      </c>
      <c r="HF91" s="90">
        <v>0</v>
      </c>
      <c r="HG91" s="90">
        <f t="shared" si="223"/>
        <v>0</v>
      </c>
      <c r="HH91" s="93">
        <f t="shared" si="169"/>
        <v>0</v>
      </c>
      <c r="HI91" s="243"/>
      <c r="HJ91" s="224"/>
      <c r="HK91" s="244"/>
      <c r="HL91" s="244"/>
      <c r="HM91" s="244"/>
      <c r="HN91" s="244"/>
      <c r="HO91" s="244"/>
      <c r="HP91" s="244"/>
      <c r="HQ91" s="244"/>
      <c r="HR91" s="244"/>
      <c r="HS91" s="244"/>
      <c r="HT91" s="244"/>
      <c r="HU91" s="244"/>
      <c r="HV91" s="244"/>
      <c r="HW91" s="244"/>
      <c r="HX91" s="244"/>
      <c r="HY91" s="244"/>
      <c r="HZ91" s="244"/>
      <c r="IA91" s="244"/>
      <c r="IB91" s="244"/>
      <c r="IC91" s="244"/>
      <c r="ID91" s="244"/>
      <c r="IE91" s="244"/>
      <c r="IF91" s="244"/>
      <c r="IG91" s="244"/>
      <c r="IH91" s="244"/>
      <c r="II91" s="244"/>
      <c r="IJ91" s="244"/>
      <c r="IK91" s="244"/>
      <c r="IL91" s="244"/>
      <c r="IM91" s="244"/>
      <c r="IN91" s="244"/>
      <c r="IO91" s="244"/>
      <c r="IP91" s="244"/>
      <c r="IQ91" s="244"/>
      <c r="IR91" s="244"/>
      <c r="IS91" s="244"/>
      <c r="IT91" s="244"/>
      <c r="IU91" s="244"/>
      <c r="IV91" s="244"/>
      <c r="IW91" s="244"/>
      <c r="IX91" s="244"/>
      <c r="IY91" s="244"/>
      <c r="IZ91" s="244"/>
      <c r="JA91" s="244"/>
      <c r="JB91" s="244"/>
      <c r="JC91" s="244"/>
      <c r="JD91" s="244"/>
      <c r="JE91" s="244"/>
      <c r="JF91" s="244"/>
      <c r="JG91" s="244"/>
      <c r="JH91" s="244"/>
      <c r="JI91" s="244"/>
      <c r="JJ91" s="244"/>
      <c r="JK91" s="244"/>
      <c r="JL91" s="244"/>
      <c r="JM91" s="244"/>
      <c r="JN91" s="244"/>
      <c r="JO91" s="244"/>
      <c r="JP91" s="244"/>
      <c r="JQ91" s="244"/>
      <c r="JR91" s="244"/>
      <c r="JS91" s="244"/>
      <c r="JT91" s="244"/>
      <c r="JU91" s="244"/>
      <c r="JV91" s="244"/>
      <c r="JW91" s="244"/>
      <c r="JX91" s="244"/>
      <c r="JY91" s="244"/>
      <c r="JZ91" s="244"/>
      <c r="KA91" s="244"/>
      <c r="KB91" s="244"/>
      <c r="KC91" s="244"/>
      <c r="KD91" s="244"/>
      <c r="KE91" s="244"/>
      <c r="KF91" s="244"/>
      <c r="KG91" s="244"/>
      <c r="KH91" s="244"/>
      <c r="KI91" s="244"/>
      <c r="KJ91" s="244"/>
      <c r="KK91" s="244"/>
      <c r="KL91" s="244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</row>
    <row r="92" spans="1:336" ht="15.75" hidden="1" outlineLevel="1" x14ac:dyDescent="0.2">
      <c r="A92" s="81"/>
      <c r="B92" s="241" t="s">
        <v>221</v>
      </c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90">
        <f t="shared" si="170"/>
        <v>0</v>
      </c>
      <c r="AG92" s="90">
        <f t="shared" si="171"/>
        <v>0</v>
      </c>
      <c r="AH92" s="90">
        <f t="shared" si="171"/>
        <v>0</v>
      </c>
      <c r="AI92" s="90">
        <f t="shared" si="144"/>
        <v>0</v>
      </c>
      <c r="AJ92" s="222" t="str">
        <f t="shared" si="145"/>
        <v>-</v>
      </c>
      <c r="AK92" s="90">
        <v>0</v>
      </c>
      <c r="AL92" s="90"/>
      <c r="AM92" s="90">
        <f t="shared" si="172"/>
        <v>0</v>
      </c>
      <c r="AN92" s="222" t="str">
        <f t="shared" si="173"/>
        <v>-</v>
      </c>
      <c r="AO92" s="90">
        <v>0</v>
      </c>
      <c r="AP92" s="90"/>
      <c r="AQ92" s="90">
        <f t="shared" si="174"/>
        <v>0</v>
      </c>
      <c r="AR92" s="222" t="str">
        <f t="shared" si="146"/>
        <v>-</v>
      </c>
      <c r="AS92" s="90">
        <f t="shared" si="175"/>
        <v>0</v>
      </c>
      <c r="AT92" s="90">
        <f t="shared" si="175"/>
        <v>0</v>
      </c>
      <c r="AU92" s="90">
        <f t="shared" si="176"/>
        <v>0</v>
      </c>
      <c r="AV92" s="222" t="str">
        <f t="shared" si="147"/>
        <v>-</v>
      </c>
      <c r="AW92" s="90">
        <v>0</v>
      </c>
      <c r="AX92" s="90"/>
      <c r="AY92" s="90">
        <f t="shared" si="177"/>
        <v>0</v>
      </c>
      <c r="AZ92" s="222" t="str">
        <f t="shared" si="148"/>
        <v>-</v>
      </c>
      <c r="BA92" s="90">
        <f t="shared" si="178"/>
        <v>0</v>
      </c>
      <c r="BB92" s="90">
        <f t="shared" si="178"/>
        <v>0</v>
      </c>
      <c r="BC92" s="90">
        <f t="shared" si="179"/>
        <v>0</v>
      </c>
      <c r="BD92" s="222" t="str">
        <f t="shared" si="149"/>
        <v>-</v>
      </c>
      <c r="BE92" s="90">
        <v>0</v>
      </c>
      <c r="BF92" s="90"/>
      <c r="BG92" s="90">
        <f t="shared" si="150"/>
        <v>0</v>
      </c>
      <c r="BH92" s="222" t="str">
        <f t="shared" si="151"/>
        <v>-</v>
      </c>
      <c r="BI92" s="223"/>
      <c r="BJ92" s="223"/>
      <c r="BK92" s="158"/>
      <c r="BL92" s="158"/>
      <c r="BM92" s="158"/>
      <c r="BN92" s="158"/>
      <c r="BO92" s="158"/>
      <c r="BP92" s="158"/>
      <c r="BQ92" s="158"/>
      <c r="BR92" s="158"/>
      <c r="BS92" s="158"/>
      <c r="BT92" s="158"/>
      <c r="BU92" s="158"/>
      <c r="BV92" s="158"/>
      <c r="BW92" s="158"/>
      <c r="BX92" s="158"/>
      <c r="BY92" s="158"/>
      <c r="BZ92" s="253">
        <v>0</v>
      </c>
      <c r="CA92" s="253">
        <v>0</v>
      </c>
      <c r="CB92" s="253">
        <v>0</v>
      </c>
      <c r="CC92" s="253">
        <v>0</v>
      </c>
      <c r="CD92" s="134"/>
      <c r="CE92" s="134"/>
      <c r="CF92" s="134"/>
      <c r="CG92" s="21"/>
      <c r="CH92" s="21"/>
      <c r="CI92" s="192"/>
      <c r="CJ92" s="192"/>
      <c r="CK92" s="90">
        <f t="shared" si="182"/>
        <v>0</v>
      </c>
      <c r="CL92" s="90">
        <f t="shared" si="213"/>
        <v>0</v>
      </c>
      <c r="CM92" s="90">
        <f t="shared" si="213"/>
        <v>0</v>
      </c>
      <c r="CN92" s="90">
        <f t="shared" si="152"/>
        <v>0</v>
      </c>
      <c r="CO92" s="222" t="str">
        <f t="shared" si="153"/>
        <v>-</v>
      </c>
      <c r="CP92" s="87">
        <v>0</v>
      </c>
      <c r="CQ92" s="87"/>
      <c r="CR92" s="90">
        <f t="shared" si="193"/>
        <v>0</v>
      </c>
      <c r="CS92" s="222" t="str">
        <f t="shared" si="194"/>
        <v>-</v>
      </c>
      <c r="CT92" s="87">
        <v>0</v>
      </c>
      <c r="CU92" s="87"/>
      <c r="CV92" s="90">
        <f t="shared" si="154"/>
        <v>0</v>
      </c>
      <c r="CW92" s="222" t="str">
        <f t="shared" si="155"/>
        <v>-</v>
      </c>
      <c r="CX92" s="90">
        <f t="shared" si="214"/>
        <v>0</v>
      </c>
      <c r="CY92" s="90">
        <f t="shared" si="214"/>
        <v>0</v>
      </c>
      <c r="CZ92" s="90">
        <f t="shared" si="156"/>
        <v>0</v>
      </c>
      <c r="DA92" s="222" t="str">
        <f t="shared" si="157"/>
        <v>-</v>
      </c>
      <c r="DB92" s="87">
        <v>0</v>
      </c>
      <c r="DC92" s="87"/>
      <c r="DD92" s="90">
        <f t="shared" si="158"/>
        <v>0</v>
      </c>
      <c r="DE92" s="222" t="str">
        <f t="shared" si="159"/>
        <v>-</v>
      </c>
      <c r="DF92" s="90">
        <f t="shared" si="215"/>
        <v>0</v>
      </c>
      <c r="DG92" s="90">
        <f t="shared" si="215"/>
        <v>0</v>
      </c>
      <c r="DH92" s="90">
        <f t="shared" si="160"/>
        <v>0</v>
      </c>
      <c r="DI92" s="222" t="str">
        <f t="shared" si="161"/>
        <v>-</v>
      </c>
      <c r="DJ92" s="87">
        <v>0</v>
      </c>
      <c r="DK92" s="87">
        <v>0</v>
      </c>
      <c r="DL92" s="90">
        <f t="shared" si="162"/>
        <v>0</v>
      </c>
      <c r="DM92" s="222" t="str">
        <f t="shared" si="163"/>
        <v>-</v>
      </c>
      <c r="DN92" s="230"/>
      <c r="DO92" s="230"/>
      <c r="DP92" s="254"/>
      <c r="DQ92" s="254"/>
      <c r="DR92" s="254"/>
      <c r="DS92" s="254"/>
      <c r="DT92" s="254"/>
      <c r="DU92" s="254"/>
      <c r="DV92" s="254"/>
      <c r="DW92" s="254"/>
      <c r="DX92" s="254"/>
      <c r="DY92" s="254"/>
      <c r="DZ92" s="254"/>
      <c r="EA92" s="254"/>
      <c r="EB92" s="254"/>
      <c r="EC92" s="254"/>
      <c r="ED92" s="254"/>
      <c r="EE92" s="90">
        <v>0</v>
      </c>
      <c r="EF92" s="90">
        <v>0</v>
      </c>
      <c r="EG92" s="90">
        <v>0</v>
      </c>
      <c r="EH92" s="90">
        <v>0</v>
      </c>
      <c r="EI92" s="134"/>
      <c r="EJ92" s="134"/>
      <c r="EK92" s="134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24"/>
      <c r="GP92" s="242">
        <v>0</v>
      </c>
      <c r="GQ92" s="242">
        <v>0</v>
      </c>
      <c r="GR92" s="90">
        <f t="shared" si="217"/>
        <v>0</v>
      </c>
      <c r="GS92" s="90">
        <f t="shared" si="218"/>
        <v>0</v>
      </c>
      <c r="GT92" s="242">
        <v>0</v>
      </c>
      <c r="GU92" s="242">
        <v>0</v>
      </c>
      <c r="GV92" s="90">
        <f t="shared" si="224"/>
        <v>0</v>
      </c>
      <c r="GW92" s="90">
        <f t="shared" si="224"/>
        <v>0</v>
      </c>
      <c r="GX92" s="93">
        <f t="shared" si="167"/>
        <v>0</v>
      </c>
      <c r="GY92" s="93">
        <f t="shared" si="167"/>
        <v>0</v>
      </c>
      <c r="GZ92" s="242">
        <v>0</v>
      </c>
      <c r="HA92" s="90">
        <f t="shared" si="220"/>
        <v>0</v>
      </c>
      <c r="HB92" s="242">
        <v>0</v>
      </c>
      <c r="HC92" s="90">
        <f t="shared" si="221"/>
        <v>0</v>
      </c>
      <c r="HD92" s="90">
        <v>0</v>
      </c>
      <c r="HE92" s="90">
        <f t="shared" si="222"/>
        <v>0</v>
      </c>
      <c r="HF92" s="90">
        <v>0</v>
      </c>
      <c r="HG92" s="90">
        <f t="shared" si="223"/>
        <v>0</v>
      </c>
      <c r="HH92" s="93">
        <f t="shared" si="169"/>
        <v>0</v>
      </c>
      <c r="HI92" s="243"/>
      <c r="HJ92" s="224"/>
      <c r="HK92" s="244"/>
      <c r="HL92" s="244"/>
      <c r="HM92" s="244"/>
      <c r="HN92" s="244"/>
      <c r="HO92" s="244"/>
      <c r="HP92" s="244"/>
      <c r="HQ92" s="244"/>
      <c r="HR92" s="244"/>
      <c r="HS92" s="244"/>
      <c r="HT92" s="244"/>
      <c r="HU92" s="244"/>
      <c r="HV92" s="244"/>
      <c r="HW92" s="244"/>
      <c r="HX92" s="244"/>
      <c r="HY92" s="244"/>
      <c r="HZ92" s="244"/>
      <c r="IA92" s="244"/>
      <c r="IB92" s="244"/>
      <c r="IC92" s="244"/>
      <c r="ID92" s="244"/>
      <c r="IE92" s="244"/>
      <c r="IF92" s="244"/>
      <c r="IG92" s="244"/>
      <c r="IH92" s="244"/>
      <c r="II92" s="244"/>
      <c r="IJ92" s="244"/>
      <c r="IK92" s="244"/>
      <c r="IL92" s="244"/>
      <c r="IM92" s="244"/>
      <c r="IN92" s="244"/>
      <c r="IO92" s="244"/>
      <c r="IP92" s="244"/>
      <c r="IQ92" s="244"/>
      <c r="IR92" s="244"/>
      <c r="IS92" s="244"/>
      <c r="IT92" s="244"/>
      <c r="IU92" s="244"/>
      <c r="IV92" s="244"/>
      <c r="IW92" s="244"/>
      <c r="IX92" s="244"/>
      <c r="IY92" s="244"/>
      <c r="IZ92" s="244"/>
      <c r="JA92" s="244"/>
      <c r="JB92" s="244"/>
      <c r="JC92" s="244"/>
      <c r="JD92" s="244"/>
      <c r="JE92" s="244"/>
      <c r="JF92" s="244"/>
      <c r="JG92" s="244"/>
      <c r="JH92" s="244"/>
      <c r="JI92" s="244"/>
      <c r="JJ92" s="244"/>
      <c r="JK92" s="244"/>
      <c r="JL92" s="244"/>
      <c r="JM92" s="244"/>
      <c r="JN92" s="244"/>
      <c r="JO92" s="244"/>
      <c r="JP92" s="244"/>
      <c r="JQ92" s="244"/>
      <c r="JR92" s="244"/>
      <c r="JS92" s="244"/>
      <c r="JT92" s="244"/>
      <c r="JU92" s="244"/>
      <c r="JV92" s="244"/>
      <c r="JW92" s="244"/>
      <c r="JX92" s="244"/>
      <c r="JY92" s="244"/>
      <c r="JZ92" s="244"/>
      <c r="KA92" s="244"/>
      <c r="KB92" s="244"/>
      <c r="KC92" s="244"/>
      <c r="KD92" s="244"/>
      <c r="KE92" s="244"/>
      <c r="KF92" s="244"/>
      <c r="KG92" s="244"/>
      <c r="KH92" s="244"/>
      <c r="KI92" s="244"/>
      <c r="KJ92" s="244"/>
      <c r="KK92" s="244"/>
      <c r="KL92" s="244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</row>
    <row r="93" spans="1:336" ht="15.75" hidden="1" outlineLevel="1" x14ac:dyDescent="0.2">
      <c r="A93" s="81"/>
      <c r="B93" s="241" t="s">
        <v>221</v>
      </c>
      <c r="C93" s="227"/>
      <c r="D93" s="227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90">
        <f t="shared" si="170"/>
        <v>0</v>
      </c>
      <c r="AG93" s="90">
        <f t="shared" si="171"/>
        <v>0</v>
      </c>
      <c r="AH93" s="90">
        <f t="shared" si="171"/>
        <v>0</v>
      </c>
      <c r="AI93" s="90">
        <f t="shared" si="144"/>
        <v>0</v>
      </c>
      <c r="AJ93" s="222" t="str">
        <f t="shared" si="145"/>
        <v>-</v>
      </c>
      <c r="AK93" s="90">
        <v>0</v>
      </c>
      <c r="AL93" s="90"/>
      <c r="AM93" s="90">
        <f t="shared" si="172"/>
        <v>0</v>
      </c>
      <c r="AN93" s="222" t="str">
        <f t="shared" si="173"/>
        <v>-</v>
      </c>
      <c r="AO93" s="90">
        <v>0</v>
      </c>
      <c r="AP93" s="90"/>
      <c r="AQ93" s="90">
        <f t="shared" si="174"/>
        <v>0</v>
      </c>
      <c r="AR93" s="222" t="str">
        <f t="shared" si="146"/>
        <v>-</v>
      </c>
      <c r="AS93" s="90">
        <f t="shared" si="175"/>
        <v>0</v>
      </c>
      <c r="AT93" s="90">
        <f t="shared" si="175"/>
        <v>0</v>
      </c>
      <c r="AU93" s="90">
        <f t="shared" si="176"/>
        <v>0</v>
      </c>
      <c r="AV93" s="222" t="str">
        <f t="shared" si="147"/>
        <v>-</v>
      </c>
      <c r="AW93" s="90">
        <v>0</v>
      </c>
      <c r="AX93" s="90"/>
      <c r="AY93" s="90">
        <f t="shared" si="177"/>
        <v>0</v>
      </c>
      <c r="AZ93" s="222" t="str">
        <f t="shared" si="148"/>
        <v>-</v>
      </c>
      <c r="BA93" s="90">
        <f t="shared" si="178"/>
        <v>0</v>
      </c>
      <c r="BB93" s="90">
        <f t="shared" si="178"/>
        <v>0</v>
      </c>
      <c r="BC93" s="90">
        <f t="shared" si="179"/>
        <v>0</v>
      </c>
      <c r="BD93" s="222" t="str">
        <f t="shared" si="149"/>
        <v>-</v>
      </c>
      <c r="BE93" s="90">
        <v>0</v>
      </c>
      <c r="BF93" s="90"/>
      <c r="BG93" s="90">
        <f t="shared" si="150"/>
        <v>0</v>
      </c>
      <c r="BH93" s="222" t="str">
        <f t="shared" si="151"/>
        <v>-</v>
      </c>
      <c r="BI93" s="223"/>
      <c r="BJ93" s="223"/>
      <c r="BK93" s="158"/>
      <c r="BL93" s="158"/>
      <c r="BM93" s="158"/>
      <c r="BN93" s="158"/>
      <c r="BO93" s="158"/>
      <c r="BP93" s="158"/>
      <c r="BQ93" s="158"/>
      <c r="BR93" s="158"/>
      <c r="BS93" s="158"/>
      <c r="BT93" s="158"/>
      <c r="BU93" s="158"/>
      <c r="BV93" s="158"/>
      <c r="BW93" s="158"/>
      <c r="BX93" s="158"/>
      <c r="BY93" s="158"/>
      <c r="BZ93" s="253">
        <v>0</v>
      </c>
      <c r="CA93" s="253">
        <v>0</v>
      </c>
      <c r="CB93" s="253">
        <v>0</v>
      </c>
      <c r="CC93" s="253">
        <v>0</v>
      </c>
      <c r="CD93" s="134"/>
      <c r="CE93" s="134"/>
      <c r="CF93" s="134"/>
      <c r="CG93" s="21"/>
      <c r="CH93" s="21"/>
      <c r="CI93" s="192"/>
      <c r="CJ93" s="192"/>
      <c r="CK93" s="90">
        <f t="shared" si="182"/>
        <v>0</v>
      </c>
      <c r="CL93" s="90">
        <f t="shared" si="213"/>
        <v>0</v>
      </c>
      <c r="CM93" s="90">
        <f t="shared" si="213"/>
        <v>0</v>
      </c>
      <c r="CN93" s="90">
        <f t="shared" si="152"/>
        <v>0</v>
      </c>
      <c r="CO93" s="222" t="str">
        <f t="shared" si="153"/>
        <v>-</v>
      </c>
      <c r="CP93" s="87">
        <v>0</v>
      </c>
      <c r="CQ93" s="87"/>
      <c r="CR93" s="90">
        <f t="shared" si="193"/>
        <v>0</v>
      </c>
      <c r="CS93" s="222" t="str">
        <f t="shared" si="194"/>
        <v>-</v>
      </c>
      <c r="CT93" s="87">
        <v>0</v>
      </c>
      <c r="CU93" s="87"/>
      <c r="CV93" s="90">
        <f t="shared" si="154"/>
        <v>0</v>
      </c>
      <c r="CW93" s="222" t="str">
        <f t="shared" si="155"/>
        <v>-</v>
      </c>
      <c r="CX93" s="90">
        <f t="shared" si="214"/>
        <v>0</v>
      </c>
      <c r="CY93" s="90">
        <f t="shared" si="214"/>
        <v>0</v>
      </c>
      <c r="CZ93" s="90">
        <f t="shared" si="156"/>
        <v>0</v>
      </c>
      <c r="DA93" s="222" t="str">
        <f t="shared" si="157"/>
        <v>-</v>
      </c>
      <c r="DB93" s="87">
        <v>0</v>
      </c>
      <c r="DC93" s="87"/>
      <c r="DD93" s="90">
        <f t="shared" si="158"/>
        <v>0</v>
      </c>
      <c r="DE93" s="222" t="str">
        <f t="shared" si="159"/>
        <v>-</v>
      </c>
      <c r="DF93" s="90">
        <f t="shared" si="215"/>
        <v>0</v>
      </c>
      <c r="DG93" s="90">
        <f t="shared" si="215"/>
        <v>0</v>
      </c>
      <c r="DH93" s="90">
        <f t="shared" si="160"/>
        <v>0</v>
      </c>
      <c r="DI93" s="222" t="str">
        <f t="shared" si="161"/>
        <v>-</v>
      </c>
      <c r="DJ93" s="87">
        <v>0</v>
      </c>
      <c r="DK93" s="87">
        <v>0</v>
      </c>
      <c r="DL93" s="90">
        <f t="shared" si="162"/>
        <v>0</v>
      </c>
      <c r="DM93" s="222" t="str">
        <f t="shared" si="163"/>
        <v>-</v>
      </c>
      <c r="DN93" s="230"/>
      <c r="DO93" s="230"/>
      <c r="DP93" s="254"/>
      <c r="DQ93" s="254"/>
      <c r="DR93" s="254"/>
      <c r="DS93" s="254"/>
      <c r="DT93" s="254"/>
      <c r="DU93" s="254"/>
      <c r="DV93" s="254"/>
      <c r="DW93" s="254"/>
      <c r="DX93" s="254"/>
      <c r="DY93" s="254"/>
      <c r="DZ93" s="254"/>
      <c r="EA93" s="254"/>
      <c r="EB93" s="254"/>
      <c r="EC93" s="254"/>
      <c r="ED93" s="254"/>
      <c r="EE93" s="90">
        <v>0</v>
      </c>
      <c r="EF93" s="90">
        <v>0</v>
      </c>
      <c r="EG93" s="90">
        <v>0</v>
      </c>
      <c r="EH93" s="90">
        <v>0</v>
      </c>
      <c r="EI93" s="134"/>
      <c r="EJ93" s="134"/>
      <c r="EK93" s="134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24"/>
      <c r="GP93" s="242">
        <v>0</v>
      </c>
      <c r="GQ93" s="242">
        <v>0</v>
      </c>
      <c r="GR93" s="90">
        <f t="shared" si="217"/>
        <v>0</v>
      </c>
      <c r="GS93" s="90">
        <f t="shared" si="218"/>
        <v>0</v>
      </c>
      <c r="GT93" s="242">
        <v>0</v>
      </c>
      <c r="GU93" s="242">
        <v>0</v>
      </c>
      <c r="GV93" s="90">
        <f t="shared" si="224"/>
        <v>0</v>
      </c>
      <c r="GW93" s="90">
        <f t="shared" si="224"/>
        <v>0</v>
      </c>
      <c r="GX93" s="93">
        <f t="shared" si="167"/>
        <v>0</v>
      </c>
      <c r="GY93" s="93">
        <f t="shared" si="167"/>
        <v>0</v>
      </c>
      <c r="GZ93" s="242">
        <v>0</v>
      </c>
      <c r="HA93" s="90">
        <f t="shared" si="220"/>
        <v>0</v>
      </c>
      <c r="HB93" s="242">
        <v>0</v>
      </c>
      <c r="HC93" s="90">
        <f t="shared" si="221"/>
        <v>0</v>
      </c>
      <c r="HD93" s="90">
        <v>0</v>
      </c>
      <c r="HE93" s="90">
        <f t="shared" si="222"/>
        <v>0</v>
      </c>
      <c r="HF93" s="90">
        <v>0</v>
      </c>
      <c r="HG93" s="90">
        <f t="shared" si="223"/>
        <v>0</v>
      </c>
      <c r="HH93" s="93">
        <f t="shared" si="169"/>
        <v>0</v>
      </c>
      <c r="HI93" s="243"/>
      <c r="HJ93" s="224"/>
      <c r="HK93" s="244"/>
      <c r="HL93" s="244"/>
      <c r="HM93" s="244"/>
      <c r="HN93" s="244"/>
      <c r="HO93" s="244"/>
      <c r="HP93" s="244"/>
      <c r="HQ93" s="244"/>
      <c r="HR93" s="244"/>
      <c r="HS93" s="244"/>
      <c r="HT93" s="244"/>
      <c r="HU93" s="244"/>
      <c r="HV93" s="244"/>
      <c r="HW93" s="244"/>
      <c r="HX93" s="244"/>
      <c r="HY93" s="244"/>
      <c r="HZ93" s="244"/>
      <c r="IA93" s="244"/>
      <c r="IB93" s="244"/>
      <c r="IC93" s="244"/>
      <c r="ID93" s="244"/>
      <c r="IE93" s="244"/>
      <c r="IF93" s="244"/>
      <c r="IG93" s="244"/>
      <c r="IH93" s="244"/>
      <c r="II93" s="244"/>
      <c r="IJ93" s="244"/>
      <c r="IK93" s="244"/>
      <c r="IL93" s="244"/>
      <c r="IM93" s="244"/>
      <c r="IN93" s="244"/>
      <c r="IO93" s="244"/>
      <c r="IP93" s="244"/>
      <c r="IQ93" s="244"/>
      <c r="IR93" s="244"/>
      <c r="IS93" s="244"/>
      <c r="IT93" s="244"/>
      <c r="IU93" s="244"/>
      <c r="IV93" s="244"/>
      <c r="IW93" s="244"/>
      <c r="IX93" s="244"/>
      <c r="IY93" s="244"/>
      <c r="IZ93" s="244"/>
      <c r="JA93" s="244"/>
      <c r="JB93" s="244"/>
      <c r="JC93" s="244"/>
      <c r="JD93" s="244"/>
      <c r="JE93" s="244"/>
      <c r="JF93" s="244"/>
      <c r="JG93" s="244"/>
      <c r="JH93" s="244"/>
      <c r="JI93" s="244"/>
      <c r="JJ93" s="244"/>
      <c r="JK93" s="244"/>
      <c r="JL93" s="244"/>
      <c r="JM93" s="244"/>
      <c r="JN93" s="244"/>
      <c r="JO93" s="244"/>
      <c r="JP93" s="244"/>
      <c r="JQ93" s="244"/>
      <c r="JR93" s="244"/>
      <c r="JS93" s="244"/>
      <c r="JT93" s="244"/>
      <c r="JU93" s="244"/>
      <c r="JV93" s="244"/>
      <c r="JW93" s="244"/>
      <c r="JX93" s="244"/>
      <c r="JY93" s="244"/>
      <c r="JZ93" s="244"/>
      <c r="KA93" s="244"/>
      <c r="KB93" s="244"/>
      <c r="KC93" s="244"/>
      <c r="KD93" s="244"/>
      <c r="KE93" s="244"/>
      <c r="KF93" s="244"/>
      <c r="KG93" s="244"/>
      <c r="KH93" s="244"/>
      <c r="KI93" s="244"/>
      <c r="KJ93" s="244"/>
      <c r="KK93" s="244"/>
      <c r="KL93" s="244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</row>
    <row r="94" spans="1:336" ht="15.75" hidden="1" outlineLevel="1" x14ac:dyDescent="0.2">
      <c r="A94" s="81"/>
      <c r="B94" s="241" t="s">
        <v>221</v>
      </c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90">
        <f t="shared" si="170"/>
        <v>0</v>
      </c>
      <c r="AG94" s="90">
        <f t="shared" si="171"/>
        <v>0</v>
      </c>
      <c r="AH94" s="90">
        <f t="shared" si="171"/>
        <v>0</v>
      </c>
      <c r="AI94" s="90">
        <f t="shared" si="144"/>
        <v>0</v>
      </c>
      <c r="AJ94" s="255" t="str">
        <f t="shared" si="145"/>
        <v>-</v>
      </c>
      <c r="AK94" s="90">
        <v>0</v>
      </c>
      <c r="AL94" s="90"/>
      <c r="AM94" s="90">
        <f t="shared" si="172"/>
        <v>0</v>
      </c>
      <c r="AN94" s="222" t="str">
        <f t="shared" si="173"/>
        <v>-</v>
      </c>
      <c r="AO94" s="90">
        <v>0</v>
      </c>
      <c r="AP94" s="90"/>
      <c r="AQ94" s="90">
        <f t="shared" si="174"/>
        <v>0</v>
      </c>
      <c r="AR94" s="222" t="str">
        <f t="shared" si="146"/>
        <v>-</v>
      </c>
      <c r="AS94" s="90">
        <f t="shared" si="175"/>
        <v>0</v>
      </c>
      <c r="AT94" s="90">
        <f t="shared" si="175"/>
        <v>0</v>
      </c>
      <c r="AU94" s="90">
        <f t="shared" si="176"/>
        <v>0</v>
      </c>
      <c r="AV94" s="222" t="str">
        <f t="shared" si="147"/>
        <v>-</v>
      </c>
      <c r="AW94" s="90">
        <v>0</v>
      </c>
      <c r="AX94" s="90"/>
      <c r="AY94" s="90">
        <f t="shared" si="177"/>
        <v>0</v>
      </c>
      <c r="AZ94" s="222" t="str">
        <f t="shared" si="148"/>
        <v>-</v>
      </c>
      <c r="BA94" s="90">
        <f t="shared" si="178"/>
        <v>0</v>
      </c>
      <c r="BB94" s="90">
        <f t="shared" si="178"/>
        <v>0</v>
      </c>
      <c r="BC94" s="90">
        <f t="shared" si="179"/>
        <v>0</v>
      </c>
      <c r="BD94" s="222" t="str">
        <f t="shared" si="149"/>
        <v>-</v>
      </c>
      <c r="BE94" s="90">
        <v>0</v>
      </c>
      <c r="BF94" s="90"/>
      <c r="BG94" s="90">
        <f t="shared" si="150"/>
        <v>0</v>
      </c>
      <c r="BH94" s="222" t="str">
        <f t="shared" si="151"/>
        <v>-</v>
      </c>
      <c r="BI94" s="223"/>
      <c r="BJ94" s="223"/>
      <c r="BK94" s="158"/>
      <c r="BL94" s="158"/>
      <c r="BM94" s="158"/>
      <c r="BN94" s="158"/>
      <c r="BO94" s="158"/>
      <c r="BP94" s="158"/>
      <c r="BQ94" s="158"/>
      <c r="BR94" s="158"/>
      <c r="BS94" s="158"/>
      <c r="BT94" s="158"/>
      <c r="BU94" s="158"/>
      <c r="BV94" s="158"/>
      <c r="BW94" s="158"/>
      <c r="BX94" s="158"/>
      <c r="BY94" s="158"/>
      <c r="BZ94" s="253">
        <v>0</v>
      </c>
      <c r="CA94" s="253">
        <v>0</v>
      </c>
      <c r="CB94" s="253">
        <v>0</v>
      </c>
      <c r="CC94" s="253">
        <v>0</v>
      </c>
      <c r="CD94" s="134"/>
      <c r="CE94" s="134"/>
      <c r="CF94" s="134"/>
      <c r="CG94" s="21"/>
      <c r="CH94" s="21"/>
      <c r="CI94" s="192"/>
      <c r="CJ94" s="192"/>
      <c r="CK94" s="90">
        <f t="shared" si="182"/>
        <v>0</v>
      </c>
      <c r="CL94" s="90">
        <f t="shared" si="213"/>
        <v>0</v>
      </c>
      <c r="CM94" s="90">
        <f t="shared" si="213"/>
        <v>0</v>
      </c>
      <c r="CN94" s="90">
        <f t="shared" si="152"/>
        <v>0</v>
      </c>
      <c r="CO94" s="222" t="str">
        <f t="shared" si="153"/>
        <v>-</v>
      </c>
      <c r="CP94" s="87">
        <v>0</v>
      </c>
      <c r="CQ94" s="87"/>
      <c r="CR94" s="90">
        <f t="shared" si="193"/>
        <v>0</v>
      </c>
      <c r="CS94" s="222" t="str">
        <f t="shared" si="194"/>
        <v>-</v>
      </c>
      <c r="CT94" s="87">
        <v>0</v>
      </c>
      <c r="CU94" s="87"/>
      <c r="CV94" s="90">
        <f t="shared" si="154"/>
        <v>0</v>
      </c>
      <c r="CW94" s="222" t="str">
        <f t="shared" si="155"/>
        <v>-</v>
      </c>
      <c r="CX94" s="90">
        <f t="shared" si="214"/>
        <v>0</v>
      </c>
      <c r="CY94" s="90">
        <f t="shared" si="214"/>
        <v>0</v>
      </c>
      <c r="CZ94" s="90">
        <f t="shared" si="156"/>
        <v>0</v>
      </c>
      <c r="DA94" s="222" t="str">
        <f t="shared" si="157"/>
        <v>-</v>
      </c>
      <c r="DB94" s="87">
        <v>0</v>
      </c>
      <c r="DC94" s="87"/>
      <c r="DD94" s="90">
        <f t="shared" si="158"/>
        <v>0</v>
      </c>
      <c r="DE94" s="222" t="str">
        <f t="shared" si="159"/>
        <v>-</v>
      </c>
      <c r="DF94" s="90">
        <f t="shared" si="215"/>
        <v>0</v>
      </c>
      <c r="DG94" s="90">
        <f t="shared" si="215"/>
        <v>0</v>
      </c>
      <c r="DH94" s="90">
        <f t="shared" si="160"/>
        <v>0</v>
      </c>
      <c r="DI94" s="222" t="str">
        <f t="shared" si="161"/>
        <v>-</v>
      </c>
      <c r="DJ94" s="87">
        <v>0</v>
      </c>
      <c r="DK94" s="87">
        <v>0</v>
      </c>
      <c r="DL94" s="90">
        <f t="shared" si="162"/>
        <v>0</v>
      </c>
      <c r="DM94" s="222" t="str">
        <f t="shared" si="163"/>
        <v>-</v>
      </c>
      <c r="DN94" s="230"/>
      <c r="DO94" s="230"/>
      <c r="DP94" s="254"/>
      <c r="DQ94" s="254"/>
      <c r="DR94" s="254"/>
      <c r="DS94" s="254"/>
      <c r="DT94" s="254"/>
      <c r="DU94" s="254"/>
      <c r="DV94" s="254"/>
      <c r="DW94" s="254"/>
      <c r="DX94" s="254"/>
      <c r="DY94" s="254"/>
      <c r="DZ94" s="254"/>
      <c r="EA94" s="254"/>
      <c r="EB94" s="254"/>
      <c r="EC94" s="254"/>
      <c r="ED94" s="254"/>
      <c r="EE94" s="90">
        <v>0</v>
      </c>
      <c r="EF94" s="90">
        <v>0</v>
      </c>
      <c r="EG94" s="90">
        <v>0</v>
      </c>
      <c r="EH94" s="90">
        <v>0</v>
      </c>
      <c r="EI94" s="134"/>
      <c r="EJ94" s="134"/>
      <c r="EK94" s="134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24"/>
      <c r="GP94" s="242">
        <v>0</v>
      </c>
      <c r="GQ94" s="242">
        <v>0</v>
      </c>
      <c r="GR94" s="90">
        <f t="shared" si="217"/>
        <v>0</v>
      </c>
      <c r="GS94" s="90">
        <f t="shared" si="218"/>
        <v>0</v>
      </c>
      <c r="GT94" s="242">
        <v>0</v>
      </c>
      <c r="GU94" s="242">
        <v>0</v>
      </c>
      <c r="GV94" s="90">
        <f t="shared" si="224"/>
        <v>0</v>
      </c>
      <c r="GW94" s="90">
        <f t="shared" si="224"/>
        <v>0</v>
      </c>
      <c r="GX94" s="93">
        <f t="shared" si="167"/>
        <v>0</v>
      </c>
      <c r="GY94" s="93">
        <f t="shared" si="167"/>
        <v>0</v>
      </c>
      <c r="GZ94" s="242">
        <v>0</v>
      </c>
      <c r="HA94" s="90">
        <f t="shared" si="220"/>
        <v>0</v>
      </c>
      <c r="HB94" s="242">
        <v>0</v>
      </c>
      <c r="HC94" s="90">
        <f t="shared" si="221"/>
        <v>0</v>
      </c>
      <c r="HD94" s="90">
        <v>0</v>
      </c>
      <c r="HE94" s="90">
        <f t="shared" si="222"/>
        <v>0</v>
      </c>
      <c r="HF94" s="90">
        <v>0</v>
      </c>
      <c r="HG94" s="90">
        <f t="shared" si="223"/>
        <v>0</v>
      </c>
      <c r="HH94" s="93">
        <f t="shared" si="169"/>
        <v>0</v>
      </c>
      <c r="HI94" s="243"/>
      <c r="HJ94" s="224"/>
      <c r="HK94" s="244"/>
      <c r="HL94" s="244"/>
      <c r="HM94" s="244"/>
      <c r="HN94" s="244"/>
      <c r="HO94" s="244"/>
      <c r="HP94" s="244"/>
      <c r="HQ94" s="244"/>
      <c r="HR94" s="244"/>
      <c r="HS94" s="244"/>
      <c r="HT94" s="244"/>
      <c r="HU94" s="244"/>
      <c r="HV94" s="244"/>
      <c r="HW94" s="244"/>
      <c r="HX94" s="244"/>
      <c r="HY94" s="244"/>
      <c r="HZ94" s="244"/>
      <c r="IA94" s="244"/>
      <c r="IB94" s="244"/>
      <c r="IC94" s="244"/>
      <c r="ID94" s="244"/>
      <c r="IE94" s="244"/>
      <c r="IF94" s="244"/>
      <c r="IG94" s="244"/>
      <c r="IH94" s="244"/>
      <c r="II94" s="244"/>
      <c r="IJ94" s="244"/>
      <c r="IK94" s="244"/>
      <c r="IL94" s="244"/>
      <c r="IM94" s="244"/>
      <c r="IN94" s="244"/>
      <c r="IO94" s="244"/>
      <c r="IP94" s="244"/>
      <c r="IQ94" s="244"/>
      <c r="IR94" s="244"/>
      <c r="IS94" s="244"/>
      <c r="IT94" s="244"/>
      <c r="IU94" s="244"/>
      <c r="IV94" s="244"/>
      <c r="IW94" s="244"/>
      <c r="IX94" s="244"/>
      <c r="IY94" s="244"/>
      <c r="IZ94" s="244"/>
      <c r="JA94" s="244"/>
      <c r="JB94" s="244"/>
      <c r="JC94" s="244"/>
      <c r="JD94" s="244"/>
      <c r="JE94" s="244"/>
      <c r="JF94" s="244"/>
      <c r="JG94" s="244"/>
      <c r="JH94" s="244"/>
      <c r="JI94" s="244"/>
      <c r="JJ94" s="244"/>
      <c r="JK94" s="244"/>
      <c r="JL94" s="244"/>
      <c r="JM94" s="244"/>
      <c r="JN94" s="244"/>
      <c r="JO94" s="244"/>
      <c r="JP94" s="244"/>
      <c r="JQ94" s="244"/>
      <c r="JR94" s="244"/>
      <c r="JS94" s="244"/>
      <c r="JT94" s="244"/>
      <c r="JU94" s="244"/>
      <c r="JV94" s="244"/>
      <c r="JW94" s="244"/>
      <c r="JX94" s="244"/>
      <c r="JY94" s="244"/>
      <c r="JZ94" s="244"/>
      <c r="KA94" s="244"/>
      <c r="KB94" s="244"/>
      <c r="KC94" s="244"/>
      <c r="KD94" s="244"/>
      <c r="KE94" s="244"/>
      <c r="KF94" s="244"/>
      <c r="KG94" s="244"/>
      <c r="KH94" s="244"/>
      <c r="KI94" s="244"/>
      <c r="KJ94" s="244"/>
      <c r="KK94" s="244"/>
      <c r="KL94" s="244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</row>
    <row r="95" spans="1:336" ht="15.75" x14ac:dyDescent="0.2">
      <c r="A95" s="233"/>
      <c r="B95" s="256"/>
      <c r="C95" s="233"/>
      <c r="D95" s="233"/>
      <c r="E95" s="233"/>
      <c r="F95" s="257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3"/>
      <c r="AC95" s="233"/>
      <c r="AD95" s="233"/>
      <c r="AE95" s="23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158"/>
      <c r="BJ95" s="158"/>
      <c r="BK95" s="158"/>
      <c r="BL95" s="158"/>
      <c r="BM95" s="158"/>
      <c r="BN95" s="158"/>
      <c r="BO95" s="158"/>
      <c r="BP95" s="158"/>
      <c r="BQ95" s="158"/>
      <c r="BR95" s="158"/>
      <c r="BS95" s="158"/>
      <c r="BT95" s="158"/>
      <c r="BU95" s="158"/>
      <c r="BV95" s="158"/>
      <c r="BW95" s="158"/>
      <c r="BX95" s="158"/>
      <c r="BY95" s="158"/>
      <c r="BZ95" s="21"/>
      <c r="CA95" s="21"/>
      <c r="CB95" s="21"/>
      <c r="CC95" s="21"/>
      <c r="CD95" s="134"/>
      <c r="CE95" s="134"/>
      <c r="CF95" s="134"/>
      <c r="CG95" s="21"/>
      <c r="CH95" s="21"/>
      <c r="CI95" s="192"/>
      <c r="CJ95" s="192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158"/>
      <c r="DO95" s="158"/>
      <c r="DP95" s="158"/>
      <c r="DQ95" s="158"/>
      <c r="DR95" s="158"/>
      <c r="DS95" s="158"/>
      <c r="DT95" s="158"/>
      <c r="DU95" s="158"/>
      <c r="DV95" s="158"/>
      <c r="DW95" s="158"/>
      <c r="DX95" s="158"/>
      <c r="DY95" s="158"/>
      <c r="DZ95" s="158"/>
      <c r="EA95" s="158"/>
      <c r="EB95" s="158"/>
      <c r="EC95" s="158"/>
      <c r="ED95" s="158"/>
      <c r="EE95" s="21"/>
      <c r="EF95" s="21"/>
      <c r="EG95" s="21"/>
      <c r="EH95" s="21"/>
      <c r="EI95" s="134"/>
      <c r="EJ95" s="134"/>
      <c r="EK95" s="134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174"/>
      <c r="GO95" s="224"/>
      <c r="GP95" s="224"/>
      <c r="GQ95" s="258"/>
      <c r="GR95" s="258"/>
      <c r="GS95" s="258"/>
      <c r="GT95" s="258"/>
      <c r="GU95" s="258"/>
      <c r="GV95" s="258"/>
      <c r="GW95" s="258"/>
      <c r="GX95" s="258"/>
      <c r="GY95" s="258"/>
      <c r="GZ95" s="258"/>
      <c r="HA95" s="258"/>
      <c r="HB95" s="258"/>
      <c r="HC95" s="258"/>
      <c r="HD95" s="258"/>
      <c r="HE95" s="258"/>
      <c r="HF95" s="258"/>
      <c r="HG95" s="258"/>
      <c r="HH95" s="258"/>
      <c r="HI95" s="258"/>
      <c r="HJ95" s="224"/>
      <c r="HK95" s="200"/>
      <c r="HL95" s="200"/>
      <c r="HM95" s="200"/>
      <c r="HN95" s="200"/>
      <c r="HO95" s="200"/>
      <c r="HP95" s="200"/>
      <c r="HQ95" s="200"/>
      <c r="HR95" s="200"/>
      <c r="HS95" s="200"/>
      <c r="HT95" s="200"/>
      <c r="HU95" s="200"/>
      <c r="HV95" s="200"/>
      <c r="HW95" s="200"/>
      <c r="HX95" s="200"/>
      <c r="HY95" s="200"/>
      <c r="HZ95" s="200"/>
      <c r="IA95" s="200"/>
      <c r="IB95" s="200"/>
      <c r="IC95" s="200"/>
      <c r="ID95" s="200"/>
      <c r="IE95" s="200"/>
      <c r="IF95" s="200"/>
      <c r="IG95" s="200"/>
      <c r="IH95" s="200"/>
      <c r="II95" s="200"/>
      <c r="IJ95" s="200"/>
      <c r="IK95" s="200"/>
      <c r="IL95" s="200"/>
      <c r="IM95" s="200"/>
      <c r="IN95" s="200"/>
      <c r="IO95" s="200"/>
      <c r="IP95" s="200"/>
      <c r="IQ95" s="200"/>
      <c r="IR95" s="200"/>
      <c r="IS95" s="200"/>
      <c r="IT95" s="200"/>
      <c r="IU95" s="200"/>
      <c r="IV95" s="200"/>
      <c r="IW95" s="200"/>
      <c r="IX95" s="200"/>
      <c r="IY95" s="200"/>
      <c r="IZ95" s="200"/>
      <c r="JA95" s="200"/>
      <c r="JB95" s="200"/>
      <c r="JC95" s="200"/>
      <c r="JD95" s="200"/>
      <c r="JE95" s="200"/>
      <c r="JF95" s="200"/>
      <c r="JG95" s="200"/>
      <c r="JH95" s="200"/>
      <c r="JI95" s="200"/>
      <c r="JJ95" s="200"/>
      <c r="JK95" s="200"/>
      <c r="JL95" s="200"/>
      <c r="JM95" s="200"/>
      <c r="JN95" s="200"/>
      <c r="JO95" s="200"/>
      <c r="JP95" s="200"/>
      <c r="JQ95" s="200"/>
      <c r="JR95" s="200"/>
      <c r="JS95" s="200"/>
      <c r="JT95" s="200"/>
      <c r="JU95" s="200"/>
      <c r="JV95" s="200"/>
      <c r="JW95" s="200"/>
      <c r="JX95" s="200"/>
      <c r="JY95" s="200"/>
      <c r="JZ95" s="200"/>
      <c r="KA95" s="200"/>
      <c r="KB95" s="200"/>
      <c r="KC95" s="200"/>
      <c r="KD95" s="200"/>
      <c r="KE95" s="200"/>
      <c r="KF95" s="200"/>
      <c r="KG95" s="200"/>
      <c r="KH95" s="200"/>
      <c r="KI95" s="200"/>
      <c r="KJ95" s="200"/>
      <c r="KK95" s="200"/>
      <c r="KL95" s="200"/>
      <c r="KM95" s="136"/>
      <c r="KN95" s="136"/>
      <c r="KO95" s="136"/>
      <c r="KP95" s="136"/>
      <c r="KQ95" s="136"/>
      <c r="KR95" s="136"/>
      <c r="KS95" s="136"/>
      <c r="KT95" s="136"/>
      <c r="KU95" s="136"/>
      <c r="KV95" s="136"/>
      <c r="KW95" s="136"/>
      <c r="KX95" s="136"/>
      <c r="KY95" s="136"/>
      <c r="KZ95" s="136"/>
      <c r="LA95" s="136"/>
      <c r="LB95" s="136"/>
      <c r="LC95" s="136"/>
      <c r="LD95" s="136"/>
      <c r="LE95" s="136"/>
      <c r="LF95" s="136"/>
      <c r="LG95" s="136"/>
      <c r="LH95" s="136"/>
      <c r="LI95" s="136"/>
      <c r="LJ95" s="136"/>
      <c r="LK95" s="136"/>
      <c r="LL95" s="136"/>
      <c r="LM95" s="136"/>
      <c r="LN95" s="136"/>
      <c r="LO95" s="136"/>
      <c r="LP95" s="136"/>
      <c r="LQ95" s="136"/>
      <c r="LR95" s="136"/>
      <c r="LS95" s="136"/>
      <c r="LT95" s="136"/>
      <c r="LU95" s="136"/>
      <c r="LV95" s="136"/>
      <c r="LW95" s="136"/>
      <c r="LX95" s="136"/>
    </row>
    <row r="96" spans="1:336" ht="15.75" x14ac:dyDescent="0.2">
      <c r="A96" s="233"/>
      <c r="B96" s="256"/>
      <c r="C96" s="233"/>
      <c r="D96" s="233"/>
      <c r="E96" s="233"/>
      <c r="F96" s="257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  <c r="Z96" s="233"/>
      <c r="AA96" s="233"/>
      <c r="AB96" s="21"/>
      <c r="AC96" s="21"/>
      <c r="AD96" s="192"/>
      <c r="AE96" s="192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59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136"/>
      <c r="BJ96" s="136"/>
      <c r="BK96" s="260"/>
      <c r="BL96" s="260"/>
      <c r="BM96" s="260"/>
      <c r="BN96" s="260"/>
      <c r="BO96" s="260"/>
      <c r="BP96" s="260"/>
      <c r="BQ96" s="260"/>
      <c r="BR96" s="260"/>
      <c r="BS96" s="260"/>
      <c r="BT96" s="260"/>
      <c r="BU96" s="260"/>
      <c r="BV96" s="260"/>
      <c r="BW96" s="260"/>
      <c r="BX96" s="260"/>
      <c r="BY96" s="260"/>
      <c r="BZ96" s="21"/>
      <c r="CA96" s="21"/>
      <c r="CB96" s="21"/>
      <c r="CC96" s="21"/>
      <c r="CD96" s="134"/>
      <c r="CE96" s="134"/>
      <c r="CF96" s="134"/>
      <c r="CG96" s="21"/>
      <c r="CH96" s="21"/>
      <c r="CI96" s="192"/>
      <c r="CJ96" s="192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136"/>
      <c r="DO96" s="136"/>
      <c r="DP96" s="260"/>
      <c r="DQ96" s="260"/>
      <c r="DR96" s="260"/>
      <c r="DS96" s="260"/>
      <c r="DT96" s="260"/>
      <c r="DU96" s="260"/>
      <c r="DV96" s="260"/>
      <c r="DW96" s="260"/>
      <c r="DX96" s="260"/>
      <c r="DY96" s="260"/>
      <c r="DZ96" s="260"/>
      <c r="EA96" s="260"/>
      <c r="EB96" s="260"/>
      <c r="EC96" s="260"/>
      <c r="ED96" s="260"/>
      <c r="EE96" s="21"/>
      <c r="EF96" s="21"/>
      <c r="EG96" s="21"/>
      <c r="EH96" s="21"/>
      <c r="EI96" s="134"/>
      <c r="EJ96" s="134"/>
      <c r="EK96" s="134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134"/>
      <c r="GO96" s="224"/>
      <c r="GP96" s="224"/>
      <c r="GQ96" s="261"/>
      <c r="GR96" s="261"/>
      <c r="GS96" s="261"/>
      <c r="GT96" s="261"/>
      <c r="GU96" s="261"/>
      <c r="GV96" s="261"/>
      <c r="GW96" s="261"/>
      <c r="GX96" s="261"/>
      <c r="GY96" s="261"/>
      <c r="GZ96" s="261"/>
      <c r="HA96" s="261"/>
      <c r="HB96" s="261"/>
      <c r="HC96" s="261"/>
      <c r="HD96" s="261"/>
      <c r="HE96" s="261"/>
      <c r="HF96" s="261"/>
      <c r="HG96" s="261"/>
      <c r="HH96" s="261"/>
      <c r="HI96" s="261"/>
      <c r="HJ96" s="224"/>
      <c r="HK96" s="136"/>
      <c r="HL96" s="136"/>
      <c r="HM96" s="136"/>
      <c r="HN96" s="136"/>
      <c r="HO96" s="136"/>
      <c r="HP96" s="136"/>
      <c r="HQ96" s="136"/>
      <c r="HR96" s="136"/>
      <c r="HS96" s="136"/>
      <c r="HT96" s="136"/>
      <c r="HU96" s="136"/>
      <c r="HV96" s="136"/>
      <c r="HW96" s="136"/>
      <c r="HX96" s="136"/>
      <c r="HY96" s="136"/>
      <c r="HZ96" s="136"/>
      <c r="IA96" s="136"/>
      <c r="IB96" s="136"/>
      <c r="IC96" s="136"/>
      <c r="ID96" s="136"/>
      <c r="IE96" s="136"/>
      <c r="IF96" s="136"/>
      <c r="IG96" s="136"/>
      <c r="IH96" s="136"/>
      <c r="II96" s="136"/>
      <c r="IJ96" s="136"/>
      <c r="IK96" s="136"/>
      <c r="IL96" s="136"/>
      <c r="IM96" s="136"/>
      <c r="IN96" s="136"/>
      <c r="IO96" s="136"/>
      <c r="IP96" s="136"/>
      <c r="IQ96" s="136"/>
      <c r="IR96" s="136"/>
      <c r="IS96" s="136"/>
      <c r="IT96" s="136"/>
      <c r="IU96" s="136"/>
      <c r="IV96" s="136"/>
      <c r="IW96" s="136"/>
      <c r="IX96" s="136"/>
      <c r="IY96" s="136"/>
      <c r="IZ96" s="136"/>
      <c r="JA96" s="136"/>
      <c r="JB96" s="136"/>
      <c r="JC96" s="136"/>
      <c r="JD96" s="136"/>
      <c r="JE96" s="136"/>
      <c r="JF96" s="136"/>
      <c r="JG96" s="136"/>
      <c r="JH96" s="136"/>
      <c r="JI96" s="136"/>
      <c r="JJ96" s="136"/>
      <c r="JK96" s="136"/>
      <c r="JL96" s="136"/>
      <c r="JM96" s="136"/>
      <c r="JN96" s="136"/>
      <c r="JO96" s="136"/>
      <c r="JP96" s="136"/>
      <c r="JQ96" s="136"/>
      <c r="JR96" s="136"/>
      <c r="JS96" s="136"/>
      <c r="JT96" s="136"/>
      <c r="JU96" s="136"/>
      <c r="JV96" s="136"/>
      <c r="JW96" s="136"/>
      <c r="JX96" s="136"/>
      <c r="JY96" s="136"/>
      <c r="JZ96" s="136"/>
      <c r="KA96" s="136"/>
      <c r="KB96" s="136"/>
      <c r="KC96" s="136"/>
      <c r="KD96" s="136"/>
      <c r="KE96" s="136"/>
      <c r="KF96" s="136"/>
      <c r="KG96" s="136"/>
      <c r="KH96" s="136"/>
      <c r="KI96" s="136"/>
      <c r="KJ96" s="136"/>
      <c r="KK96" s="136"/>
      <c r="KL96" s="136"/>
      <c r="KM96" s="136"/>
      <c r="KN96" s="136"/>
      <c r="KO96" s="136"/>
      <c r="KP96" s="136"/>
      <c r="KQ96" s="136"/>
      <c r="KR96" s="136"/>
      <c r="KS96" s="136"/>
      <c r="KT96" s="136"/>
      <c r="KU96" s="136"/>
      <c r="KV96" s="136"/>
      <c r="KW96" s="136"/>
      <c r="KX96" s="136"/>
      <c r="KY96" s="136"/>
      <c r="KZ96" s="136"/>
      <c r="LA96" s="136"/>
      <c r="LB96" s="136"/>
      <c r="LC96" s="136"/>
      <c r="LD96" s="136"/>
      <c r="LE96" s="136"/>
      <c r="LF96" s="136"/>
      <c r="LG96" s="136"/>
      <c r="LH96" s="136"/>
      <c r="LI96" s="136"/>
      <c r="LJ96" s="136"/>
      <c r="LK96" s="136"/>
      <c r="LL96" s="136"/>
      <c r="LM96" s="136"/>
      <c r="LN96" s="136"/>
      <c r="LO96" s="136"/>
      <c r="LP96" s="136"/>
      <c r="LQ96" s="136"/>
      <c r="LR96" s="136"/>
      <c r="LS96" s="136"/>
      <c r="LT96" s="136"/>
      <c r="LU96" s="136"/>
      <c r="LV96" s="136"/>
      <c r="LW96" s="136"/>
      <c r="LX96" s="136"/>
    </row>
    <row r="97" spans="1:336" ht="15.75" x14ac:dyDescent="0.2">
      <c r="A97" s="136"/>
      <c r="B97" s="262"/>
      <c r="C97" s="136"/>
      <c r="D97" s="136"/>
      <c r="E97" s="136"/>
      <c r="F97" s="136"/>
      <c r="G97" s="136"/>
      <c r="H97" s="136"/>
      <c r="I97" s="136"/>
      <c r="J97" s="200"/>
      <c r="K97" s="200"/>
      <c r="L97" s="200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263"/>
      <c r="AC97" s="263"/>
      <c r="AD97" s="177"/>
      <c r="AE97" s="177"/>
      <c r="AF97" s="263"/>
      <c r="AG97" s="263"/>
      <c r="AH97" s="263"/>
      <c r="AI97" s="263"/>
      <c r="AJ97" s="263"/>
      <c r="AK97" s="263"/>
      <c r="AL97" s="263"/>
      <c r="AM97" s="263"/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263"/>
      <c r="BE97" s="263"/>
      <c r="BF97" s="263"/>
      <c r="BG97" s="263"/>
      <c r="BH97" s="263"/>
      <c r="BI97" s="136"/>
      <c r="BJ97" s="136"/>
      <c r="BK97" s="260"/>
      <c r="BL97" s="260"/>
      <c r="BM97" s="260"/>
      <c r="BN97" s="260"/>
      <c r="BO97" s="260"/>
      <c r="BP97" s="260"/>
      <c r="BQ97" s="260"/>
      <c r="BR97" s="260"/>
      <c r="BS97" s="260"/>
      <c r="BT97" s="260"/>
      <c r="BU97" s="260"/>
      <c r="BV97" s="260"/>
      <c r="BW97" s="260"/>
      <c r="BX97" s="260"/>
      <c r="BY97" s="260"/>
      <c r="BZ97" s="263"/>
      <c r="CA97" s="263"/>
      <c r="CB97" s="263"/>
      <c r="CC97" s="263"/>
      <c r="CD97" s="134"/>
      <c r="CE97" s="134"/>
      <c r="CF97" s="134"/>
      <c r="CG97" s="21"/>
      <c r="CH97" s="21"/>
      <c r="CI97" s="177"/>
      <c r="CJ97" s="177"/>
      <c r="CK97" s="263"/>
      <c r="CL97" s="263"/>
      <c r="CM97" s="263"/>
      <c r="CN97" s="263"/>
      <c r="CO97" s="263"/>
      <c r="CP97" s="263"/>
      <c r="CQ97" s="263"/>
      <c r="CR97" s="263"/>
      <c r="CS97" s="263"/>
      <c r="CT97" s="263"/>
      <c r="CU97" s="263"/>
      <c r="CV97" s="263"/>
      <c r="CW97" s="263"/>
      <c r="CX97" s="263"/>
      <c r="CY97" s="263"/>
      <c r="CZ97" s="263"/>
      <c r="DA97" s="263"/>
      <c r="DB97" s="263"/>
      <c r="DC97" s="263"/>
      <c r="DD97" s="263"/>
      <c r="DE97" s="263"/>
      <c r="DF97" s="263"/>
      <c r="DG97" s="263"/>
      <c r="DH97" s="263"/>
      <c r="DI97" s="263"/>
      <c r="DJ97" s="263"/>
      <c r="DK97" s="263"/>
      <c r="DL97" s="263"/>
      <c r="DM97" s="263"/>
      <c r="DN97" s="136"/>
      <c r="DO97" s="136"/>
      <c r="DP97" s="260"/>
      <c r="DQ97" s="260"/>
      <c r="DR97" s="260"/>
      <c r="DS97" s="260"/>
      <c r="DT97" s="260"/>
      <c r="DU97" s="260"/>
      <c r="DV97" s="260"/>
      <c r="DW97" s="260"/>
      <c r="DX97" s="260"/>
      <c r="DY97" s="260"/>
      <c r="DZ97" s="260"/>
      <c r="EA97" s="260"/>
      <c r="EB97" s="260"/>
      <c r="EC97" s="260"/>
      <c r="ED97" s="260"/>
      <c r="EE97" s="263"/>
      <c r="EF97" s="263"/>
      <c r="EG97" s="263"/>
      <c r="EH97" s="263"/>
      <c r="EI97" s="134"/>
      <c r="EJ97" s="134"/>
      <c r="EK97" s="134"/>
      <c r="EL97" s="263"/>
      <c r="EM97" s="263"/>
      <c r="EN97" s="263"/>
      <c r="EO97" s="21"/>
      <c r="EP97" s="23"/>
      <c r="EQ97" s="23"/>
      <c r="ER97" s="23"/>
      <c r="ES97" s="21"/>
      <c r="ET97" s="23"/>
      <c r="EU97" s="23"/>
      <c r="EV97" s="23"/>
      <c r="EW97" s="21"/>
      <c r="EX97" s="23"/>
      <c r="EY97" s="23"/>
      <c r="EZ97" s="23"/>
      <c r="FA97" s="23"/>
      <c r="FB97" s="23"/>
      <c r="FC97" s="23"/>
      <c r="FD97" s="23"/>
      <c r="FE97" s="21"/>
      <c r="FF97" s="23"/>
      <c r="FG97" s="23"/>
      <c r="FH97" s="23"/>
      <c r="FI97" s="23"/>
      <c r="FJ97" s="23"/>
      <c r="FK97" s="23"/>
      <c r="FL97" s="23"/>
      <c r="FM97" s="21"/>
      <c r="FN97" s="23"/>
      <c r="FO97" s="23"/>
      <c r="FP97" s="23"/>
      <c r="FQ97" s="158"/>
      <c r="FR97" s="158"/>
      <c r="FS97" s="158"/>
      <c r="FT97" s="260"/>
      <c r="FU97" s="260"/>
      <c r="FV97" s="260"/>
      <c r="FW97" s="260"/>
      <c r="FX97" s="260"/>
      <c r="FY97" s="260"/>
      <c r="FZ97" s="260"/>
      <c r="GA97" s="260"/>
      <c r="GB97" s="260"/>
      <c r="GC97" s="260"/>
      <c r="GD97" s="260"/>
      <c r="GE97" s="260"/>
      <c r="GF97" s="260"/>
      <c r="GG97" s="260"/>
      <c r="GH97" s="263"/>
      <c r="GI97" s="263"/>
      <c r="GJ97" s="263"/>
      <c r="GK97" s="263"/>
      <c r="GL97" s="263"/>
      <c r="GM97" s="263"/>
      <c r="GN97" s="263"/>
      <c r="GO97" s="263"/>
      <c r="GP97" s="263"/>
      <c r="GQ97" s="201"/>
      <c r="GR97" s="201"/>
      <c r="GS97" s="201"/>
      <c r="GT97" s="201"/>
      <c r="GU97" s="201"/>
      <c r="GV97" s="201"/>
      <c r="GW97" s="201"/>
      <c r="GX97" s="201"/>
      <c r="GY97" s="201"/>
      <c r="GZ97" s="201"/>
      <c r="HA97" s="201"/>
      <c r="HB97" s="201"/>
      <c r="HC97" s="201"/>
      <c r="HD97" s="201"/>
      <c r="HE97" s="201"/>
      <c r="HF97" s="201"/>
      <c r="HG97" s="201"/>
      <c r="HH97" s="201"/>
      <c r="HI97" s="201"/>
      <c r="HJ97" s="263"/>
      <c r="HK97" s="136"/>
      <c r="HL97" s="136"/>
      <c r="HM97" s="136"/>
      <c r="HN97" s="136"/>
      <c r="HO97" s="136"/>
      <c r="HP97" s="136"/>
      <c r="HQ97" s="136"/>
      <c r="HR97" s="136"/>
      <c r="HS97" s="136"/>
      <c r="HT97" s="136"/>
      <c r="HU97" s="136"/>
      <c r="HV97" s="136"/>
      <c r="HW97" s="136"/>
      <c r="HX97" s="136"/>
      <c r="HY97" s="136"/>
      <c r="HZ97" s="136"/>
      <c r="IA97" s="136"/>
      <c r="IB97" s="136"/>
      <c r="IC97" s="136"/>
      <c r="ID97" s="136"/>
      <c r="IE97" s="136"/>
      <c r="IF97" s="136"/>
      <c r="IG97" s="136"/>
      <c r="IH97" s="136"/>
      <c r="II97" s="136"/>
      <c r="IJ97" s="136"/>
      <c r="IK97" s="136"/>
      <c r="IL97" s="136"/>
      <c r="IM97" s="136"/>
      <c r="IN97" s="136"/>
      <c r="IO97" s="136"/>
      <c r="IP97" s="136"/>
      <c r="IQ97" s="136"/>
      <c r="IR97" s="136"/>
      <c r="IS97" s="136"/>
      <c r="IT97" s="136"/>
      <c r="IU97" s="136"/>
      <c r="IV97" s="136"/>
      <c r="IW97" s="136"/>
      <c r="IX97" s="136"/>
      <c r="IY97" s="136"/>
      <c r="IZ97" s="136"/>
      <c r="JA97" s="136"/>
      <c r="JB97" s="136"/>
      <c r="JC97" s="136"/>
      <c r="JD97" s="136"/>
      <c r="JE97" s="136"/>
      <c r="JF97" s="136"/>
      <c r="JG97" s="136"/>
      <c r="JH97" s="136"/>
      <c r="JI97" s="136"/>
      <c r="JJ97" s="136"/>
      <c r="JK97" s="136"/>
      <c r="JL97" s="136"/>
      <c r="JM97" s="136"/>
      <c r="JN97" s="136"/>
      <c r="JO97" s="136"/>
      <c r="JP97" s="136"/>
      <c r="JQ97" s="136"/>
      <c r="JR97" s="136"/>
      <c r="JS97" s="136"/>
      <c r="JT97" s="136"/>
      <c r="JU97" s="136"/>
      <c r="JV97" s="136"/>
      <c r="JW97" s="136"/>
      <c r="JX97" s="136"/>
      <c r="JY97" s="136"/>
      <c r="JZ97" s="136"/>
      <c r="KA97" s="136"/>
      <c r="KB97" s="136"/>
      <c r="KC97" s="136"/>
      <c r="KD97" s="136"/>
      <c r="KE97" s="136"/>
      <c r="KF97" s="136"/>
      <c r="KG97" s="136"/>
      <c r="KH97" s="136"/>
      <c r="KI97" s="136"/>
      <c r="KJ97" s="136"/>
      <c r="KK97" s="136"/>
      <c r="KL97" s="136"/>
      <c r="KM97" s="136"/>
      <c r="KN97" s="136"/>
      <c r="KO97" s="136"/>
      <c r="KP97" s="136"/>
      <c r="KQ97" s="136"/>
      <c r="KR97" s="136"/>
      <c r="KS97" s="136"/>
      <c r="KT97" s="136"/>
      <c r="KU97" s="136"/>
      <c r="KV97" s="136"/>
      <c r="KW97" s="136"/>
      <c r="KX97" s="136"/>
      <c r="KY97" s="136"/>
      <c r="KZ97" s="136"/>
      <c r="LA97" s="136"/>
      <c r="LB97" s="136"/>
      <c r="LC97" s="136"/>
      <c r="LD97" s="136"/>
      <c r="LE97" s="136"/>
      <c r="LF97" s="136"/>
      <c r="LG97" s="136"/>
      <c r="LH97" s="136"/>
      <c r="LI97" s="136"/>
      <c r="LJ97" s="136"/>
      <c r="LK97" s="136"/>
      <c r="LL97" s="136"/>
      <c r="LM97" s="136"/>
      <c r="LN97" s="136"/>
      <c r="LO97" s="136"/>
      <c r="LP97" s="136"/>
      <c r="LQ97" s="136"/>
      <c r="LR97" s="136"/>
      <c r="LS97" s="136"/>
      <c r="LT97" s="136"/>
      <c r="LU97" s="136"/>
      <c r="LV97" s="136"/>
      <c r="LW97" s="136"/>
      <c r="LX97" s="136"/>
    </row>
    <row r="98" spans="1:336" ht="15.75" x14ac:dyDescent="0.2">
      <c r="A98" s="136"/>
      <c r="B98" s="262"/>
      <c r="C98" s="136"/>
      <c r="D98" s="136"/>
      <c r="E98" s="136"/>
      <c r="F98" s="136"/>
      <c r="G98" s="136"/>
      <c r="H98" s="136"/>
      <c r="I98" s="136"/>
      <c r="J98" s="200"/>
      <c r="K98" s="200"/>
      <c r="L98" s="200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263"/>
      <c r="AC98" s="263"/>
      <c r="AD98" s="177"/>
      <c r="AE98" s="177"/>
      <c r="AF98" s="263"/>
      <c r="AG98" s="263"/>
      <c r="AH98" s="263"/>
      <c r="AI98" s="263"/>
      <c r="AJ98" s="263"/>
      <c r="AK98" s="263"/>
      <c r="AL98" s="263"/>
      <c r="AM98" s="263"/>
      <c r="AN98" s="263"/>
      <c r="AO98" s="263"/>
      <c r="AP98" s="263"/>
      <c r="AQ98" s="263"/>
      <c r="AR98" s="263"/>
      <c r="AS98" s="263"/>
      <c r="AT98" s="263"/>
      <c r="AU98" s="263"/>
      <c r="AV98" s="263"/>
      <c r="AW98" s="263"/>
      <c r="AX98" s="263"/>
      <c r="AY98" s="263"/>
      <c r="AZ98" s="263"/>
      <c r="BA98" s="263"/>
      <c r="BB98" s="263"/>
      <c r="BC98" s="263"/>
      <c r="BD98" s="263"/>
      <c r="BE98" s="263"/>
      <c r="BF98" s="263"/>
      <c r="BG98" s="263"/>
      <c r="BH98" s="263"/>
      <c r="BI98" s="136"/>
      <c r="BJ98" s="136"/>
      <c r="BK98" s="260"/>
      <c r="BL98" s="260"/>
      <c r="BM98" s="260"/>
      <c r="BN98" s="260"/>
      <c r="BO98" s="260"/>
      <c r="BP98" s="260"/>
      <c r="BQ98" s="260"/>
      <c r="BR98" s="260"/>
      <c r="BS98" s="260"/>
      <c r="BT98" s="260"/>
      <c r="BU98" s="260"/>
      <c r="BV98" s="260"/>
      <c r="BW98" s="260"/>
      <c r="BX98" s="260"/>
      <c r="BY98" s="260"/>
      <c r="BZ98" s="263"/>
      <c r="CA98" s="263"/>
      <c r="CB98" s="263"/>
      <c r="CC98" s="263"/>
      <c r="CD98" s="134"/>
      <c r="CE98" s="134"/>
      <c r="CF98" s="134"/>
      <c r="CG98" s="21"/>
      <c r="CH98" s="21"/>
      <c r="CI98" s="177"/>
      <c r="CJ98" s="177"/>
      <c r="CK98" s="263"/>
      <c r="CL98" s="263"/>
      <c r="CM98" s="263"/>
      <c r="CN98" s="263"/>
      <c r="CO98" s="263"/>
      <c r="CP98" s="263"/>
      <c r="CQ98" s="263"/>
      <c r="CR98" s="263"/>
      <c r="CS98" s="263"/>
      <c r="CT98" s="263"/>
      <c r="CU98" s="263"/>
      <c r="CV98" s="263"/>
      <c r="CW98" s="263"/>
      <c r="CX98" s="263"/>
      <c r="CY98" s="263"/>
      <c r="CZ98" s="263"/>
      <c r="DA98" s="263"/>
      <c r="DB98" s="263"/>
      <c r="DC98" s="263"/>
      <c r="DD98" s="263"/>
      <c r="DE98" s="263"/>
      <c r="DF98" s="263"/>
      <c r="DG98" s="263"/>
      <c r="DH98" s="263"/>
      <c r="DI98" s="263"/>
      <c r="DJ98" s="263"/>
      <c r="DK98" s="263"/>
      <c r="DL98" s="263"/>
      <c r="DM98" s="263"/>
      <c r="DN98" s="136"/>
      <c r="DO98" s="136"/>
      <c r="DP98" s="260"/>
      <c r="DQ98" s="260"/>
      <c r="DR98" s="260"/>
      <c r="DS98" s="260"/>
      <c r="DT98" s="260"/>
      <c r="DU98" s="260"/>
      <c r="DV98" s="260"/>
      <c r="DW98" s="260"/>
      <c r="DX98" s="260"/>
      <c r="DY98" s="260"/>
      <c r="DZ98" s="260"/>
      <c r="EA98" s="260"/>
      <c r="EB98" s="260"/>
      <c r="EC98" s="260"/>
      <c r="ED98" s="260"/>
      <c r="EE98" s="263"/>
      <c r="EF98" s="263"/>
      <c r="EG98" s="263"/>
      <c r="EH98" s="263"/>
      <c r="EI98" s="134"/>
      <c r="EJ98" s="134"/>
      <c r="EK98" s="134"/>
      <c r="EL98" s="263"/>
      <c r="EM98" s="263"/>
      <c r="EN98" s="263"/>
      <c r="EO98" s="21"/>
      <c r="EP98" s="23"/>
      <c r="EQ98" s="23"/>
      <c r="ER98" s="23"/>
      <c r="ES98" s="21"/>
      <c r="ET98" s="23"/>
      <c r="EU98" s="23"/>
      <c r="EV98" s="23"/>
      <c r="EW98" s="21"/>
      <c r="EX98" s="23"/>
      <c r="EY98" s="23"/>
      <c r="EZ98" s="23"/>
      <c r="FA98" s="23"/>
      <c r="FB98" s="23"/>
      <c r="FC98" s="23"/>
      <c r="FD98" s="23"/>
      <c r="FE98" s="21"/>
      <c r="FF98" s="23"/>
      <c r="FG98" s="23"/>
      <c r="FH98" s="23"/>
      <c r="FI98" s="23"/>
      <c r="FJ98" s="23"/>
      <c r="FK98" s="23"/>
      <c r="FL98" s="23"/>
      <c r="FM98" s="21"/>
      <c r="FN98" s="23"/>
      <c r="FO98" s="23"/>
      <c r="FP98" s="23"/>
      <c r="FQ98" s="158"/>
      <c r="FR98" s="158"/>
      <c r="FS98" s="158"/>
      <c r="FT98" s="260"/>
      <c r="FU98" s="260"/>
      <c r="FV98" s="260"/>
      <c r="FW98" s="260"/>
      <c r="FX98" s="260"/>
      <c r="FY98" s="260"/>
      <c r="FZ98" s="260"/>
      <c r="GA98" s="260"/>
      <c r="GB98" s="260"/>
      <c r="GC98" s="260"/>
      <c r="GD98" s="260"/>
      <c r="GE98" s="260"/>
      <c r="GF98" s="260"/>
      <c r="GG98" s="260"/>
      <c r="GH98" s="263"/>
      <c r="GI98" s="263"/>
      <c r="GJ98" s="263"/>
      <c r="GK98" s="263"/>
      <c r="GL98" s="263"/>
      <c r="GM98" s="263"/>
      <c r="GN98" s="263"/>
      <c r="GO98" s="263"/>
      <c r="GP98" s="263"/>
      <c r="GQ98" s="201"/>
      <c r="GR98" s="201"/>
      <c r="GS98" s="201"/>
      <c r="GT98" s="201"/>
      <c r="GU98" s="201"/>
      <c r="GV98" s="201"/>
      <c r="GW98" s="201"/>
      <c r="GX98" s="201"/>
      <c r="GY98" s="201"/>
      <c r="GZ98" s="201"/>
      <c r="HA98" s="201"/>
      <c r="HB98" s="201"/>
      <c r="HC98" s="201"/>
      <c r="HD98" s="201"/>
      <c r="HE98" s="201"/>
      <c r="HF98" s="201"/>
      <c r="HG98" s="201"/>
      <c r="HH98" s="201"/>
      <c r="HI98" s="201"/>
      <c r="HJ98" s="263"/>
      <c r="HK98" s="136"/>
      <c r="HL98" s="136"/>
      <c r="HM98" s="136"/>
      <c r="HN98" s="136"/>
      <c r="HO98" s="136"/>
      <c r="HP98" s="136"/>
      <c r="HQ98" s="136"/>
      <c r="HR98" s="136"/>
      <c r="HS98" s="136"/>
      <c r="HT98" s="136"/>
      <c r="HU98" s="136"/>
      <c r="HV98" s="136"/>
      <c r="HW98" s="136"/>
      <c r="HX98" s="136"/>
      <c r="HY98" s="136"/>
      <c r="HZ98" s="136"/>
      <c r="IA98" s="136"/>
      <c r="IB98" s="136"/>
      <c r="IC98" s="136"/>
      <c r="ID98" s="136"/>
      <c r="IE98" s="136"/>
      <c r="IF98" s="136"/>
      <c r="IG98" s="136"/>
      <c r="IH98" s="136"/>
      <c r="II98" s="136"/>
      <c r="IJ98" s="136"/>
      <c r="IK98" s="136"/>
      <c r="IL98" s="136"/>
      <c r="IM98" s="136"/>
      <c r="IN98" s="136"/>
      <c r="IO98" s="136"/>
      <c r="IP98" s="136"/>
      <c r="IQ98" s="136"/>
      <c r="IR98" s="136"/>
      <c r="IS98" s="136"/>
      <c r="IT98" s="136"/>
      <c r="IU98" s="136"/>
      <c r="IV98" s="136"/>
      <c r="IW98" s="136"/>
      <c r="IX98" s="136"/>
      <c r="IY98" s="136"/>
      <c r="IZ98" s="136"/>
      <c r="JA98" s="136"/>
      <c r="JB98" s="136"/>
      <c r="JC98" s="136"/>
      <c r="JD98" s="136"/>
      <c r="JE98" s="136"/>
      <c r="JF98" s="136"/>
      <c r="JG98" s="136"/>
      <c r="JH98" s="136"/>
      <c r="JI98" s="136"/>
      <c r="JJ98" s="136"/>
      <c r="JK98" s="136"/>
      <c r="JL98" s="136"/>
      <c r="JM98" s="136"/>
      <c r="JN98" s="136"/>
      <c r="JO98" s="136"/>
      <c r="JP98" s="136"/>
      <c r="JQ98" s="136"/>
      <c r="JR98" s="136"/>
      <c r="JS98" s="136"/>
      <c r="JT98" s="136"/>
      <c r="JU98" s="136"/>
      <c r="JV98" s="136"/>
      <c r="JW98" s="136"/>
      <c r="JX98" s="136"/>
      <c r="JY98" s="136"/>
      <c r="JZ98" s="136"/>
      <c r="KA98" s="136"/>
      <c r="KB98" s="136"/>
      <c r="KC98" s="136"/>
      <c r="KD98" s="136"/>
      <c r="KE98" s="136"/>
      <c r="KF98" s="136"/>
      <c r="KG98" s="136"/>
      <c r="KH98" s="136"/>
      <c r="KI98" s="136"/>
      <c r="KJ98" s="136"/>
      <c r="KK98" s="136"/>
      <c r="KL98" s="136"/>
      <c r="KM98" s="136"/>
      <c r="KN98" s="136"/>
      <c r="KO98" s="136"/>
      <c r="KP98" s="136"/>
      <c r="KQ98" s="136"/>
      <c r="KR98" s="136"/>
      <c r="KS98" s="136"/>
      <c r="KT98" s="136"/>
      <c r="KU98" s="136"/>
      <c r="KV98" s="136"/>
      <c r="KW98" s="136"/>
      <c r="KX98" s="136"/>
      <c r="KY98" s="136"/>
      <c r="KZ98" s="136"/>
      <c r="LA98" s="136"/>
      <c r="LB98" s="136"/>
      <c r="LC98" s="136"/>
      <c r="LD98" s="136"/>
      <c r="LE98" s="136"/>
      <c r="LF98" s="136"/>
      <c r="LG98" s="136"/>
      <c r="LH98" s="136"/>
      <c r="LI98" s="136"/>
      <c r="LJ98" s="136"/>
      <c r="LK98" s="136"/>
      <c r="LL98" s="136"/>
      <c r="LM98" s="136"/>
      <c r="LN98" s="136"/>
      <c r="LO98" s="136"/>
      <c r="LP98" s="136"/>
      <c r="LQ98" s="136"/>
      <c r="LR98" s="136"/>
      <c r="LS98" s="136"/>
      <c r="LT98" s="136"/>
      <c r="LU98" s="136"/>
      <c r="LV98" s="136"/>
      <c r="LW98" s="136"/>
      <c r="LX98" s="136"/>
    </row>
    <row r="99" spans="1:336" ht="15.75" x14ac:dyDescent="0.2">
      <c r="A99" s="136"/>
      <c r="B99" s="262"/>
      <c r="C99" s="136"/>
      <c r="D99" s="136"/>
      <c r="E99" s="136"/>
      <c r="F99" s="136"/>
      <c r="G99" s="136"/>
      <c r="H99" s="136"/>
      <c r="I99" s="136"/>
      <c r="J99" s="200"/>
      <c r="K99" s="200"/>
      <c r="L99" s="200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263"/>
      <c r="AC99" s="263"/>
      <c r="AD99" s="177"/>
      <c r="AE99" s="177"/>
      <c r="AF99" s="263"/>
      <c r="AG99" s="263"/>
      <c r="AH99" s="263"/>
      <c r="AI99" s="263"/>
      <c r="AJ99" s="263"/>
      <c r="AK99" s="263"/>
      <c r="AL99" s="263"/>
      <c r="AM99" s="263"/>
      <c r="AN99" s="263"/>
      <c r="AO99" s="263"/>
      <c r="AP99" s="263"/>
      <c r="AQ99" s="263"/>
      <c r="AR99" s="263"/>
      <c r="AS99" s="263"/>
      <c r="AT99" s="263"/>
      <c r="AU99" s="263"/>
      <c r="AV99" s="263"/>
      <c r="AW99" s="263"/>
      <c r="AX99" s="263"/>
      <c r="AY99" s="263"/>
      <c r="AZ99" s="263"/>
      <c r="BA99" s="263"/>
      <c r="BB99" s="263"/>
      <c r="BC99" s="263"/>
      <c r="BD99" s="263"/>
      <c r="BE99" s="263"/>
      <c r="BF99" s="263"/>
      <c r="BG99" s="263"/>
      <c r="BH99" s="263"/>
      <c r="BI99" s="136"/>
      <c r="BJ99" s="136"/>
      <c r="BK99" s="260"/>
      <c r="BL99" s="260"/>
      <c r="BM99" s="260"/>
      <c r="BN99" s="260"/>
      <c r="BO99" s="260"/>
      <c r="BP99" s="260"/>
      <c r="BQ99" s="260"/>
      <c r="BR99" s="260"/>
      <c r="BS99" s="260"/>
      <c r="BT99" s="260"/>
      <c r="BU99" s="260"/>
      <c r="BV99" s="260"/>
      <c r="BW99" s="260"/>
      <c r="BX99" s="260"/>
      <c r="BY99" s="260"/>
      <c r="BZ99" s="263"/>
      <c r="CA99" s="263"/>
      <c r="CB99" s="263"/>
      <c r="CC99" s="263"/>
      <c r="CD99" s="134"/>
      <c r="CE99" s="134"/>
      <c r="CF99" s="134"/>
      <c r="CG99" s="21"/>
      <c r="CH99" s="21"/>
      <c r="CI99" s="177"/>
      <c r="CJ99" s="177"/>
      <c r="CK99" s="263"/>
      <c r="CL99" s="263"/>
      <c r="CM99" s="263"/>
      <c r="CN99" s="263"/>
      <c r="CO99" s="263"/>
      <c r="CP99" s="263"/>
      <c r="CQ99" s="263"/>
      <c r="CR99" s="263"/>
      <c r="CS99" s="263"/>
      <c r="CT99" s="263"/>
      <c r="CU99" s="263"/>
      <c r="CV99" s="263"/>
      <c r="CW99" s="263"/>
      <c r="CX99" s="263"/>
      <c r="CY99" s="263"/>
      <c r="CZ99" s="263"/>
      <c r="DA99" s="263"/>
      <c r="DB99" s="263"/>
      <c r="DC99" s="263"/>
      <c r="DD99" s="263"/>
      <c r="DE99" s="263"/>
      <c r="DF99" s="263"/>
      <c r="DG99" s="263"/>
      <c r="DH99" s="263"/>
      <c r="DI99" s="263"/>
      <c r="DJ99" s="263"/>
      <c r="DK99" s="263"/>
      <c r="DL99" s="263"/>
      <c r="DM99" s="263"/>
      <c r="DN99" s="136"/>
      <c r="DO99" s="136"/>
      <c r="DP99" s="260"/>
      <c r="DQ99" s="260"/>
      <c r="DR99" s="260"/>
      <c r="DS99" s="260"/>
      <c r="DT99" s="260"/>
      <c r="DU99" s="260"/>
      <c r="DV99" s="260"/>
      <c r="DW99" s="260"/>
      <c r="DX99" s="260"/>
      <c r="DY99" s="260"/>
      <c r="DZ99" s="260"/>
      <c r="EA99" s="260"/>
      <c r="EB99" s="260"/>
      <c r="EC99" s="260"/>
      <c r="ED99" s="260"/>
      <c r="EE99" s="263"/>
      <c r="EF99" s="263"/>
      <c r="EG99" s="263"/>
      <c r="EH99" s="263"/>
      <c r="EI99" s="134"/>
      <c r="EJ99" s="134"/>
      <c r="EK99" s="134"/>
      <c r="EL99" s="263"/>
      <c r="EM99" s="263"/>
      <c r="EN99" s="263"/>
      <c r="EO99" s="21"/>
      <c r="EP99" s="23"/>
      <c r="EQ99" s="23"/>
      <c r="ER99" s="23"/>
      <c r="ES99" s="21"/>
      <c r="ET99" s="23"/>
      <c r="EU99" s="23"/>
      <c r="EV99" s="23"/>
      <c r="EW99" s="21"/>
      <c r="EX99" s="23"/>
      <c r="EY99" s="23"/>
      <c r="EZ99" s="23"/>
      <c r="FA99" s="23"/>
      <c r="FB99" s="23"/>
      <c r="FC99" s="23"/>
      <c r="FD99" s="23"/>
      <c r="FE99" s="21"/>
      <c r="FF99" s="23"/>
      <c r="FG99" s="23"/>
      <c r="FH99" s="23"/>
      <c r="FI99" s="23"/>
      <c r="FJ99" s="23"/>
      <c r="FK99" s="23"/>
      <c r="FL99" s="23"/>
      <c r="FM99" s="21"/>
      <c r="FN99" s="23"/>
      <c r="FO99" s="23"/>
      <c r="FP99" s="23"/>
      <c r="FQ99" s="158"/>
      <c r="FR99" s="158"/>
      <c r="FS99" s="158"/>
      <c r="FT99" s="260"/>
      <c r="FU99" s="260"/>
      <c r="FV99" s="260"/>
      <c r="FW99" s="260"/>
      <c r="FX99" s="260"/>
      <c r="FY99" s="260"/>
      <c r="FZ99" s="260"/>
      <c r="GA99" s="260"/>
      <c r="GB99" s="260"/>
      <c r="GC99" s="260"/>
      <c r="GD99" s="260"/>
      <c r="GE99" s="260"/>
      <c r="GF99" s="260"/>
      <c r="GG99" s="260"/>
      <c r="GH99" s="263"/>
      <c r="GI99" s="263"/>
      <c r="GJ99" s="263"/>
      <c r="GK99" s="263"/>
      <c r="GL99" s="263"/>
      <c r="GM99" s="263"/>
      <c r="GN99" s="263"/>
      <c r="GO99" s="263"/>
      <c r="GP99" s="263"/>
      <c r="GQ99" s="201"/>
      <c r="GR99" s="201"/>
      <c r="GS99" s="201"/>
      <c r="GT99" s="201"/>
      <c r="GU99" s="201"/>
      <c r="GV99" s="201"/>
      <c r="GW99" s="201"/>
      <c r="GX99" s="201"/>
      <c r="GY99" s="201"/>
      <c r="GZ99" s="201"/>
      <c r="HA99" s="201"/>
      <c r="HB99" s="201"/>
      <c r="HC99" s="201"/>
      <c r="HD99" s="201"/>
      <c r="HE99" s="201"/>
      <c r="HF99" s="201"/>
      <c r="HG99" s="201"/>
      <c r="HH99" s="201"/>
      <c r="HI99" s="201"/>
      <c r="HJ99" s="263"/>
      <c r="HK99" s="136"/>
      <c r="HL99" s="136"/>
      <c r="HM99" s="136"/>
      <c r="HN99" s="136"/>
      <c r="HO99" s="136"/>
      <c r="HP99" s="136"/>
      <c r="HQ99" s="136"/>
      <c r="HR99" s="136"/>
      <c r="HS99" s="136"/>
      <c r="HT99" s="136"/>
      <c r="HU99" s="136"/>
      <c r="HV99" s="136"/>
      <c r="HW99" s="136"/>
      <c r="HX99" s="136"/>
      <c r="HY99" s="136"/>
      <c r="HZ99" s="136"/>
      <c r="IA99" s="136"/>
      <c r="IB99" s="136"/>
      <c r="IC99" s="136"/>
      <c r="ID99" s="136"/>
      <c r="IE99" s="136"/>
      <c r="IF99" s="136"/>
      <c r="IG99" s="136"/>
      <c r="IH99" s="136"/>
      <c r="II99" s="136"/>
      <c r="IJ99" s="136"/>
      <c r="IK99" s="136"/>
      <c r="IL99" s="136"/>
      <c r="IM99" s="136"/>
      <c r="IN99" s="136"/>
      <c r="IO99" s="136"/>
      <c r="IP99" s="136"/>
      <c r="IQ99" s="136"/>
      <c r="IR99" s="136"/>
      <c r="IS99" s="136"/>
      <c r="IT99" s="136"/>
      <c r="IU99" s="136"/>
      <c r="IV99" s="136"/>
      <c r="IW99" s="136"/>
      <c r="IX99" s="136"/>
      <c r="IY99" s="136"/>
      <c r="IZ99" s="136"/>
      <c r="JA99" s="136"/>
      <c r="JB99" s="136"/>
      <c r="JC99" s="136"/>
      <c r="JD99" s="136"/>
      <c r="JE99" s="136"/>
      <c r="JF99" s="136"/>
      <c r="JG99" s="136"/>
      <c r="JH99" s="136"/>
      <c r="JI99" s="136"/>
      <c r="JJ99" s="136"/>
      <c r="JK99" s="136"/>
      <c r="JL99" s="136"/>
      <c r="JM99" s="136"/>
      <c r="JN99" s="136"/>
      <c r="JO99" s="136"/>
      <c r="JP99" s="136"/>
      <c r="JQ99" s="136"/>
      <c r="JR99" s="136"/>
      <c r="JS99" s="136"/>
      <c r="JT99" s="136"/>
      <c r="JU99" s="136"/>
      <c r="JV99" s="136"/>
      <c r="JW99" s="136"/>
      <c r="JX99" s="136"/>
      <c r="JY99" s="136"/>
      <c r="JZ99" s="136"/>
      <c r="KA99" s="136"/>
      <c r="KB99" s="136"/>
      <c r="KC99" s="136"/>
      <c r="KD99" s="136"/>
      <c r="KE99" s="136"/>
      <c r="KF99" s="136"/>
      <c r="KG99" s="136"/>
      <c r="KH99" s="136"/>
      <c r="KI99" s="136"/>
      <c r="KJ99" s="136"/>
      <c r="KK99" s="136"/>
      <c r="KL99" s="136"/>
      <c r="KM99" s="136"/>
      <c r="KN99" s="136"/>
      <c r="KO99" s="136"/>
      <c r="KP99" s="136"/>
      <c r="KQ99" s="136"/>
      <c r="KR99" s="136"/>
      <c r="KS99" s="136"/>
      <c r="KT99" s="136"/>
      <c r="KU99" s="136"/>
      <c r="KV99" s="136"/>
      <c r="KW99" s="136"/>
      <c r="KX99" s="136"/>
      <c r="KY99" s="136"/>
      <c r="KZ99" s="136"/>
      <c r="LA99" s="136"/>
      <c r="LB99" s="136"/>
      <c r="LC99" s="136"/>
      <c r="LD99" s="136"/>
      <c r="LE99" s="136"/>
      <c r="LF99" s="136"/>
      <c r="LG99" s="136"/>
      <c r="LH99" s="136"/>
      <c r="LI99" s="136"/>
      <c r="LJ99" s="136"/>
      <c r="LK99" s="136"/>
      <c r="LL99" s="136"/>
      <c r="LM99" s="136"/>
      <c r="LN99" s="136"/>
      <c r="LO99" s="136"/>
      <c r="LP99" s="136"/>
      <c r="LQ99" s="136"/>
      <c r="LR99" s="136"/>
      <c r="LS99" s="136"/>
      <c r="LT99" s="136"/>
      <c r="LU99" s="136"/>
      <c r="LV99" s="136"/>
      <c r="LW99" s="136"/>
      <c r="LX99" s="136"/>
    </row>
    <row r="100" spans="1:336" ht="15.75" x14ac:dyDescent="0.2">
      <c r="A100" s="136"/>
      <c r="B100" s="262"/>
      <c r="C100" s="136"/>
      <c r="D100" s="136"/>
      <c r="E100" s="136"/>
      <c r="F100" s="136"/>
      <c r="G100" s="136"/>
      <c r="H100" s="136"/>
      <c r="I100" s="136"/>
      <c r="J100" s="200"/>
      <c r="K100" s="200"/>
      <c r="L100" s="200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263"/>
      <c r="AC100" s="263"/>
      <c r="AD100" s="177"/>
      <c r="AE100" s="177"/>
      <c r="AF100" s="263"/>
      <c r="AG100" s="263"/>
      <c r="AH100" s="263"/>
      <c r="AI100" s="263"/>
      <c r="AJ100" s="263"/>
      <c r="AK100" s="263"/>
      <c r="AL100" s="263"/>
      <c r="AM100" s="263"/>
      <c r="AN100" s="263"/>
      <c r="AO100" s="263"/>
      <c r="AP100" s="263"/>
      <c r="AQ100" s="263"/>
      <c r="AR100" s="263"/>
      <c r="AS100" s="263"/>
      <c r="AT100" s="263"/>
      <c r="AU100" s="263"/>
      <c r="AV100" s="263"/>
      <c r="AW100" s="263"/>
      <c r="AX100" s="263"/>
      <c r="AY100" s="263"/>
      <c r="AZ100" s="263"/>
      <c r="BA100" s="263"/>
      <c r="BB100" s="263"/>
      <c r="BC100" s="263"/>
      <c r="BD100" s="263"/>
      <c r="BE100" s="263"/>
      <c r="BF100" s="263"/>
      <c r="BG100" s="263"/>
      <c r="BH100" s="263"/>
      <c r="BI100" s="136"/>
      <c r="BJ100" s="136"/>
      <c r="BK100" s="260"/>
      <c r="BL100" s="260"/>
      <c r="BM100" s="260"/>
      <c r="BN100" s="260"/>
      <c r="BO100" s="260"/>
      <c r="BP100" s="260"/>
      <c r="BQ100" s="260"/>
      <c r="BR100" s="260"/>
      <c r="BS100" s="260"/>
      <c r="BT100" s="260"/>
      <c r="BU100" s="260"/>
      <c r="BV100" s="260"/>
      <c r="BW100" s="260"/>
      <c r="BX100" s="260"/>
      <c r="BY100" s="260"/>
      <c r="BZ100" s="263"/>
      <c r="CA100" s="263"/>
      <c r="CB100" s="263"/>
      <c r="CC100" s="263"/>
      <c r="CD100" s="134"/>
      <c r="CE100" s="134"/>
      <c r="CF100" s="134"/>
      <c r="CG100" s="21"/>
      <c r="CH100" s="21"/>
      <c r="CI100" s="177"/>
      <c r="CJ100" s="177"/>
      <c r="CK100" s="263"/>
      <c r="CL100" s="263"/>
      <c r="CM100" s="263"/>
      <c r="CN100" s="263"/>
      <c r="CO100" s="263"/>
      <c r="CP100" s="263"/>
      <c r="CQ100" s="263"/>
      <c r="CR100" s="263"/>
      <c r="CS100" s="263"/>
      <c r="CT100" s="263"/>
      <c r="CU100" s="263"/>
      <c r="CV100" s="263"/>
      <c r="CW100" s="263"/>
      <c r="CX100" s="263"/>
      <c r="CY100" s="263"/>
      <c r="CZ100" s="263"/>
      <c r="DA100" s="263"/>
      <c r="DB100" s="263"/>
      <c r="DC100" s="263"/>
      <c r="DD100" s="263"/>
      <c r="DE100" s="263"/>
      <c r="DF100" s="263"/>
      <c r="DG100" s="263"/>
      <c r="DH100" s="263"/>
      <c r="DI100" s="263"/>
      <c r="DJ100" s="263"/>
      <c r="DK100" s="263"/>
      <c r="DL100" s="263"/>
      <c r="DM100" s="263"/>
      <c r="DN100" s="136"/>
      <c r="DO100" s="136"/>
      <c r="DP100" s="260"/>
      <c r="DQ100" s="260"/>
      <c r="DR100" s="260"/>
      <c r="DS100" s="260"/>
      <c r="DT100" s="260"/>
      <c r="DU100" s="260"/>
      <c r="DV100" s="260"/>
      <c r="DW100" s="260"/>
      <c r="DX100" s="260"/>
      <c r="DY100" s="260"/>
      <c r="DZ100" s="260"/>
      <c r="EA100" s="260"/>
      <c r="EB100" s="260"/>
      <c r="EC100" s="260"/>
      <c r="ED100" s="260"/>
      <c r="EE100" s="263"/>
      <c r="EF100" s="263"/>
      <c r="EG100" s="263"/>
      <c r="EH100" s="263"/>
      <c r="EI100" s="134"/>
      <c r="EJ100" s="134"/>
      <c r="EK100" s="134"/>
      <c r="EL100" s="263"/>
      <c r="EM100" s="263"/>
      <c r="EN100" s="263"/>
      <c r="EO100" s="21"/>
      <c r="EP100" s="23"/>
      <c r="EQ100" s="23"/>
      <c r="ER100" s="23"/>
      <c r="ES100" s="21"/>
      <c r="ET100" s="23"/>
      <c r="EU100" s="23"/>
      <c r="EV100" s="23"/>
      <c r="EW100" s="21"/>
      <c r="EX100" s="23"/>
      <c r="EY100" s="23"/>
      <c r="EZ100" s="23"/>
      <c r="FA100" s="23"/>
      <c r="FB100" s="23"/>
      <c r="FC100" s="23"/>
      <c r="FD100" s="23"/>
      <c r="FE100" s="21"/>
      <c r="FF100" s="23"/>
      <c r="FG100" s="23"/>
      <c r="FH100" s="23"/>
      <c r="FI100" s="23"/>
      <c r="FJ100" s="23"/>
      <c r="FK100" s="23"/>
      <c r="FL100" s="23"/>
      <c r="FM100" s="21"/>
      <c r="FN100" s="23"/>
      <c r="FO100" s="23"/>
      <c r="FP100" s="23"/>
      <c r="FQ100" s="158"/>
      <c r="FR100" s="158"/>
      <c r="FS100" s="158"/>
      <c r="FT100" s="260"/>
      <c r="FU100" s="260"/>
      <c r="FV100" s="260"/>
      <c r="FW100" s="260"/>
      <c r="FX100" s="260"/>
      <c r="FY100" s="260"/>
      <c r="FZ100" s="260"/>
      <c r="GA100" s="260"/>
      <c r="GB100" s="260"/>
      <c r="GC100" s="260"/>
      <c r="GD100" s="260"/>
      <c r="GE100" s="260"/>
      <c r="GF100" s="260"/>
      <c r="GG100" s="260"/>
      <c r="GH100" s="263"/>
      <c r="GI100" s="263"/>
      <c r="GJ100" s="263"/>
      <c r="GK100" s="263"/>
      <c r="GL100" s="263"/>
      <c r="GM100" s="263"/>
      <c r="GN100" s="263"/>
      <c r="GO100" s="263"/>
      <c r="GP100" s="263"/>
      <c r="GQ100" s="201"/>
      <c r="GR100" s="201"/>
      <c r="GS100" s="201"/>
      <c r="GT100" s="201"/>
      <c r="GU100" s="201"/>
      <c r="GV100" s="201"/>
      <c r="GW100" s="201"/>
      <c r="GX100" s="201"/>
      <c r="GY100" s="201"/>
      <c r="GZ100" s="201"/>
      <c r="HA100" s="201"/>
      <c r="HB100" s="201"/>
      <c r="HC100" s="201"/>
      <c r="HD100" s="201"/>
      <c r="HE100" s="201"/>
      <c r="HF100" s="201"/>
      <c r="HG100" s="201"/>
      <c r="HH100" s="201"/>
      <c r="HI100" s="201"/>
      <c r="HJ100" s="263"/>
      <c r="HK100" s="136"/>
      <c r="HL100" s="136"/>
      <c r="HM100" s="136"/>
      <c r="HN100" s="136"/>
      <c r="HO100" s="136"/>
      <c r="HP100" s="136"/>
      <c r="HQ100" s="136"/>
      <c r="HR100" s="136"/>
      <c r="HS100" s="136"/>
      <c r="HT100" s="136"/>
      <c r="HU100" s="136"/>
      <c r="HV100" s="136"/>
      <c r="HW100" s="136"/>
      <c r="HX100" s="136"/>
      <c r="HY100" s="136"/>
      <c r="HZ100" s="136"/>
      <c r="IA100" s="136"/>
      <c r="IB100" s="136"/>
      <c r="IC100" s="136"/>
      <c r="ID100" s="136"/>
      <c r="IE100" s="136"/>
      <c r="IF100" s="136"/>
      <c r="IG100" s="136"/>
      <c r="IH100" s="136"/>
      <c r="II100" s="136"/>
      <c r="IJ100" s="136"/>
      <c r="IK100" s="136"/>
      <c r="IL100" s="136"/>
      <c r="IM100" s="136"/>
      <c r="IN100" s="136"/>
      <c r="IO100" s="136"/>
      <c r="IP100" s="136"/>
      <c r="IQ100" s="136"/>
      <c r="IR100" s="136"/>
      <c r="IS100" s="136"/>
      <c r="IT100" s="136"/>
      <c r="IU100" s="136"/>
      <c r="IV100" s="136"/>
      <c r="IW100" s="136"/>
      <c r="IX100" s="136"/>
      <c r="IY100" s="136"/>
      <c r="IZ100" s="136"/>
      <c r="JA100" s="136"/>
      <c r="JB100" s="136"/>
      <c r="JC100" s="136"/>
      <c r="JD100" s="136"/>
      <c r="JE100" s="136"/>
      <c r="JF100" s="136"/>
      <c r="JG100" s="136"/>
      <c r="JH100" s="136"/>
      <c r="JI100" s="136"/>
      <c r="JJ100" s="136"/>
      <c r="JK100" s="136"/>
      <c r="JL100" s="136"/>
      <c r="JM100" s="136"/>
      <c r="JN100" s="136"/>
      <c r="JO100" s="136"/>
      <c r="JP100" s="136"/>
      <c r="JQ100" s="136"/>
      <c r="JR100" s="136"/>
      <c r="JS100" s="136"/>
      <c r="JT100" s="136"/>
      <c r="JU100" s="136"/>
      <c r="JV100" s="136"/>
      <c r="JW100" s="136"/>
      <c r="JX100" s="136"/>
      <c r="JY100" s="136"/>
      <c r="JZ100" s="136"/>
      <c r="KA100" s="136"/>
      <c r="KB100" s="136"/>
      <c r="KC100" s="136"/>
      <c r="KD100" s="136"/>
      <c r="KE100" s="136"/>
      <c r="KF100" s="136"/>
      <c r="KG100" s="136"/>
      <c r="KH100" s="136"/>
      <c r="KI100" s="136"/>
      <c r="KJ100" s="136"/>
      <c r="KK100" s="136"/>
      <c r="KL100" s="136"/>
      <c r="KM100" s="136"/>
      <c r="KN100" s="136"/>
      <c r="KO100" s="136"/>
      <c r="KP100" s="136"/>
      <c r="KQ100" s="136"/>
      <c r="KR100" s="136"/>
      <c r="KS100" s="136"/>
      <c r="KT100" s="136"/>
      <c r="KU100" s="136"/>
      <c r="KV100" s="136"/>
      <c r="KW100" s="136"/>
      <c r="KX100" s="136"/>
      <c r="KY100" s="136"/>
      <c r="KZ100" s="136"/>
      <c r="LA100" s="136"/>
      <c r="LB100" s="136"/>
      <c r="LC100" s="136"/>
      <c r="LD100" s="136"/>
      <c r="LE100" s="136"/>
      <c r="LF100" s="136"/>
      <c r="LG100" s="136"/>
      <c r="LH100" s="136"/>
      <c r="LI100" s="136"/>
      <c r="LJ100" s="136"/>
      <c r="LK100" s="136"/>
      <c r="LL100" s="136"/>
      <c r="LM100" s="136"/>
      <c r="LN100" s="136"/>
      <c r="LO100" s="136"/>
      <c r="LP100" s="136"/>
      <c r="LQ100" s="136"/>
      <c r="LR100" s="136"/>
      <c r="LS100" s="136"/>
      <c r="LT100" s="136"/>
      <c r="LU100" s="136"/>
      <c r="LV100" s="136"/>
      <c r="LW100" s="136"/>
      <c r="LX100" s="136"/>
    </row>
    <row r="101" spans="1:336" s="215" customFormat="1" ht="42" x14ac:dyDescent="0.2">
      <c r="A101" s="264" t="s">
        <v>239</v>
      </c>
      <c r="B101" s="265" t="s">
        <v>240</v>
      </c>
      <c r="C101" s="248"/>
      <c r="D101" s="248"/>
      <c r="E101" s="248"/>
      <c r="F101" s="248"/>
      <c r="G101" s="248"/>
      <c r="H101" s="248"/>
      <c r="I101" s="248"/>
      <c r="J101" s="247"/>
      <c r="K101" s="247"/>
      <c r="L101" s="247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  <c r="AA101" s="248"/>
      <c r="AB101" s="266"/>
      <c r="AC101" s="266"/>
      <c r="AD101" s="118" t="s">
        <v>241</v>
      </c>
      <c r="AE101" s="118" t="s">
        <v>242</v>
      </c>
      <c r="AF101" s="266">
        <f>AG101+BZ101+CA101+CB101+CC101</f>
        <v>44642.909233333325</v>
      </c>
      <c r="AG101" s="266">
        <f>SUM(AG102:AG105)</f>
        <v>44642.909233333325</v>
      </c>
      <c r="AH101" s="266">
        <f>SUM(AH102:AH105)</f>
        <v>0</v>
      </c>
      <c r="AI101" s="266">
        <f>SUM(AI102:AI105)</f>
        <v>-44642.909233333325</v>
      </c>
      <c r="AJ101" s="266">
        <f>IF(AG101=0,"-",AH101/AG101)</f>
        <v>0</v>
      </c>
      <c r="AK101" s="266">
        <f>SUM(AK102:AK105)</f>
        <v>44642.909233333325</v>
      </c>
      <c r="AL101" s="266">
        <f>SUM(AL102:AL105)</f>
        <v>0</v>
      </c>
      <c r="AM101" s="266">
        <f>SUM(AM102:AM105)</f>
        <v>-44642.909233333325</v>
      </c>
      <c r="AN101" s="266">
        <f>IF(AK101=0,"-",AL101/AK101)</f>
        <v>0</v>
      </c>
      <c r="AO101" s="266">
        <f>SUM(AO102:AO105)</f>
        <v>0</v>
      </c>
      <c r="AP101" s="266">
        <f>SUM(AP102:AP105)</f>
        <v>0</v>
      </c>
      <c r="AQ101" s="266">
        <f>SUM(AQ102:AQ105)</f>
        <v>0</v>
      </c>
      <c r="AR101" s="266" t="str">
        <f>IF(AO101=0,"-",AP101/AO101)</f>
        <v>-</v>
      </c>
      <c r="AS101" s="266">
        <f>SUM(AS102:AS105)</f>
        <v>44642.909233333325</v>
      </c>
      <c r="AT101" s="266">
        <f>SUM(AT102:AT105)</f>
        <v>0</v>
      </c>
      <c r="AU101" s="266">
        <f>SUM(AU102:AU105)</f>
        <v>-44642.909233333325</v>
      </c>
      <c r="AV101" s="266">
        <f>IF(AS101=0,"-",AT101/AS101)</f>
        <v>0</v>
      </c>
      <c r="AW101" s="266">
        <f>SUM(AW102:AW105)</f>
        <v>0</v>
      </c>
      <c r="AX101" s="266">
        <f>SUM(AX102:AX105)</f>
        <v>0</v>
      </c>
      <c r="AY101" s="266">
        <f>SUM(AY102:AY105)</f>
        <v>0</v>
      </c>
      <c r="AZ101" s="266" t="str">
        <f>IF(AW101=0,"-",AX101/AW101)</f>
        <v>-</v>
      </c>
      <c r="BA101" s="266">
        <f>SUM(BA102:BA105)</f>
        <v>44642.909233333325</v>
      </c>
      <c r="BB101" s="266">
        <f>SUM(BB102:BB105)</f>
        <v>0</v>
      </c>
      <c r="BC101" s="266">
        <f>SUM(BC102:BC105)</f>
        <v>-44642.909233333325</v>
      </c>
      <c r="BD101" s="266">
        <f>IF(BA101=0,"-",BB101/BA101)</f>
        <v>0</v>
      </c>
      <c r="BE101" s="266">
        <f>SUM(BE102:BE105)</f>
        <v>0</v>
      </c>
      <c r="BF101" s="267">
        <f>SUM(BF102:BF105)</f>
        <v>0</v>
      </c>
      <c r="BG101" s="266">
        <f>SUM(BG102:BG105)</f>
        <v>0</v>
      </c>
      <c r="BH101" s="266" t="str">
        <f>IF(BE101=0,"-",BF101/BE101)</f>
        <v>-</v>
      </c>
      <c r="BI101" s="248"/>
      <c r="BJ101" s="248"/>
      <c r="BK101" s="268"/>
      <c r="BL101" s="268"/>
      <c r="BM101" s="268"/>
      <c r="BN101" s="268"/>
      <c r="BO101" s="268"/>
      <c r="BP101" s="268"/>
      <c r="BQ101" s="268"/>
      <c r="BR101" s="268"/>
      <c r="BS101" s="268"/>
      <c r="BT101" s="268"/>
      <c r="BU101" s="268"/>
      <c r="BV101" s="268"/>
      <c r="BW101" s="268"/>
      <c r="BX101" s="268"/>
      <c r="BY101" s="268"/>
      <c r="BZ101" s="266">
        <f>SUM(BZ102:BZ105)</f>
        <v>0</v>
      </c>
      <c r="CA101" s="266">
        <f>SUM(CA102:CA105)</f>
        <v>0</v>
      </c>
      <c r="CB101" s="266">
        <f>SUM(CB102:CB105)</f>
        <v>0</v>
      </c>
      <c r="CC101" s="266">
        <f>SUM(CC102:CC105)</f>
        <v>0</v>
      </c>
      <c r="CD101" s="269"/>
      <c r="CE101" s="269"/>
      <c r="CF101" s="269"/>
      <c r="CG101" s="174"/>
      <c r="CH101" s="174"/>
      <c r="CI101" s="118" t="s">
        <v>241</v>
      </c>
      <c r="CJ101" s="118" t="s">
        <v>242</v>
      </c>
      <c r="CK101" s="266">
        <f>CL101+EE101+EF101+EG101+EH101</f>
        <v>37202.423999999999</v>
      </c>
      <c r="CL101" s="266">
        <f>SUM(CL102:CL105)</f>
        <v>37202.423999999999</v>
      </c>
      <c r="CM101" s="266">
        <f>SUM(CM102:CM105)</f>
        <v>0</v>
      </c>
      <c r="CN101" s="266">
        <f>SUM(CN102:CN105)</f>
        <v>-37202.423999999999</v>
      </c>
      <c r="CO101" s="266">
        <f>IF(CL101=0,"-",CM101/CL101)</f>
        <v>0</v>
      </c>
      <c r="CP101" s="266">
        <f>SUM(CP102:CP105)</f>
        <v>37202.423999999999</v>
      </c>
      <c r="CQ101" s="266">
        <f>SUM(CQ102:CQ105)</f>
        <v>0</v>
      </c>
      <c r="CR101" s="266">
        <f>SUM(CR102:CR105)</f>
        <v>-37202.423999999999</v>
      </c>
      <c r="CS101" s="266">
        <f>IF(CP101=0,"-",CQ101/CP101)</f>
        <v>0</v>
      </c>
      <c r="CT101" s="266">
        <f>SUM(CT102:CT105)</f>
        <v>0</v>
      </c>
      <c r="CU101" s="266">
        <f>SUM(CU102:CU105)</f>
        <v>0</v>
      </c>
      <c r="CV101" s="266">
        <f>SUM(CV102:CV105)</f>
        <v>0</v>
      </c>
      <c r="CW101" s="266" t="str">
        <f>IF(CT101=0,"-",CU101/CT101)</f>
        <v>-</v>
      </c>
      <c r="CX101" s="266">
        <f>SUM(CX102:CX105)</f>
        <v>37202.423999999999</v>
      </c>
      <c r="CY101" s="266">
        <f>SUM(CY102:CY105)</f>
        <v>0</v>
      </c>
      <c r="CZ101" s="266">
        <f>SUM(CZ102:CZ105)</f>
        <v>-37202.423999999999</v>
      </c>
      <c r="DA101" s="266">
        <f>IF(CX101=0,"-",CY101/CX101)</f>
        <v>0</v>
      </c>
      <c r="DB101" s="266">
        <f>SUM(DB102:DB105)</f>
        <v>0</v>
      </c>
      <c r="DC101" s="266">
        <f>SUM(DC102:DC105)</f>
        <v>0</v>
      </c>
      <c r="DD101" s="266">
        <f>SUM(DD102:DD105)</f>
        <v>0</v>
      </c>
      <c r="DE101" s="266" t="str">
        <f>IF(DB101=0,"-",DC101/DB101)</f>
        <v>-</v>
      </c>
      <c r="DF101" s="266">
        <f>SUM(DF102:DF105)</f>
        <v>37202.423999999999</v>
      </c>
      <c r="DG101" s="266">
        <f>SUM(DG102:DG105)</f>
        <v>0</v>
      </c>
      <c r="DH101" s="266">
        <f>SUM(DH102:DH105)</f>
        <v>-37202.423999999999</v>
      </c>
      <c r="DI101" s="266">
        <f>IF(DF101=0,"-",DG101/DF101)</f>
        <v>0</v>
      </c>
      <c r="DJ101" s="266">
        <f>SUM(DJ102:DJ105)</f>
        <v>0</v>
      </c>
      <c r="DK101" s="266">
        <f>SUM(DK102:DK105)</f>
        <v>0</v>
      </c>
      <c r="DL101" s="266">
        <f>SUM(DL102:DL105)</f>
        <v>0</v>
      </c>
      <c r="DM101" s="266" t="str">
        <f>IF(DJ101=0,"-",DK101/DJ101)</f>
        <v>-</v>
      </c>
      <c r="DN101" s="270"/>
      <c r="DO101" s="270"/>
      <c r="DP101" s="268"/>
      <c r="DQ101" s="268"/>
      <c r="DR101" s="268"/>
      <c r="DS101" s="268"/>
      <c r="DT101" s="268"/>
      <c r="DU101" s="268"/>
      <c r="DV101" s="268"/>
      <c r="DW101" s="268"/>
      <c r="DX101" s="268"/>
      <c r="DY101" s="268"/>
      <c r="DZ101" s="268"/>
      <c r="EA101" s="268"/>
      <c r="EB101" s="268"/>
      <c r="EC101" s="268"/>
      <c r="ED101" s="268"/>
      <c r="EE101" s="266">
        <f>SUM(EE102:EE105)</f>
        <v>0</v>
      </c>
      <c r="EF101" s="266">
        <f>SUM(EF102:EF105)</f>
        <v>0</v>
      </c>
      <c r="EG101" s="266">
        <f>SUM(EG102:EG105)</f>
        <v>0</v>
      </c>
      <c r="EH101" s="266">
        <f>SUM(EH102:EH105)</f>
        <v>0</v>
      </c>
      <c r="EI101" s="72"/>
      <c r="EJ101" s="72"/>
      <c r="EK101" s="72"/>
      <c r="EL101" s="271"/>
      <c r="EM101" s="271"/>
      <c r="EN101" s="271"/>
      <c r="EO101" s="174"/>
      <c r="EP101" s="272"/>
      <c r="EQ101" s="272"/>
      <c r="ER101" s="272"/>
      <c r="ES101" s="174"/>
      <c r="ET101" s="272"/>
      <c r="EU101" s="272"/>
      <c r="EV101" s="272"/>
      <c r="EW101" s="174"/>
      <c r="EX101" s="272"/>
      <c r="EY101" s="272"/>
      <c r="EZ101" s="272"/>
      <c r="FA101" s="272"/>
      <c r="FB101" s="272"/>
      <c r="FC101" s="272"/>
      <c r="FD101" s="272"/>
      <c r="FE101" s="174"/>
      <c r="FF101" s="272"/>
      <c r="FG101" s="272"/>
      <c r="FH101" s="272"/>
      <c r="FI101" s="272"/>
      <c r="FJ101" s="272"/>
      <c r="FK101" s="272"/>
      <c r="FL101" s="272"/>
      <c r="FM101" s="174"/>
      <c r="FN101" s="272"/>
      <c r="FO101" s="272"/>
      <c r="FP101" s="272"/>
      <c r="FQ101" s="273"/>
      <c r="FR101" s="273"/>
      <c r="FS101" s="273"/>
      <c r="FT101" s="268"/>
      <c r="FU101" s="268"/>
      <c r="FV101" s="268"/>
      <c r="FW101" s="268"/>
      <c r="FX101" s="268"/>
      <c r="FY101" s="268"/>
      <c r="FZ101" s="268"/>
      <c r="GA101" s="268"/>
      <c r="GB101" s="268"/>
      <c r="GC101" s="268"/>
      <c r="GD101" s="268"/>
      <c r="GE101" s="268"/>
      <c r="GF101" s="268"/>
      <c r="GG101" s="268"/>
      <c r="GH101" s="271"/>
      <c r="GI101" s="271"/>
      <c r="GJ101" s="271"/>
      <c r="GK101" s="271"/>
      <c r="GL101" s="271"/>
      <c r="GM101" s="271"/>
      <c r="GN101" s="271"/>
      <c r="GO101" s="271"/>
      <c r="GP101" s="271"/>
      <c r="GQ101" s="274"/>
      <c r="GR101" s="274"/>
      <c r="GS101" s="274"/>
      <c r="GT101" s="274"/>
      <c r="GU101" s="274"/>
      <c r="GV101" s="274"/>
      <c r="GW101" s="274"/>
      <c r="GX101" s="274"/>
      <c r="GY101" s="274"/>
      <c r="GZ101" s="274"/>
      <c r="HA101" s="274"/>
      <c r="HB101" s="274"/>
      <c r="HC101" s="274"/>
      <c r="HD101" s="274"/>
      <c r="HE101" s="274"/>
      <c r="HF101" s="274"/>
      <c r="HG101" s="274"/>
      <c r="HH101" s="274"/>
      <c r="HI101" s="274"/>
      <c r="HJ101" s="271"/>
      <c r="HK101" s="275"/>
      <c r="HL101" s="275"/>
      <c r="HM101" s="275"/>
      <c r="HN101" s="275"/>
      <c r="HO101" s="275"/>
      <c r="HP101" s="275"/>
      <c r="HQ101" s="275"/>
      <c r="HR101" s="275"/>
      <c r="HS101" s="275"/>
      <c r="HT101" s="275"/>
      <c r="HU101" s="275"/>
      <c r="HV101" s="275"/>
      <c r="HW101" s="275"/>
      <c r="HX101" s="275"/>
      <c r="HY101" s="275"/>
      <c r="HZ101" s="275"/>
      <c r="IA101" s="275"/>
      <c r="IB101" s="275"/>
      <c r="IC101" s="275"/>
      <c r="ID101" s="275"/>
      <c r="IE101" s="275"/>
      <c r="IF101" s="275"/>
      <c r="IG101" s="275"/>
      <c r="IH101" s="275"/>
      <c r="II101" s="275"/>
      <c r="IJ101" s="275"/>
      <c r="IK101" s="275"/>
      <c r="IL101" s="275"/>
      <c r="IM101" s="275"/>
      <c r="IN101" s="275"/>
      <c r="IO101" s="275"/>
      <c r="IP101" s="275"/>
      <c r="IQ101" s="275"/>
      <c r="IR101" s="275"/>
      <c r="IS101" s="275"/>
      <c r="IT101" s="275"/>
      <c r="IU101" s="275"/>
      <c r="IV101" s="275"/>
      <c r="IW101" s="275"/>
      <c r="IX101" s="275"/>
      <c r="IY101" s="275"/>
      <c r="IZ101" s="275"/>
      <c r="JA101" s="275"/>
      <c r="JB101" s="275"/>
      <c r="JC101" s="275"/>
      <c r="JD101" s="275"/>
      <c r="JE101" s="275"/>
      <c r="JF101" s="275"/>
      <c r="JG101" s="275"/>
      <c r="JH101" s="275"/>
      <c r="JI101" s="275"/>
      <c r="JJ101" s="275"/>
      <c r="JK101" s="275"/>
      <c r="JL101" s="275"/>
      <c r="JM101" s="275"/>
      <c r="JN101" s="275"/>
      <c r="JO101" s="275"/>
      <c r="JP101" s="275"/>
      <c r="JQ101" s="275"/>
      <c r="JR101" s="275"/>
      <c r="JS101" s="275"/>
      <c r="JT101" s="275"/>
      <c r="JU101" s="275"/>
      <c r="JV101" s="275"/>
      <c r="JW101" s="275"/>
      <c r="JX101" s="275"/>
      <c r="JY101" s="275"/>
      <c r="JZ101" s="275"/>
      <c r="KA101" s="275"/>
      <c r="KB101" s="275"/>
      <c r="KC101" s="275"/>
      <c r="KD101" s="275"/>
      <c r="KE101" s="275"/>
      <c r="KF101" s="275"/>
      <c r="KG101" s="275"/>
      <c r="KH101" s="275"/>
      <c r="KI101" s="275"/>
      <c r="KJ101" s="275"/>
      <c r="KK101" s="275"/>
      <c r="KL101" s="275"/>
      <c r="KM101" s="214"/>
      <c r="KN101" s="214"/>
      <c r="KO101" s="214"/>
      <c r="KP101" s="214"/>
      <c r="KQ101" s="214"/>
      <c r="KR101" s="214"/>
      <c r="KS101" s="214"/>
      <c r="KT101" s="214"/>
      <c r="KU101" s="214"/>
      <c r="KV101" s="214"/>
      <c r="KW101" s="214"/>
      <c r="KX101" s="214"/>
      <c r="KY101" s="214"/>
      <c r="KZ101" s="214"/>
      <c r="LA101" s="214"/>
      <c r="LB101" s="214"/>
      <c r="LC101" s="214"/>
      <c r="LD101" s="214"/>
      <c r="LE101" s="214"/>
      <c r="LF101" s="214"/>
      <c r="LG101" s="214"/>
      <c r="LH101" s="214"/>
      <c r="LI101" s="214"/>
      <c r="LJ101" s="214"/>
      <c r="LK101" s="214"/>
      <c r="LL101" s="214"/>
      <c r="LM101" s="214"/>
      <c r="LN101" s="214"/>
      <c r="LO101" s="214"/>
      <c r="LP101" s="214"/>
      <c r="LQ101" s="214"/>
      <c r="LR101" s="214"/>
      <c r="LS101" s="214"/>
      <c r="LT101" s="214"/>
      <c r="LU101" s="214"/>
      <c r="LV101" s="214"/>
      <c r="LW101" s="214"/>
      <c r="LX101" s="214"/>
    </row>
    <row r="102" spans="1:336" ht="15.75" x14ac:dyDescent="0.2">
      <c r="A102" s="276" t="s">
        <v>131</v>
      </c>
      <c r="B102" s="277" t="s">
        <v>243</v>
      </c>
      <c r="C102" s="2"/>
      <c r="D102" s="2"/>
      <c r="E102" s="2"/>
      <c r="F102" s="2"/>
      <c r="G102" s="2"/>
      <c r="H102" s="2"/>
      <c r="I102" s="2"/>
      <c r="J102" s="6"/>
      <c r="K102" s="6"/>
      <c r="L102" s="6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78"/>
      <c r="AC102" s="278"/>
      <c r="AD102" s="185" t="s">
        <v>115</v>
      </c>
      <c r="AE102" s="185"/>
      <c r="AF102" s="93">
        <f>AG102+BZ102+CA102+CB102+CC102</f>
        <v>5681.4829677839516</v>
      </c>
      <c r="AG102" s="90">
        <f>AK102+AO102+AW102+BE102</f>
        <v>5681.4829677839516</v>
      </c>
      <c r="AH102" s="90">
        <f t="shared" ref="AG102:AH105" si="225">AL102+AP102+AX102+BF102</f>
        <v>0</v>
      </c>
      <c r="AI102" s="90">
        <f>AH102-AG102</f>
        <v>-5681.4829677839516</v>
      </c>
      <c r="AJ102" s="91">
        <f>IF(AG102=0,"-",AH102/AG102)</f>
        <v>0</v>
      </c>
      <c r="AK102" s="92">
        <v>5681.4829677839516</v>
      </c>
      <c r="AL102" s="92"/>
      <c r="AM102" s="90">
        <f>AL102-AK102</f>
        <v>-5681.4829677839516</v>
      </c>
      <c r="AN102" s="91">
        <f>IF(AK102=0,"-",AL102/AK102)</f>
        <v>0</v>
      </c>
      <c r="AO102" s="92">
        <v>0</v>
      </c>
      <c r="AP102" s="92"/>
      <c r="AQ102" s="90">
        <f>AP102-AO102</f>
        <v>0</v>
      </c>
      <c r="AR102" s="91" t="str">
        <f>IF(AO102=0,"-",AP102/AO102)</f>
        <v>-</v>
      </c>
      <c r="AS102" s="90">
        <f t="shared" ref="AS102:AT105" si="226">AK102+AO102</f>
        <v>5681.4829677839516</v>
      </c>
      <c r="AT102" s="90">
        <f t="shared" si="226"/>
        <v>0</v>
      </c>
      <c r="AU102" s="90">
        <f>AT102-AS102</f>
        <v>-5681.4829677839516</v>
      </c>
      <c r="AV102" s="91">
        <f>IF(AS102=0,"-",AT102/AS102)</f>
        <v>0</v>
      </c>
      <c r="AW102" s="92">
        <v>0</v>
      </c>
      <c r="AX102" s="92"/>
      <c r="AY102" s="90">
        <f>AX102-AW102</f>
        <v>0</v>
      </c>
      <c r="AZ102" s="91" t="str">
        <f>IF(AW102=0,"-",AX102/AW102)</f>
        <v>-</v>
      </c>
      <c r="BA102" s="90">
        <f t="shared" ref="BA102:BB105" si="227">AS102+AW102</f>
        <v>5681.4829677839516</v>
      </c>
      <c r="BB102" s="90">
        <f t="shared" si="227"/>
        <v>0</v>
      </c>
      <c r="BC102" s="90">
        <f>BB102-BA102</f>
        <v>-5681.4829677839516</v>
      </c>
      <c r="BD102" s="91">
        <f>IF(BA102=0,"-",BB102/BA102)</f>
        <v>0</v>
      </c>
      <c r="BE102" s="92">
        <v>0</v>
      </c>
      <c r="BF102" s="279"/>
      <c r="BG102" s="90">
        <f>BF102-BE102</f>
        <v>0</v>
      </c>
      <c r="BH102" s="91" t="str">
        <f>IF(BE102=0,"-",BF102/BE102)</f>
        <v>-</v>
      </c>
      <c r="BI102" s="76"/>
      <c r="BJ102" s="7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92">
        <v>0</v>
      </c>
      <c r="CA102" s="92">
        <v>0</v>
      </c>
      <c r="CB102" s="92">
        <v>0</v>
      </c>
      <c r="CC102" s="92">
        <v>0</v>
      </c>
      <c r="CD102" s="98"/>
      <c r="CE102" s="98"/>
      <c r="CF102" s="98"/>
      <c r="CG102" s="21"/>
      <c r="CH102" s="21"/>
      <c r="CI102" s="280" t="s">
        <v>115</v>
      </c>
      <c r="CJ102" s="280"/>
      <c r="CK102" s="93">
        <f>CL102+EE102+EF102+EG102+EH102</f>
        <v>5681.4825344506244</v>
      </c>
      <c r="CL102" s="90">
        <f t="shared" ref="CL102:CM105" si="228">CP102+CT102+DB102+DJ102</f>
        <v>5681.4825344506244</v>
      </c>
      <c r="CM102" s="90">
        <f t="shared" si="228"/>
        <v>0</v>
      </c>
      <c r="CN102" s="90">
        <f>CM102-CL102</f>
        <v>-5681.4825344506244</v>
      </c>
      <c r="CO102" s="91">
        <f>IF(CL102=0,"-",CM102/CL102)</f>
        <v>0</v>
      </c>
      <c r="CP102" s="92">
        <f>CP25-CP103-CP104</f>
        <v>5681.4825344506244</v>
      </c>
      <c r="CQ102" s="92"/>
      <c r="CR102" s="90">
        <f>CQ102-CP102</f>
        <v>-5681.4825344506244</v>
      </c>
      <c r="CS102" s="91">
        <f>IF(CP102=0,"-",CQ102/CP102)</f>
        <v>0</v>
      </c>
      <c r="CT102" s="92">
        <v>0</v>
      </c>
      <c r="CU102" s="92"/>
      <c r="CV102" s="90">
        <f>CU102-CT102</f>
        <v>0</v>
      </c>
      <c r="CW102" s="91" t="str">
        <f>IF(CT102=0,"-",CU102/CT102)</f>
        <v>-</v>
      </c>
      <c r="CX102" s="90">
        <f t="shared" ref="CX102:CY105" si="229">CP102+CT102</f>
        <v>5681.4825344506244</v>
      </c>
      <c r="CY102" s="90">
        <f t="shared" si="229"/>
        <v>0</v>
      </c>
      <c r="CZ102" s="90">
        <f>CY102-CX102</f>
        <v>-5681.4825344506244</v>
      </c>
      <c r="DA102" s="91">
        <f>IF(CX102=0,"-",CY102/CX102)</f>
        <v>0</v>
      </c>
      <c r="DB102" s="92">
        <v>0</v>
      </c>
      <c r="DC102" s="92"/>
      <c r="DD102" s="90">
        <f>DC102-DB102</f>
        <v>0</v>
      </c>
      <c r="DE102" s="91" t="str">
        <f>IF(DB102=0,"-",DC102/DB102)</f>
        <v>-</v>
      </c>
      <c r="DF102" s="90">
        <f t="shared" ref="DF102:DG105" si="230">CX102+DB102</f>
        <v>5681.4825344506244</v>
      </c>
      <c r="DG102" s="90">
        <f t="shared" si="230"/>
        <v>0</v>
      </c>
      <c r="DH102" s="90">
        <f>DG102-DF102</f>
        <v>-5681.4825344506244</v>
      </c>
      <c r="DI102" s="91">
        <f>IF(DF102=0,"-",DG102/DF102)</f>
        <v>0</v>
      </c>
      <c r="DJ102" s="92">
        <v>0</v>
      </c>
      <c r="DK102" s="92"/>
      <c r="DL102" s="90">
        <f>DK102-DJ102</f>
        <v>0</v>
      </c>
      <c r="DM102" s="91" t="str">
        <f>IF(DJ102=0,"-",DK102/DJ102)</f>
        <v>-</v>
      </c>
      <c r="DN102" s="76"/>
      <c r="DO102" s="7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92">
        <v>0</v>
      </c>
      <c r="EF102" s="92">
        <v>0</v>
      </c>
      <c r="EG102" s="92">
        <v>0</v>
      </c>
      <c r="EH102" s="92">
        <v>0</v>
      </c>
      <c r="EI102" s="134"/>
      <c r="EJ102" s="99"/>
      <c r="EK102" s="99"/>
      <c r="EL102" s="281"/>
      <c r="EM102" s="281"/>
      <c r="EN102" s="281"/>
      <c r="EO102" s="282"/>
      <c r="EP102" s="283"/>
      <c r="EQ102" s="283"/>
      <c r="ER102" s="283"/>
      <c r="ES102" s="282"/>
      <c r="ET102" s="283"/>
      <c r="EU102" s="283"/>
      <c r="EV102" s="283"/>
      <c r="EW102" s="282"/>
      <c r="EX102" s="283"/>
      <c r="EY102" s="283"/>
      <c r="EZ102" s="283"/>
      <c r="FA102" s="283"/>
      <c r="FB102" s="283"/>
      <c r="FC102" s="283"/>
      <c r="FD102" s="283"/>
      <c r="FE102" s="282"/>
      <c r="FF102" s="283"/>
      <c r="FG102" s="283"/>
      <c r="FH102" s="283"/>
      <c r="FI102" s="283"/>
      <c r="FJ102" s="283"/>
      <c r="FK102" s="283"/>
      <c r="FL102" s="283"/>
      <c r="FM102" s="282"/>
      <c r="FN102" s="283"/>
      <c r="FO102" s="283"/>
      <c r="FP102" s="283"/>
      <c r="FQ102" s="284"/>
      <c r="FR102" s="284"/>
      <c r="FS102" s="284"/>
      <c r="FT102" s="46"/>
      <c r="FU102" s="46"/>
      <c r="FV102" s="46"/>
      <c r="FW102" s="46"/>
      <c r="FX102" s="46"/>
      <c r="FY102" s="46"/>
      <c r="FZ102" s="46"/>
      <c r="GA102" s="46"/>
      <c r="GB102" s="46"/>
      <c r="GC102" s="46"/>
      <c r="GD102" s="46"/>
      <c r="GE102" s="46"/>
      <c r="GF102" s="46"/>
      <c r="GG102" s="46"/>
      <c r="GH102" s="281"/>
      <c r="GI102" s="281"/>
      <c r="GJ102" s="281"/>
      <c r="GK102" s="281"/>
      <c r="GL102" s="281"/>
      <c r="GM102" s="281"/>
      <c r="GN102" s="281"/>
      <c r="GO102" s="281"/>
      <c r="GP102" s="281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281"/>
      <c r="HK102" s="137"/>
      <c r="HL102" s="137"/>
      <c r="HM102" s="137"/>
      <c r="HN102" s="137"/>
      <c r="HO102" s="137"/>
      <c r="HP102" s="137"/>
      <c r="HQ102" s="137"/>
      <c r="HR102" s="137"/>
      <c r="HS102" s="137"/>
      <c r="HT102" s="137"/>
      <c r="HU102" s="137"/>
      <c r="HV102" s="137"/>
      <c r="HW102" s="137"/>
      <c r="HX102" s="137"/>
      <c r="HY102" s="137"/>
      <c r="HZ102" s="137"/>
      <c r="IA102" s="137"/>
      <c r="IB102" s="137"/>
      <c r="IC102" s="137"/>
      <c r="ID102" s="137"/>
      <c r="IE102" s="137"/>
      <c r="IF102" s="137"/>
      <c r="IG102" s="137"/>
      <c r="IH102" s="137"/>
      <c r="II102" s="137"/>
      <c r="IJ102" s="137"/>
      <c r="IK102" s="137"/>
      <c r="IL102" s="137"/>
      <c r="IM102" s="137"/>
      <c r="IN102" s="137"/>
      <c r="IO102" s="137"/>
      <c r="IP102" s="137"/>
      <c r="IQ102" s="137"/>
      <c r="IR102" s="137"/>
      <c r="IS102" s="137"/>
      <c r="IT102" s="137"/>
      <c r="IU102" s="137"/>
      <c r="IV102" s="137"/>
      <c r="IW102" s="137"/>
      <c r="IX102" s="137"/>
      <c r="IY102" s="137"/>
      <c r="IZ102" s="137"/>
      <c r="JA102" s="137"/>
      <c r="JB102" s="137"/>
      <c r="JC102" s="137"/>
      <c r="JD102" s="137"/>
      <c r="JE102" s="137"/>
      <c r="JF102" s="137"/>
      <c r="JG102" s="137"/>
      <c r="JH102" s="137"/>
      <c r="JI102" s="137"/>
      <c r="JJ102" s="137"/>
      <c r="JK102" s="137"/>
      <c r="JL102" s="137"/>
      <c r="JM102" s="137"/>
      <c r="JN102" s="137"/>
      <c r="JO102" s="137"/>
      <c r="JP102" s="137"/>
      <c r="JQ102" s="137"/>
      <c r="JR102" s="137"/>
      <c r="JS102" s="137"/>
      <c r="JT102" s="137"/>
      <c r="JU102" s="137"/>
      <c r="JV102" s="137"/>
      <c r="JW102" s="137"/>
      <c r="JX102" s="137"/>
      <c r="JY102" s="137"/>
      <c r="JZ102" s="137"/>
      <c r="KA102" s="137"/>
      <c r="KB102" s="137"/>
      <c r="KC102" s="137"/>
      <c r="KD102" s="137"/>
      <c r="KE102" s="137"/>
      <c r="KF102" s="137"/>
      <c r="KG102" s="137"/>
      <c r="KH102" s="137"/>
      <c r="KI102" s="137"/>
      <c r="KJ102" s="137"/>
      <c r="KK102" s="137"/>
      <c r="KL102" s="137"/>
      <c r="KM102" s="136"/>
      <c r="KN102" s="136"/>
      <c r="KO102" s="136"/>
      <c r="KP102" s="136"/>
      <c r="KQ102" s="136"/>
      <c r="KR102" s="136"/>
      <c r="KS102" s="136"/>
      <c r="KT102" s="136"/>
      <c r="KU102" s="136"/>
      <c r="KV102" s="136"/>
      <c r="KW102" s="136"/>
      <c r="KX102" s="136"/>
      <c r="KY102" s="136"/>
      <c r="KZ102" s="136"/>
      <c r="LA102" s="136"/>
      <c r="LB102" s="136"/>
      <c r="LC102" s="136"/>
      <c r="LD102" s="136"/>
      <c r="LE102" s="136"/>
      <c r="LF102" s="136"/>
      <c r="LG102" s="136"/>
      <c r="LH102" s="136"/>
      <c r="LI102" s="136"/>
      <c r="LJ102" s="136"/>
      <c r="LK102" s="136"/>
      <c r="LL102" s="136"/>
      <c r="LM102" s="136"/>
      <c r="LN102" s="136"/>
      <c r="LO102" s="136"/>
      <c r="LP102" s="136"/>
      <c r="LQ102" s="136"/>
      <c r="LR102" s="136"/>
      <c r="LS102" s="136"/>
      <c r="LT102" s="136"/>
      <c r="LU102" s="136"/>
      <c r="LV102" s="136"/>
      <c r="LW102" s="136"/>
      <c r="LX102" s="136"/>
    </row>
    <row r="103" spans="1:336" ht="15.75" x14ac:dyDescent="0.2">
      <c r="A103" s="276"/>
      <c r="B103" s="277"/>
      <c r="C103" s="2"/>
      <c r="D103" s="2"/>
      <c r="E103" s="2"/>
      <c r="F103" s="2"/>
      <c r="G103" s="2"/>
      <c r="H103" s="2"/>
      <c r="I103" s="2"/>
      <c r="J103" s="6"/>
      <c r="K103" s="6"/>
      <c r="L103" s="6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78"/>
      <c r="AC103" s="278"/>
      <c r="AD103" s="185" t="s">
        <v>157</v>
      </c>
      <c r="AE103" s="185"/>
      <c r="AF103" s="93">
        <f>AG103+BZ103+CA103+CB103+CC103</f>
        <v>3520.9414655493747</v>
      </c>
      <c r="AG103" s="90">
        <f t="shared" si="225"/>
        <v>3520.9414655493747</v>
      </c>
      <c r="AH103" s="90">
        <f t="shared" si="225"/>
        <v>0</v>
      </c>
      <c r="AI103" s="90">
        <f>AH103-AG103</f>
        <v>-3520.9414655493747</v>
      </c>
      <c r="AJ103" s="91">
        <f>IF(AG103=0,"-",AH103/AG103)</f>
        <v>0</v>
      </c>
      <c r="AK103" s="92">
        <v>3520.9414655493747</v>
      </c>
      <c r="AL103" s="92"/>
      <c r="AM103" s="90">
        <f>AL103-AK103</f>
        <v>-3520.9414655493747</v>
      </c>
      <c r="AN103" s="91">
        <f>IF(AK103=0,"-",AL103/AK103)</f>
        <v>0</v>
      </c>
      <c r="AO103" s="92">
        <v>0</v>
      </c>
      <c r="AP103" s="92"/>
      <c r="AQ103" s="90">
        <f>AP103-AO103</f>
        <v>0</v>
      </c>
      <c r="AR103" s="91" t="str">
        <f>IF(AO103=0,"-",AP103/AO103)</f>
        <v>-</v>
      </c>
      <c r="AS103" s="90">
        <f t="shared" si="226"/>
        <v>3520.9414655493747</v>
      </c>
      <c r="AT103" s="90">
        <f t="shared" si="226"/>
        <v>0</v>
      </c>
      <c r="AU103" s="90">
        <f>AT103-AS103</f>
        <v>-3520.9414655493747</v>
      </c>
      <c r="AV103" s="91">
        <f>IF(AS103=0,"-",AT103/AS103)</f>
        <v>0</v>
      </c>
      <c r="AW103" s="92">
        <v>0</v>
      </c>
      <c r="AX103" s="92"/>
      <c r="AY103" s="90">
        <f>AX103-AW103</f>
        <v>0</v>
      </c>
      <c r="AZ103" s="91" t="str">
        <f>IF(AW103=0,"-",AX103/AW103)</f>
        <v>-</v>
      </c>
      <c r="BA103" s="90">
        <f t="shared" si="227"/>
        <v>3520.9414655493747</v>
      </c>
      <c r="BB103" s="90">
        <f t="shared" si="227"/>
        <v>0</v>
      </c>
      <c r="BC103" s="90">
        <f>BB103-BA103</f>
        <v>-3520.9414655493747</v>
      </c>
      <c r="BD103" s="91">
        <f>IF(BA103=0,"-",BB103/BA103)</f>
        <v>0</v>
      </c>
      <c r="BE103" s="92">
        <v>0</v>
      </c>
      <c r="BF103" s="279"/>
      <c r="BG103" s="90">
        <f>BF103-BE103</f>
        <v>0</v>
      </c>
      <c r="BH103" s="91" t="str">
        <f>IF(BE103=0,"-",BF103/BE103)</f>
        <v>-</v>
      </c>
      <c r="BI103" s="76"/>
      <c r="BJ103" s="7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92">
        <v>0</v>
      </c>
      <c r="CA103" s="92">
        <v>0</v>
      </c>
      <c r="CB103" s="92">
        <v>0</v>
      </c>
      <c r="CC103" s="92">
        <v>0</v>
      </c>
      <c r="CD103" s="98"/>
      <c r="CE103" s="98"/>
      <c r="CF103" s="98"/>
      <c r="CG103" s="21"/>
      <c r="CH103" s="21"/>
      <c r="CI103" s="280" t="s">
        <v>157</v>
      </c>
      <c r="CJ103" s="280"/>
      <c r="CK103" s="93">
        <f>CL103+EE103+EF103+EG103+EH103</f>
        <v>3520.9414655493747</v>
      </c>
      <c r="CL103" s="90">
        <f t="shared" si="228"/>
        <v>3520.9414655493747</v>
      </c>
      <c r="CM103" s="90">
        <f t="shared" si="228"/>
        <v>0</v>
      </c>
      <c r="CN103" s="90">
        <f>CM103-CL103</f>
        <v>-3520.9414655493747</v>
      </c>
      <c r="CO103" s="91">
        <f>IF(CL103=0,"-",CM103/CL103)</f>
        <v>0</v>
      </c>
      <c r="CP103" s="92">
        <v>3520.9414655493747</v>
      </c>
      <c r="CQ103" s="92"/>
      <c r="CR103" s="90">
        <f>CQ103-CP103</f>
        <v>-3520.9414655493747</v>
      </c>
      <c r="CS103" s="91">
        <f>IF(CP103=0,"-",CQ103/CP103)</f>
        <v>0</v>
      </c>
      <c r="CT103" s="92">
        <v>0</v>
      </c>
      <c r="CU103" s="92"/>
      <c r="CV103" s="90">
        <f>CU103-CT103</f>
        <v>0</v>
      </c>
      <c r="CW103" s="91" t="str">
        <f>IF(CT103=0,"-",CU103/CT103)</f>
        <v>-</v>
      </c>
      <c r="CX103" s="90">
        <f t="shared" si="229"/>
        <v>3520.9414655493747</v>
      </c>
      <c r="CY103" s="90">
        <f t="shared" si="229"/>
        <v>0</v>
      </c>
      <c r="CZ103" s="90">
        <f>CY103-CX103</f>
        <v>-3520.9414655493747</v>
      </c>
      <c r="DA103" s="91">
        <f>IF(CX103=0,"-",CY103/CX103)</f>
        <v>0</v>
      </c>
      <c r="DB103" s="92">
        <v>0</v>
      </c>
      <c r="DC103" s="92"/>
      <c r="DD103" s="90">
        <f>DC103-DB103</f>
        <v>0</v>
      </c>
      <c r="DE103" s="91" t="str">
        <f>IF(DB103=0,"-",DC103/DB103)</f>
        <v>-</v>
      </c>
      <c r="DF103" s="90">
        <f t="shared" si="230"/>
        <v>3520.9414655493747</v>
      </c>
      <c r="DG103" s="90">
        <f t="shared" si="230"/>
        <v>0</v>
      </c>
      <c r="DH103" s="90">
        <f>DG103-DF103</f>
        <v>-3520.9414655493747</v>
      </c>
      <c r="DI103" s="91">
        <f>IF(DF103=0,"-",DG103/DF103)</f>
        <v>0</v>
      </c>
      <c r="DJ103" s="92">
        <v>0</v>
      </c>
      <c r="DK103" s="92"/>
      <c r="DL103" s="90">
        <f>DK103-DJ103</f>
        <v>0</v>
      </c>
      <c r="DM103" s="91" t="str">
        <f>IF(DJ103=0,"-",DK103/DJ103)</f>
        <v>-</v>
      </c>
      <c r="DN103" s="76"/>
      <c r="DO103" s="7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92"/>
      <c r="EF103" s="92"/>
      <c r="EG103" s="92"/>
      <c r="EH103" s="92"/>
      <c r="EI103" s="134"/>
      <c r="EJ103" s="99"/>
      <c r="EK103" s="99"/>
      <c r="EL103" s="281"/>
      <c r="EM103" s="281"/>
      <c r="EN103" s="281"/>
      <c r="EO103" s="282"/>
      <c r="EP103" s="283"/>
      <c r="EQ103" s="283"/>
      <c r="ER103" s="283"/>
      <c r="ES103" s="282"/>
      <c r="ET103" s="283"/>
      <c r="EU103" s="283"/>
      <c r="EV103" s="283"/>
      <c r="EW103" s="282"/>
      <c r="EX103" s="283"/>
      <c r="EY103" s="283"/>
      <c r="EZ103" s="283"/>
      <c r="FA103" s="283"/>
      <c r="FB103" s="283"/>
      <c r="FC103" s="283"/>
      <c r="FD103" s="283"/>
      <c r="FE103" s="282"/>
      <c r="FF103" s="283"/>
      <c r="FG103" s="283"/>
      <c r="FH103" s="283"/>
      <c r="FI103" s="283"/>
      <c r="FJ103" s="283"/>
      <c r="FK103" s="283"/>
      <c r="FL103" s="283"/>
      <c r="FM103" s="282"/>
      <c r="FN103" s="283"/>
      <c r="FO103" s="283"/>
      <c r="FP103" s="283"/>
      <c r="FQ103" s="284"/>
      <c r="FR103" s="284"/>
      <c r="FS103" s="284"/>
      <c r="FT103" s="46"/>
      <c r="FU103" s="46"/>
      <c r="FV103" s="46"/>
      <c r="FW103" s="46"/>
      <c r="FX103" s="46"/>
      <c r="FY103" s="46"/>
      <c r="FZ103" s="46"/>
      <c r="GA103" s="46"/>
      <c r="GB103" s="46"/>
      <c r="GC103" s="46"/>
      <c r="GD103" s="46"/>
      <c r="GE103" s="46"/>
      <c r="GF103" s="46"/>
      <c r="GG103" s="46"/>
      <c r="GH103" s="281"/>
      <c r="GI103" s="281"/>
      <c r="GJ103" s="281"/>
      <c r="GK103" s="281"/>
      <c r="GL103" s="281"/>
      <c r="GM103" s="281"/>
      <c r="GN103" s="281"/>
      <c r="GO103" s="281"/>
      <c r="GP103" s="281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281"/>
      <c r="HK103" s="137"/>
      <c r="HL103" s="137"/>
      <c r="HM103" s="137"/>
      <c r="HN103" s="137"/>
      <c r="HO103" s="137"/>
      <c r="HP103" s="137"/>
      <c r="HQ103" s="137"/>
      <c r="HR103" s="137"/>
      <c r="HS103" s="137"/>
      <c r="HT103" s="137"/>
      <c r="HU103" s="137"/>
      <c r="HV103" s="137"/>
      <c r="HW103" s="137"/>
      <c r="HX103" s="137"/>
      <c r="HY103" s="137"/>
      <c r="HZ103" s="137"/>
      <c r="IA103" s="137"/>
      <c r="IB103" s="137"/>
      <c r="IC103" s="137"/>
      <c r="ID103" s="137"/>
      <c r="IE103" s="137"/>
      <c r="IF103" s="137"/>
      <c r="IG103" s="137"/>
      <c r="IH103" s="137"/>
      <c r="II103" s="137"/>
      <c r="IJ103" s="137"/>
      <c r="IK103" s="137"/>
      <c r="IL103" s="137"/>
      <c r="IM103" s="137"/>
      <c r="IN103" s="137"/>
      <c r="IO103" s="137"/>
      <c r="IP103" s="137"/>
      <c r="IQ103" s="137"/>
      <c r="IR103" s="137"/>
      <c r="IS103" s="137"/>
      <c r="IT103" s="137"/>
      <c r="IU103" s="137"/>
      <c r="IV103" s="137"/>
      <c r="IW103" s="137"/>
      <c r="IX103" s="137"/>
      <c r="IY103" s="137"/>
      <c r="IZ103" s="137"/>
      <c r="JA103" s="137"/>
      <c r="JB103" s="137"/>
      <c r="JC103" s="137"/>
      <c r="JD103" s="137"/>
      <c r="JE103" s="137"/>
      <c r="JF103" s="137"/>
      <c r="JG103" s="137"/>
      <c r="JH103" s="137"/>
      <c r="JI103" s="137"/>
      <c r="JJ103" s="137"/>
      <c r="JK103" s="137"/>
      <c r="JL103" s="137"/>
      <c r="JM103" s="137"/>
      <c r="JN103" s="137"/>
      <c r="JO103" s="137"/>
      <c r="JP103" s="137"/>
      <c r="JQ103" s="137"/>
      <c r="JR103" s="137"/>
      <c r="JS103" s="137"/>
      <c r="JT103" s="137"/>
      <c r="JU103" s="137"/>
      <c r="JV103" s="137"/>
      <c r="JW103" s="137"/>
      <c r="JX103" s="137"/>
      <c r="JY103" s="137"/>
      <c r="JZ103" s="137"/>
      <c r="KA103" s="137"/>
      <c r="KB103" s="137"/>
      <c r="KC103" s="137"/>
      <c r="KD103" s="137"/>
      <c r="KE103" s="137"/>
      <c r="KF103" s="137"/>
      <c r="KG103" s="137"/>
      <c r="KH103" s="137"/>
      <c r="KI103" s="137"/>
      <c r="KJ103" s="137"/>
      <c r="KK103" s="137"/>
      <c r="KL103" s="137"/>
      <c r="KM103" s="136"/>
      <c r="KN103" s="136"/>
      <c r="KO103" s="136"/>
      <c r="KP103" s="136"/>
      <c r="KQ103" s="136"/>
      <c r="KR103" s="136"/>
      <c r="KS103" s="136"/>
      <c r="KT103" s="136"/>
      <c r="KU103" s="136"/>
      <c r="KV103" s="136"/>
      <c r="KW103" s="136"/>
      <c r="KX103" s="136"/>
      <c r="KY103" s="136"/>
      <c r="KZ103" s="136"/>
      <c r="LA103" s="136"/>
      <c r="LB103" s="136"/>
      <c r="LC103" s="136"/>
      <c r="LD103" s="136"/>
      <c r="LE103" s="136"/>
      <c r="LF103" s="136"/>
      <c r="LG103" s="136"/>
      <c r="LH103" s="136"/>
      <c r="LI103" s="136"/>
      <c r="LJ103" s="136"/>
      <c r="LK103" s="136"/>
      <c r="LL103" s="136"/>
      <c r="LM103" s="136"/>
      <c r="LN103" s="136"/>
      <c r="LO103" s="136"/>
      <c r="LP103" s="136"/>
      <c r="LQ103" s="136"/>
      <c r="LR103" s="136"/>
      <c r="LS103" s="136"/>
      <c r="LT103" s="136"/>
      <c r="LU103" s="136"/>
      <c r="LV103" s="136"/>
      <c r="LW103" s="136"/>
      <c r="LX103" s="136"/>
    </row>
    <row r="104" spans="1:336" ht="15.75" x14ac:dyDescent="0.2">
      <c r="A104" s="276"/>
      <c r="B104" s="277"/>
      <c r="C104" s="2"/>
      <c r="D104" s="2"/>
      <c r="E104" s="2"/>
      <c r="F104" s="2"/>
      <c r="G104" s="2"/>
      <c r="H104" s="2"/>
      <c r="I104" s="2"/>
      <c r="J104" s="6"/>
      <c r="K104" s="6"/>
      <c r="L104" s="6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78"/>
      <c r="AC104" s="278"/>
      <c r="AD104" s="185" t="s">
        <v>217</v>
      </c>
      <c r="AE104" s="185"/>
      <c r="AF104" s="93">
        <f>AG104+BZ104+CA104+CB104+CC104</f>
        <v>28000</v>
      </c>
      <c r="AG104" s="90">
        <f>AK104+AO104+AW104+BE104</f>
        <v>28000</v>
      </c>
      <c r="AH104" s="90">
        <f>AL104+AP104+AX104+BF104</f>
        <v>0</v>
      </c>
      <c r="AI104" s="90">
        <f>AH104-AG104</f>
        <v>-28000</v>
      </c>
      <c r="AJ104" s="91">
        <f>IF(AG104=0,"-",AH104/AG104)</f>
        <v>0</v>
      </c>
      <c r="AK104" s="92">
        <v>28000</v>
      </c>
      <c r="AL104" s="92"/>
      <c r="AM104" s="90">
        <f>AL104-AK104</f>
        <v>-28000</v>
      </c>
      <c r="AN104" s="91">
        <f>IF(AK104=0,"-",AL104/AK104)</f>
        <v>0</v>
      </c>
      <c r="AO104" s="92">
        <v>0</v>
      </c>
      <c r="AP104" s="92"/>
      <c r="AQ104" s="90">
        <f>AP104-AO104</f>
        <v>0</v>
      </c>
      <c r="AR104" s="91" t="str">
        <f>IF(AO104=0,"-",AP104/AO104)</f>
        <v>-</v>
      </c>
      <c r="AS104" s="90">
        <f>AK104+AO104</f>
        <v>28000</v>
      </c>
      <c r="AT104" s="90">
        <f>AL104+AP104</f>
        <v>0</v>
      </c>
      <c r="AU104" s="90">
        <f>AT104-AS104</f>
        <v>-28000</v>
      </c>
      <c r="AV104" s="91">
        <f>IF(AS104=0,"-",AT104/AS104)</f>
        <v>0</v>
      </c>
      <c r="AW104" s="92">
        <v>0</v>
      </c>
      <c r="AX104" s="92"/>
      <c r="AY104" s="90">
        <f>AX104-AW104</f>
        <v>0</v>
      </c>
      <c r="AZ104" s="91" t="str">
        <f>IF(AW104=0,"-",AX104/AW104)</f>
        <v>-</v>
      </c>
      <c r="BA104" s="90">
        <f>AS104+AW104</f>
        <v>28000</v>
      </c>
      <c r="BB104" s="90">
        <f>AT104+AX104</f>
        <v>0</v>
      </c>
      <c r="BC104" s="90">
        <f>BB104-BA104</f>
        <v>-28000</v>
      </c>
      <c r="BD104" s="91">
        <f>IF(BA104=0,"-",BB104/BA104)</f>
        <v>0</v>
      </c>
      <c r="BE104" s="92">
        <v>0</v>
      </c>
      <c r="BF104" s="279"/>
      <c r="BG104" s="90">
        <f>BF104-BE104</f>
        <v>0</v>
      </c>
      <c r="BH104" s="91" t="str">
        <f>IF(BE104=0,"-",BF104/BE104)</f>
        <v>-</v>
      </c>
      <c r="BI104" s="76"/>
      <c r="BJ104" s="7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92">
        <v>0</v>
      </c>
      <c r="CA104" s="92">
        <v>0</v>
      </c>
      <c r="CB104" s="92">
        <v>0</v>
      </c>
      <c r="CC104" s="92">
        <v>0</v>
      </c>
      <c r="CD104" s="98"/>
      <c r="CE104" s="98"/>
      <c r="CF104" s="98"/>
      <c r="CG104" s="21"/>
      <c r="CH104" s="21"/>
      <c r="CI104" s="280" t="s">
        <v>217</v>
      </c>
      <c r="CJ104" s="280"/>
      <c r="CK104" s="93">
        <f>CL104+EE104+EF104+EG104+EH104</f>
        <v>28000</v>
      </c>
      <c r="CL104" s="90">
        <f t="shared" si="228"/>
        <v>28000</v>
      </c>
      <c r="CM104" s="90">
        <f t="shared" si="228"/>
        <v>0</v>
      </c>
      <c r="CN104" s="90">
        <f>CM104-CL104</f>
        <v>-28000</v>
      </c>
      <c r="CO104" s="91">
        <f>IF(CL104=0,"-",CM104/CL104)</f>
        <v>0</v>
      </c>
      <c r="CP104" s="92">
        <v>28000</v>
      </c>
      <c r="CQ104" s="92"/>
      <c r="CR104" s="90">
        <f>CQ104-CP104</f>
        <v>-28000</v>
      </c>
      <c r="CS104" s="91">
        <f>IF(CP104=0,"-",CQ104/CP104)</f>
        <v>0</v>
      </c>
      <c r="CT104" s="92">
        <v>0</v>
      </c>
      <c r="CU104" s="92"/>
      <c r="CV104" s="90">
        <f>CU104-CT104</f>
        <v>0</v>
      </c>
      <c r="CW104" s="91" t="str">
        <f>IF(CT104=0,"-",CU104/CT104)</f>
        <v>-</v>
      </c>
      <c r="CX104" s="90">
        <f>CP104+CT104</f>
        <v>28000</v>
      </c>
      <c r="CY104" s="90">
        <f>CQ104+CU104</f>
        <v>0</v>
      </c>
      <c r="CZ104" s="90">
        <f>CY104-CX104</f>
        <v>-28000</v>
      </c>
      <c r="DA104" s="91">
        <f>IF(CX104=0,"-",CY104/CX104)</f>
        <v>0</v>
      </c>
      <c r="DB104" s="92">
        <v>0</v>
      </c>
      <c r="DC104" s="92"/>
      <c r="DD104" s="90">
        <f>DC104-DB104</f>
        <v>0</v>
      </c>
      <c r="DE104" s="91" t="str">
        <f>IF(DB104=0,"-",DC104/DB104)</f>
        <v>-</v>
      </c>
      <c r="DF104" s="90">
        <f t="shared" si="230"/>
        <v>28000</v>
      </c>
      <c r="DG104" s="90">
        <f t="shared" si="230"/>
        <v>0</v>
      </c>
      <c r="DH104" s="90">
        <f>DG104-DF104</f>
        <v>-28000</v>
      </c>
      <c r="DI104" s="91">
        <f>IF(DF104=0,"-",DG104/DF104)</f>
        <v>0</v>
      </c>
      <c r="DJ104" s="92">
        <v>0</v>
      </c>
      <c r="DK104" s="92"/>
      <c r="DL104" s="90">
        <f>DK104-DJ104</f>
        <v>0</v>
      </c>
      <c r="DM104" s="91" t="str">
        <f>IF(DJ104=0,"-",DK104/DJ104)</f>
        <v>-</v>
      </c>
      <c r="DN104" s="76"/>
      <c r="DO104" s="7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92">
        <v>0</v>
      </c>
      <c r="EF104" s="92">
        <v>0</v>
      </c>
      <c r="EG104" s="92">
        <v>0</v>
      </c>
      <c r="EH104" s="92">
        <v>0</v>
      </c>
      <c r="EI104" s="134"/>
      <c r="EJ104" s="99"/>
      <c r="EK104" s="99"/>
      <c r="EL104" s="281"/>
      <c r="EM104" s="281"/>
      <c r="EN104" s="281"/>
      <c r="EO104" s="282"/>
      <c r="EP104" s="283"/>
      <c r="EQ104" s="283"/>
      <c r="ER104" s="283"/>
      <c r="ES104" s="282"/>
      <c r="ET104" s="283"/>
      <c r="EU104" s="283"/>
      <c r="EV104" s="283"/>
      <c r="EW104" s="282"/>
      <c r="EX104" s="283"/>
      <c r="EY104" s="283"/>
      <c r="EZ104" s="283"/>
      <c r="FA104" s="283"/>
      <c r="FB104" s="283"/>
      <c r="FC104" s="283"/>
      <c r="FD104" s="283"/>
      <c r="FE104" s="282"/>
      <c r="FF104" s="283"/>
      <c r="FG104" s="283"/>
      <c r="FH104" s="283"/>
      <c r="FI104" s="283"/>
      <c r="FJ104" s="283"/>
      <c r="FK104" s="283"/>
      <c r="FL104" s="283"/>
      <c r="FM104" s="282"/>
      <c r="FN104" s="283"/>
      <c r="FO104" s="283"/>
      <c r="FP104" s="283"/>
      <c r="FQ104" s="284"/>
      <c r="FR104" s="284"/>
      <c r="FS104" s="284"/>
      <c r="FT104" s="46"/>
      <c r="FU104" s="46"/>
      <c r="FV104" s="46"/>
      <c r="FW104" s="46"/>
      <c r="FX104" s="46"/>
      <c r="FY104" s="46"/>
      <c r="FZ104" s="46"/>
      <c r="GA104" s="46"/>
      <c r="GB104" s="46"/>
      <c r="GC104" s="46"/>
      <c r="GD104" s="46"/>
      <c r="GE104" s="46"/>
      <c r="GF104" s="46"/>
      <c r="GG104" s="46"/>
      <c r="GH104" s="281"/>
      <c r="GI104" s="281"/>
      <c r="GJ104" s="281"/>
      <c r="GK104" s="281"/>
      <c r="GL104" s="281"/>
      <c r="GM104" s="281"/>
      <c r="GN104" s="281"/>
      <c r="GO104" s="281"/>
      <c r="GP104" s="281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281"/>
      <c r="HK104" s="137"/>
      <c r="HL104" s="137"/>
      <c r="HM104" s="137"/>
      <c r="HN104" s="137"/>
      <c r="HO104" s="137"/>
      <c r="HP104" s="137"/>
      <c r="HQ104" s="137"/>
      <c r="HR104" s="137"/>
      <c r="HS104" s="137"/>
      <c r="HT104" s="137"/>
      <c r="HU104" s="137"/>
      <c r="HV104" s="137"/>
      <c r="HW104" s="137"/>
      <c r="HX104" s="137"/>
      <c r="HY104" s="137"/>
      <c r="HZ104" s="137"/>
      <c r="IA104" s="137"/>
      <c r="IB104" s="137"/>
      <c r="IC104" s="137"/>
      <c r="ID104" s="137"/>
      <c r="IE104" s="137"/>
      <c r="IF104" s="137"/>
      <c r="IG104" s="137"/>
      <c r="IH104" s="137"/>
      <c r="II104" s="137"/>
      <c r="IJ104" s="137"/>
      <c r="IK104" s="137"/>
      <c r="IL104" s="137"/>
      <c r="IM104" s="137"/>
      <c r="IN104" s="137"/>
      <c r="IO104" s="137"/>
      <c r="IP104" s="137"/>
      <c r="IQ104" s="137"/>
      <c r="IR104" s="137"/>
      <c r="IS104" s="137"/>
      <c r="IT104" s="137"/>
      <c r="IU104" s="137"/>
      <c r="IV104" s="137"/>
      <c r="IW104" s="137"/>
      <c r="IX104" s="137"/>
      <c r="IY104" s="137"/>
      <c r="IZ104" s="137"/>
      <c r="JA104" s="137"/>
      <c r="JB104" s="137"/>
      <c r="JC104" s="137"/>
      <c r="JD104" s="137"/>
      <c r="JE104" s="137"/>
      <c r="JF104" s="137"/>
      <c r="JG104" s="137"/>
      <c r="JH104" s="137"/>
      <c r="JI104" s="137"/>
      <c r="JJ104" s="137"/>
      <c r="JK104" s="137"/>
      <c r="JL104" s="137"/>
      <c r="JM104" s="137"/>
      <c r="JN104" s="137"/>
      <c r="JO104" s="137"/>
      <c r="JP104" s="137"/>
      <c r="JQ104" s="137"/>
      <c r="JR104" s="137"/>
      <c r="JS104" s="137"/>
      <c r="JT104" s="137"/>
      <c r="JU104" s="137"/>
      <c r="JV104" s="137"/>
      <c r="JW104" s="137"/>
      <c r="JX104" s="137"/>
      <c r="JY104" s="137"/>
      <c r="JZ104" s="137"/>
      <c r="KA104" s="137"/>
      <c r="KB104" s="137"/>
      <c r="KC104" s="137"/>
      <c r="KD104" s="137"/>
      <c r="KE104" s="137"/>
      <c r="KF104" s="137"/>
      <c r="KG104" s="137"/>
      <c r="KH104" s="137"/>
      <c r="KI104" s="137"/>
      <c r="KJ104" s="137"/>
      <c r="KK104" s="137"/>
      <c r="KL104" s="137"/>
      <c r="KM104" s="136"/>
      <c r="KN104" s="136"/>
      <c r="KO104" s="136"/>
      <c r="KP104" s="136"/>
      <c r="KQ104" s="136"/>
      <c r="KR104" s="136"/>
      <c r="KS104" s="136"/>
      <c r="KT104" s="136"/>
      <c r="KU104" s="136"/>
      <c r="KV104" s="136"/>
      <c r="KW104" s="136"/>
      <c r="KX104" s="136"/>
      <c r="KY104" s="136"/>
      <c r="KZ104" s="136"/>
      <c r="LA104" s="136"/>
      <c r="LB104" s="136"/>
      <c r="LC104" s="136"/>
      <c r="LD104" s="136"/>
      <c r="LE104" s="136"/>
      <c r="LF104" s="136"/>
      <c r="LG104" s="136"/>
      <c r="LH104" s="136"/>
      <c r="LI104" s="136"/>
      <c r="LJ104" s="136"/>
      <c r="LK104" s="136"/>
      <c r="LL104" s="136"/>
      <c r="LM104" s="136"/>
      <c r="LN104" s="136"/>
      <c r="LO104" s="136"/>
      <c r="LP104" s="136"/>
      <c r="LQ104" s="136"/>
      <c r="LR104" s="136"/>
      <c r="LS104" s="136"/>
      <c r="LT104" s="136"/>
      <c r="LU104" s="136"/>
      <c r="LV104" s="136"/>
      <c r="LW104" s="136"/>
      <c r="LX104" s="136"/>
    </row>
    <row r="105" spans="1:336" ht="15.75" x14ac:dyDescent="0.2">
      <c r="A105" s="276"/>
      <c r="B105" s="277"/>
      <c r="C105" s="2"/>
      <c r="D105" s="2"/>
      <c r="E105" s="2"/>
      <c r="F105" s="2"/>
      <c r="G105" s="2"/>
      <c r="H105" s="2"/>
      <c r="I105" s="2"/>
      <c r="J105" s="6"/>
      <c r="K105" s="6"/>
      <c r="L105" s="6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78"/>
      <c r="AC105" s="278"/>
      <c r="AD105" s="185" t="s">
        <v>222</v>
      </c>
      <c r="AE105" s="185"/>
      <c r="AF105" s="93">
        <f>AG105+BZ105+CA105+CB105+CC105</f>
        <v>7440.4847999999984</v>
      </c>
      <c r="AG105" s="90">
        <f t="shared" si="225"/>
        <v>7440.4847999999984</v>
      </c>
      <c r="AH105" s="90">
        <f t="shared" si="225"/>
        <v>0</v>
      </c>
      <c r="AI105" s="90">
        <f>AH105-AG105</f>
        <v>-7440.4847999999984</v>
      </c>
      <c r="AJ105" s="91">
        <f>IF(AG105=0,"-",AH105/AG105)</f>
        <v>0</v>
      </c>
      <c r="AK105" s="92">
        <v>7440.4847999999984</v>
      </c>
      <c r="AL105" s="92"/>
      <c r="AM105" s="90">
        <f>AL105-AK105</f>
        <v>-7440.4847999999984</v>
      </c>
      <c r="AN105" s="91">
        <f>IF(AK105=0,"-",AL105/AK105)</f>
        <v>0</v>
      </c>
      <c r="AO105" s="92">
        <v>0</v>
      </c>
      <c r="AP105" s="92"/>
      <c r="AQ105" s="90">
        <f>AP105-AO105</f>
        <v>0</v>
      </c>
      <c r="AR105" s="91" t="str">
        <f>IF(AO105=0,"-",AP105/AO105)</f>
        <v>-</v>
      </c>
      <c r="AS105" s="90">
        <f t="shared" si="226"/>
        <v>7440.4847999999984</v>
      </c>
      <c r="AT105" s="90">
        <f t="shared" si="226"/>
        <v>0</v>
      </c>
      <c r="AU105" s="90">
        <f>AT105-AS105</f>
        <v>-7440.4847999999984</v>
      </c>
      <c r="AV105" s="91">
        <f>IF(AS105=0,"-",AT105/AS105)</f>
        <v>0</v>
      </c>
      <c r="AW105" s="92">
        <v>0</v>
      </c>
      <c r="AX105" s="92"/>
      <c r="AY105" s="90">
        <f>AX105-AW105</f>
        <v>0</v>
      </c>
      <c r="AZ105" s="91" t="str">
        <f>IF(AW105=0,"-",AX105/AW105)</f>
        <v>-</v>
      </c>
      <c r="BA105" s="90">
        <f t="shared" si="227"/>
        <v>7440.4847999999984</v>
      </c>
      <c r="BB105" s="90">
        <f t="shared" si="227"/>
        <v>0</v>
      </c>
      <c r="BC105" s="90">
        <f>BB105-BA105</f>
        <v>-7440.4847999999984</v>
      </c>
      <c r="BD105" s="91">
        <f>IF(BA105=0,"-",BB105/BA105)</f>
        <v>0</v>
      </c>
      <c r="BE105" s="92">
        <v>0</v>
      </c>
      <c r="BF105" s="279"/>
      <c r="BG105" s="90">
        <f>BF105-BE105</f>
        <v>0</v>
      </c>
      <c r="BH105" s="91" t="str">
        <f>IF(BE105=0,"-",BF105/BE105)</f>
        <v>-</v>
      </c>
      <c r="BI105" s="76"/>
      <c r="BJ105" s="7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92">
        <v>0</v>
      </c>
      <c r="CA105" s="92">
        <v>0</v>
      </c>
      <c r="CB105" s="92">
        <v>0</v>
      </c>
      <c r="CC105" s="92">
        <v>0</v>
      </c>
      <c r="CD105" s="98"/>
      <c r="CE105" s="98"/>
      <c r="CF105" s="98"/>
      <c r="CG105" s="21"/>
      <c r="CH105" s="21"/>
      <c r="CI105" s="280" t="s">
        <v>222</v>
      </c>
      <c r="CJ105" s="280"/>
      <c r="CK105" s="93">
        <f>CL105+EE105+EF105+EG105+EH105</f>
        <v>0</v>
      </c>
      <c r="CL105" s="90">
        <f t="shared" si="228"/>
        <v>0</v>
      </c>
      <c r="CM105" s="90">
        <f t="shared" si="228"/>
        <v>0</v>
      </c>
      <c r="CN105" s="90">
        <f>CM105-CL105</f>
        <v>0</v>
      </c>
      <c r="CO105" s="91" t="str">
        <f>IF(CL105=0,"-",CM105/CL105)</f>
        <v>-</v>
      </c>
      <c r="CP105" s="92">
        <v>0</v>
      </c>
      <c r="CQ105" s="92"/>
      <c r="CR105" s="90">
        <f>CQ105-CP105</f>
        <v>0</v>
      </c>
      <c r="CS105" s="91" t="str">
        <f>IF(CP105=0,"-",CQ105/CP105)</f>
        <v>-</v>
      </c>
      <c r="CT105" s="92">
        <v>0</v>
      </c>
      <c r="CU105" s="92"/>
      <c r="CV105" s="90">
        <f>CU105-CT105</f>
        <v>0</v>
      </c>
      <c r="CW105" s="91" t="str">
        <f>IF(CT105=0,"-",CU105/CT105)</f>
        <v>-</v>
      </c>
      <c r="CX105" s="90">
        <f t="shared" si="229"/>
        <v>0</v>
      </c>
      <c r="CY105" s="90">
        <f t="shared" si="229"/>
        <v>0</v>
      </c>
      <c r="CZ105" s="90">
        <f>CY105-CX105</f>
        <v>0</v>
      </c>
      <c r="DA105" s="91" t="str">
        <f>IF(CX105=0,"-",CY105/CX105)</f>
        <v>-</v>
      </c>
      <c r="DB105" s="92">
        <v>0</v>
      </c>
      <c r="DC105" s="92"/>
      <c r="DD105" s="90">
        <f>DC105-DB105</f>
        <v>0</v>
      </c>
      <c r="DE105" s="91" t="str">
        <f>IF(DB105=0,"-",DC105/DB105)</f>
        <v>-</v>
      </c>
      <c r="DF105" s="90">
        <f t="shared" si="230"/>
        <v>0</v>
      </c>
      <c r="DG105" s="90">
        <f t="shared" si="230"/>
        <v>0</v>
      </c>
      <c r="DH105" s="90">
        <f>DG105-DF105</f>
        <v>0</v>
      </c>
      <c r="DI105" s="91" t="str">
        <f>IF(DF105=0,"-",DG105/DF105)</f>
        <v>-</v>
      </c>
      <c r="DJ105" s="92">
        <v>0</v>
      </c>
      <c r="DK105" s="92"/>
      <c r="DL105" s="90">
        <f>DK105-DJ105</f>
        <v>0</v>
      </c>
      <c r="DM105" s="91" t="str">
        <f>IF(DJ105=0,"-",DK105/DJ105)</f>
        <v>-</v>
      </c>
      <c r="DN105" s="76"/>
      <c r="DO105" s="7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92">
        <v>0</v>
      </c>
      <c r="EF105" s="92">
        <v>0</v>
      </c>
      <c r="EG105" s="92">
        <v>0</v>
      </c>
      <c r="EH105" s="92">
        <v>0</v>
      </c>
      <c r="EI105" s="134"/>
      <c r="EJ105" s="99"/>
      <c r="EK105" s="99"/>
      <c r="EL105" s="281"/>
      <c r="EM105" s="281"/>
      <c r="EN105" s="281"/>
      <c r="EO105" s="282"/>
      <c r="EP105" s="283"/>
      <c r="EQ105" s="283"/>
      <c r="ER105" s="283"/>
      <c r="ES105" s="282"/>
      <c r="ET105" s="283"/>
      <c r="EU105" s="283"/>
      <c r="EV105" s="283"/>
      <c r="EW105" s="282"/>
      <c r="EX105" s="283"/>
      <c r="EY105" s="283"/>
      <c r="EZ105" s="283"/>
      <c r="FA105" s="283"/>
      <c r="FB105" s="283"/>
      <c r="FC105" s="283"/>
      <c r="FD105" s="283"/>
      <c r="FE105" s="282"/>
      <c r="FF105" s="283"/>
      <c r="FG105" s="283"/>
      <c r="FH105" s="283"/>
      <c r="FI105" s="283"/>
      <c r="FJ105" s="283"/>
      <c r="FK105" s="283"/>
      <c r="FL105" s="283"/>
      <c r="FM105" s="282"/>
      <c r="FN105" s="283"/>
      <c r="FO105" s="283"/>
      <c r="FP105" s="283"/>
      <c r="FQ105" s="284"/>
      <c r="FR105" s="284"/>
      <c r="FS105" s="284"/>
      <c r="FT105" s="46"/>
      <c r="FU105" s="46"/>
      <c r="FV105" s="46"/>
      <c r="FW105" s="46"/>
      <c r="FX105" s="46"/>
      <c r="FY105" s="46"/>
      <c r="FZ105" s="46"/>
      <c r="GA105" s="46"/>
      <c r="GB105" s="46"/>
      <c r="GC105" s="46"/>
      <c r="GD105" s="46"/>
      <c r="GE105" s="46"/>
      <c r="GF105" s="46"/>
      <c r="GG105" s="46"/>
      <c r="GH105" s="281"/>
      <c r="GI105" s="281"/>
      <c r="GJ105" s="281"/>
      <c r="GK105" s="281"/>
      <c r="GL105" s="281"/>
      <c r="GM105" s="281"/>
      <c r="GN105" s="281"/>
      <c r="GO105" s="281"/>
      <c r="GP105" s="281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281"/>
      <c r="HK105" s="137"/>
      <c r="HL105" s="137"/>
      <c r="HM105" s="137"/>
      <c r="HN105" s="137"/>
      <c r="HO105" s="137"/>
      <c r="HP105" s="137"/>
      <c r="HQ105" s="137"/>
      <c r="HR105" s="137"/>
      <c r="HS105" s="137"/>
      <c r="HT105" s="137"/>
      <c r="HU105" s="137"/>
      <c r="HV105" s="137"/>
      <c r="HW105" s="137"/>
      <c r="HX105" s="137"/>
      <c r="HY105" s="137"/>
      <c r="HZ105" s="137"/>
      <c r="IA105" s="137"/>
      <c r="IB105" s="137"/>
      <c r="IC105" s="137"/>
      <c r="ID105" s="137"/>
      <c r="IE105" s="137"/>
      <c r="IF105" s="137"/>
      <c r="IG105" s="137"/>
      <c r="IH105" s="137"/>
      <c r="II105" s="137"/>
      <c r="IJ105" s="137"/>
      <c r="IK105" s="137"/>
      <c r="IL105" s="137"/>
      <c r="IM105" s="137"/>
      <c r="IN105" s="137"/>
      <c r="IO105" s="137"/>
      <c r="IP105" s="137"/>
      <c r="IQ105" s="137"/>
      <c r="IR105" s="137"/>
      <c r="IS105" s="137"/>
      <c r="IT105" s="137"/>
      <c r="IU105" s="137"/>
      <c r="IV105" s="137"/>
      <c r="IW105" s="137"/>
      <c r="IX105" s="137"/>
      <c r="IY105" s="137"/>
      <c r="IZ105" s="137"/>
      <c r="JA105" s="137"/>
      <c r="JB105" s="137"/>
      <c r="JC105" s="137"/>
      <c r="JD105" s="137"/>
      <c r="JE105" s="137"/>
      <c r="JF105" s="137"/>
      <c r="JG105" s="137"/>
      <c r="JH105" s="137"/>
      <c r="JI105" s="137"/>
      <c r="JJ105" s="137"/>
      <c r="JK105" s="137"/>
      <c r="JL105" s="137"/>
      <c r="JM105" s="137"/>
      <c r="JN105" s="137"/>
      <c r="JO105" s="137"/>
      <c r="JP105" s="137"/>
      <c r="JQ105" s="137"/>
      <c r="JR105" s="137"/>
      <c r="JS105" s="137"/>
      <c r="JT105" s="137"/>
      <c r="JU105" s="137"/>
      <c r="JV105" s="137"/>
      <c r="JW105" s="137"/>
      <c r="JX105" s="137"/>
      <c r="JY105" s="137"/>
      <c r="JZ105" s="137"/>
      <c r="KA105" s="137"/>
      <c r="KB105" s="137"/>
      <c r="KC105" s="137"/>
      <c r="KD105" s="137"/>
      <c r="KE105" s="137"/>
      <c r="KF105" s="137"/>
      <c r="KG105" s="137"/>
      <c r="KH105" s="137"/>
      <c r="KI105" s="137"/>
      <c r="KJ105" s="137"/>
      <c r="KK105" s="137"/>
      <c r="KL105" s="137"/>
      <c r="KM105" s="136"/>
      <c r="KN105" s="136"/>
      <c r="KO105" s="136"/>
      <c r="KP105" s="136"/>
      <c r="KQ105" s="136"/>
      <c r="KR105" s="136"/>
      <c r="KS105" s="136"/>
      <c r="KT105" s="136"/>
      <c r="KU105" s="136"/>
      <c r="KV105" s="136"/>
      <c r="KW105" s="136"/>
      <c r="KX105" s="136"/>
      <c r="KY105" s="136"/>
      <c r="KZ105" s="136"/>
      <c r="LA105" s="136"/>
      <c r="LB105" s="136"/>
      <c r="LC105" s="136"/>
      <c r="LD105" s="136"/>
      <c r="LE105" s="136"/>
      <c r="LF105" s="136"/>
      <c r="LG105" s="136"/>
      <c r="LH105" s="136"/>
      <c r="LI105" s="136"/>
      <c r="LJ105" s="136"/>
      <c r="LK105" s="136"/>
      <c r="LL105" s="136"/>
      <c r="LM105" s="136"/>
      <c r="LN105" s="136"/>
      <c r="LO105" s="136"/>
      <c r="LP105" s="136"/>
      <c r="LQ105" s="136"/>
      <c r="LR105" s="136"/>
      <c r="LS105" s="136"/>
      <c r="LT105" s="136"/>
      <c r="LU105" s="136"/>
      <c r="LV105" s="136"/>
      <c r="LW105" s="136"/>
      <c r="LX105" s="136"/>
    </row>
    <row r="106" spans="1:336" ht="12.75" hidden="1" customHeight="1" x14ac:dyDescent="0.2"/>
    <row r="107" spans="1:336" ht="12.75" hidden="1" customHeight="1" x14ac:dyDescent="0.2"/>
    <row r="108" spans="1:336" ht="12.75" hidden="1" customHeight="1" x14ac:dyDescent="0.2"/>
    <row r="109" spans="1:336" ht="12.75" hidden="1" customHeight="1" x14ac:dyDescent="0.2"/>
    <row r="15001" ht="12.75" hidden="1" customHeight="1" x14ac:dyDescent="0.2"/>
    <row r="15003" ht="12.75" hidden="1" customHeight="1" x14ac:dyDescent="0.2"/>
  </sheetData>
  <dataConsolidate leftLabels="1"/>
  <mergeCells count="215">
    <mergeCell ref="HI56:HI58"/>
    <mergeCell ref="A102:A105"/>
    <mergeCell ref="B102:B105"/>
    <mergeCell ref="GX56:GY57"/>
    <mergeCell ref="GZ56:HA56"/>
    <mergeCell ref="HB56:HC56"/>
    <mergeCell ref="HD56:HE56"/>
    <mergeCell ref="HF56:HG56"/>
    <mergeCell ref="HH56:HH57"/>
    <mergeCell ref="LL8:LM8"/>
    <mergeCell ref="LN8:LO8"/>
    <mergeCell ref="LP8:LQ8"/>
    <mergeCell ref="LR8:LS8"/>
    <mergeCell ref="LT8:LU8"/>
    <mergeCell ref="A56:A58"/>
    <mergeCell ref="B56:B58"/>
    <mergeCell ref="GP56:GQ57"/>
    <mergeCell ref="GR56:GS56"/>
    <mergeCell ref="GT56:GW56"/>
    <mergeCell ref="KZ8:LA8"/>
    <mergeCell ref="LB8:LC8"/>
    <mergeCell ref="LD8:LE8"/>
    <mergeCell ref="LF8:LG8"/>
    <mergeCell ref="LH8:LI8"/>
    <mergeCell ref="LJ8:LK8"/>
    <mergeCell ref="KP8:KP9"/>
    <mergeCell ref="KQ8:KQ9"/>
    <mergeCell ref="KR8:KS8"/>
    <mergeCell ref="KT8:KU8"/>
    <mergeCell ref="KV8:KW8"/>
    <mergeCell ref="KX8:KY8"/>
    <mergeCell ref="JS8:JV8"/>
    <mergeCell ref="JW8:JZ8"/>
    <mergeCell ref="KA8:KD8"/>
    <mergeCell ref="KE8:KH8"/>
    <mergeCell ref="KI8:KL8"/>
    <mergeCell ref="KO8:KO9"/>
    <mergeCell ref="IU8:IX8"/>
    <mergeCell ref="IY8:JB8"/>
    <mergeCell ref="JC8:JF8"/>
    <mergeCell ref="JG8:JJ8"/>
    <mergeCell ref="JK8:JN8"/>
    <mergeCell ref="JO8:JR8"/>
    <mergeCell ref="HW8:HZ8"/>
    <mergeCell ref="IA8:ID8"/>
    <mergeCell ref="IE8:IH8"/>
    <mergeCell ref="II8:IL8"/>
    <mergeCell ref="IM8:IP8"/>
    <mergeCell ref="IQ8:IT8"/>
    <mergeCell ref="FU8:FU9"/>
    <mergeCell ref="FY8:FY9"/>
    <mergeCell ref="FZ8:FZ9"/>
    <mergeCell ref="GA8:GA9"/>
    <mergeCell ref="GC8:GC9"/>
    <mergeCell ref="GD8:GD9"/>
    <mergeCell ref="FA8:FD8"/>
    <mergeCell ref="FE8:FH8"/>
    <mergeCell ref="FI8:FL8"/>
    <mergeCell ref="FM8:FP8"/>
    <mergeCell ref="FS8:FS9"/>
    <mergeCell ref="FT8:FT9"/>
    <mergeCell ref="DR8:DR9"/>
    <mergeCell ref="DV8:DV9"/>
    <mergeCell ref="DW8:DW9"/>
    <mergeCell ref="DX8:DX9"/>
    <mergeCell ref="DZ8:DZ9"/>
    <mergeCell ref="EA8:EA9"/>
    <mergeCell ref="CX8:DA8"/>
    <mergeCell ref="DB8:DE8"/>
    <mergeCell ref="DF8:DI8"/>
    <mergeCell ref="DJ8:DM8"/>
    <mergeCell ref="DP8:DP9"/>
    <mergeCell ref="DQ8:DQ9"/>
    <mergeCell ref="BU8:BU9"/>
    <mergeCell ref="BV8:BV9"/>
    <mergeCell ref="BW8:BW9"/>
    <mergeCell ref="CL8:CO8"/>
    <mergeCell ref="CP8:CS8"/>
    <mergeCell ref="CT8:CW8"/>
    <mergeCell ref="LD7:LI7"/>
    <mergeCell ref="AG8:AJ8"/>
    <mergeCell ref="AK8:AN8"/>
    <mergeCell ref="AO8:AR8"/>
    <mergeCell ref="AS8:AV8"/>
    <mergeCell ref="AW8:AZ8"/>
    <mergeCell ref="BA8:BD8"/>
    <mergeCell ref="BE8:BH8"/>
    <mergeCell ref="BK8:BK9"/>
    <mergeCell ref="BL8:BL9"/>
    <mergeCell ref="JG7:JN7"/>
    <mergeCell ref="JO7:JV7"/>
    <mergeCell ref="JW7:KD7"/>
    <mergeCell ref="KE7:KL7"/>
    <mergeCell ref="KR7:KW7"/>
    <mergeCell ref="KX7:LC7"/>
    <mergeCell ref="GB7:GB9"/>
    <mergeCell ref="GC7:GE7"/>
    <mergeCell ref="GF7:GF9"/>
    <mergeCell ref="GG7:GG9"/>
    <mergeCell ref="HK7:HR7"/>
    <mergeCell ref="HS7:HZ7"/>
    <mergeCell ref="GE8:GE9"/>
    <mergeCell ref="HK8:HN8"/>
    <mergeCell ref="HO8:HR8"/>
    <mergeCell ref="HS8:HV8"/>
    <mergeCell ref="DV7:DX7"/>
    <mergeCell ref="DY7:DY9"/>
    <mergeCell ref="DZ7:EB7"/>
    <mergeCell ref="EC7:EC9"/>
    <mergeCell ref="ED7:ED9"/>
    <mergeCell ref="FS7:FU7"/>
    <mergeCell ref="EB8:EB9"/>
    <mergeCell ref="EO8:ER8"/>
    <mergeCell ref="ES8:EV8"/>
    <mergeCell ref="EW8:EZ8"/>
    <mergeCell ref="AA7:AA8"/>
    <mergeCell ref="BK7:BM7"/>
    <mergeCell ref="BN7:BN9"/>
    <mergeCell ref="BO7:BO9"/>
    <mergeCell ref="BP7:BP9"/>
    <mergeCell ref="BQ7:BS7"/>
    <mergeCell ref="BM8:BM9"/>
    <mergeCell ref="BQ8:BQ9"/>
    <mergeCell ref="BR8:BR9"/>
    <mergeCell ref="BS8:BS9"/>
    <mergeCell ref="U7:U8"/>
    <mergeCell ref="V7:V8"/>
    <mergeCell ref="W7:W8"/>
    <mergeCell ref="X7:X8"/>
    <mergeCell ref="Y7:Y8"/>
    <mergeCell ref="Z7:Z8"/>
    <mergeCell ref="LP6:LU7"/>
    <mergeCell ref="LV6:LX7"/>
    <mergeCell ref="C7:C9"/>
    <mergeCell ref="D7:D9"/>
    <mergeCell ref="E7:E9"/>
    <mergeCell ref="F7:G8"/>
    <mergeCell ref="H7:I8"/>
    <mergeCell ref="J7:K7"/>
    <mergeCell ref="L7:M7"/>
    <mergeCell ref="N7:O7"/>
    <mergeCell ref="HK6:IX6"/>
    <mergeCell ref="IY6:KL6"/>
    <mergeCell ref="KN6:KN8"/>
    <mergeCell ref="KO6:KQ7"/>
    <mergeCell ref="KR6:LI6"/>
    <mergeCell ref="LJ6:LO7"/>
    <mergeCell ref="IA7:IH7"/>
    <mergeCell ref="II7:IP7"/>
    <mergeCell ref="IQ7:IX7"/>
    <mergeCell ref="IY7:JF7"/>
    <mergeCell ref="GI6:GI8"/>
    <mergeCell ref="GJ6:GJ8"/>
    <mergeCell ref="GK6:GK8"/>
    <mergeCell ref="GL6:GL8"/>
    <mergeCell ref="GM6:GM8"/>
    <mergeCell ref="GN6:GN8"/>
    <mergeCell ref="EL6:EM8"/>
    <mergeCell ref="EN6:EN8"/>
    <mergeCell ref="EO6:FP7"/>
    <mergeCell ref="FQ6:FR8"/>
    <mergeCell ref="FS6:GG6"/>
    <mergeCell ref="GH6:GH8"/>
    <mergeCell ref="FV7:FV9"/>
    <mergeCell ref="FW7:FW9"/>
    <mergeCell ref="FX7:FX9"/>
    <mergeCell ref="FY7:GA7"/>
    <mergeCell ref="EF6:EF8"/>
    <mergeCell ref="EG6:EG8"/>
    <mergeCell ref="EH6:EH8"/>
    <mergeCell ref="EI6:EI8"/>
    <mergeCell ref="EJ6:EJ8"/>
    <mergeCell ref="EK6:EK8"/>
    <mergeCell ref="CI6:CJ8"/>
    <mergeCell ref="CK6:CK8"/>
    <mergeCell ref="CL6:DM7"/>
    <mergeCell ref="DN6:DO8"/>
    <mergeCell ref="DP6:ED6"/>
    <mergeCell ref="EE6:EE8"/>
    <mergeCell ref="DP7:DR7"/>
    <mergeCell ref="DS7:DS9"/>
    <mergeCell ref="DT7:DT9"/>
    <mergeCell ref="DU7:DU9"/>
    <mergeCell ref="CB6:CB8"/>
    <mergeCell ref="CC6:CC8"/>
    <mergeCell ref="CD6:CD8"/>
    <mergeCell ref="CE6:CE8"/>
    <mergeCell ref="CF6:CF8"/>
    <mergeCell ref="CG6:CH8"/>
    <mergeCell ref="AF6:AF8"/>
    <mergeCell ref="AG6:BH7"/>
    <mergeCell ref="BI6:BJ8"/>
    <mergeCell ref="BK6:BY6"/>
    <mergeCell ref="BZ6:BZ8"/>
    <mergeCell ref="CA6:CA8"/>
    <mergeCell ref="BT7:BT9"/>
    <mergeCell ref="BU7:BW7"/>
    <mergeCell ref="BX7:BX9"/>
    <mergeCell ref="BY7:BY9"/>
    <mergeCell ref="N6:Q6"/>
    <mergeCell ref="R6:U6"/>
    <mergeCell ref="V6:W6"/>
    <mergeCell ref="X6:AA6"/>
    <mergeCell ref="AB6:AC8"/>
    <mergeCell ref="AD6:AE8"/>
    <mergeCell ref="P7:Q7"/>
    <mergeCell ref="R7:R8"/>
    <mergeCell ref="S7:S8"/>
    <mergeCell ref="T7:T8"/>
    <mergeCell ref="A1:B1"/>
    <mergeCell ref="A6:A9"/>
    <mergeCell ref="B6:B9"/>
    <mergeCell ref="C6:E6"/>
    <mergeCell ref="F6:I6"/>
    <mergeCell ref="J6:M6"/>
  </mergeCells>
  <conditionalFormatting sqref="CD18 DN18:DO18 EI18 FQ18:FR18 GL18 BJ18 FQ21:FR24 DN21:DO24 CD21:CD24 BI21:BJ24 GL21:GL24 EI21:EI24 FQ26:FR31 DN26:DO31 CD26:CD31 BI26:BJ31 GL26:GL31 EI26:EI31">
    <cfRule type="expression" dxfId="293" priority="290">
      <formula>BI18&lt;-2</formula>
    </cfRule>
  </conditionalFormatting>
  <conditionalFormatting sqref="AJ50:AJ55 AN50:AN55 AR50:AR55 AV50:AV55 AZ50:AZ55 BD50:BD55 BH50:BH55 FP18 FL18 FH18 FD18 EZ18 EV18 ER18 DM18 DI18 DE18 DA18 CW18 CS18 CO18 BH18 BD18 AZ18 AV18 AR18 AN18 AJ18 FP21:FP24 FL21:FL24 FH21:FH24 FD21:FD24 EZ21:EZ24 EV21:EV24 ER21:ER24 DM21:DM24 DI21:DI24 DE21:DE24 DA21:DA24 CW21:CW24 CS21:CS24 CO21:CO24 BH21:BH24 BD21:BD24 AZ21:AZ24 AV21:AV24 AR21:AR24 AN21:AN24 AJ21:AJ24 AJ26:AJ33 AN26:AN33 AR26:AR33 AV26:AV33 AZ26:AZ33 BD26:BD33 BH26:BH33 CO26:CO33 CS26:CS33 CW26:CW33 DA26:DA33 DE26:DE33 DI26:DI33 DM26:DM33 ER26:ER33 EV26:EV33 EZ26:EZ33 FD26:FD33 FH26:FH33 FL26:FL33 FP26:FP33">
    <cfRule type="expression" dxfId="292" priority="291">
      <formula>AND(AJ18&lt;=1.2,AJ18&gt;=0.8)</formula>
    </cfRule>
    <cfRule type="expression" dxfId="291" priority="292">
      <formula>IF(AND(AG18=0,AH18=0),FALSE,OR(AJ18&lt;0.8,AJ18&gt;1.2,AND(AG18=0,AH18&gt;0)))</formula>
    </cfRule>
  </conditionalFormatting>
  <conditionalFormatting sqref="BI18">
    <cfRule type="expression" dxfId="290" priority="289">
      <formula>BI18&lt;-2</formula>
    </cfRule>
  </conditionalFormatting>
  <conditionalFormatting sqref="DO3">
    <cfRule type="expression" dxfId="289" priority="286">
      <formula>DO3&lt;-2</formula>
    </cfRule>
  </conditionalFormatting>
  <conditionalFormatting sqref="DN3">
    <cfRule type="expression" dxfId="288" priority="285">
      <formula>DN3&lt;-2</formula>
    </cfRule>
  </conditionalFormatting>
  <conditionalFormatting sqref="CO3 CW3 DA3 DE3 DI3 DM3 CS3">
    <cfRule type="expression" dxfId="287" priority="287">
      <formula>AND(CO3&lt;=1.2,CO3&gt;=0.8)</formula>
    </cfRule>
    <cfRule type="expression" dxfId="286" priority="288">
      <formula>IF(AND(CL3=0,CM3=0),FALSE,OR(CO3&lt;0.8,CO3&gt;1.2,AND(CL3=0,CM3&gt;0)))</formula>
    </cfRule>
  </conditionalFormatting>
  <conditionalFormatting sqref="AN78:AN79 AV78:AV79 BD78:BD79 CO78:CO79 CS78:CS79 AJ78:AJ79 AJ87 CS87 CO87 BD87 AV87 AN87 CO90:CO94 CS90:CS94 AJ90:AJ93 AJ81:AJ85 CS81:CS85 CO81:CO85 BD81:BD85 AV81:AV85 AN81:AN85 AN61:AN63 AV61:AV63 BD61:BD63 CS61:CS63 AJ61:AJ63 AJ70 CS70 CO70 BD70 AV70 AN70 AJ72:AJ76 CS72:CS76 CO72:CO76 BD72:BD76 AV72:AV76 AN72:AN76 AR72:AR73 AZ72:AZ73 CW72:CW73 DA72:DA73 DE72:DE73 DI72:DI73 DM72:DM73 BH72:BH73 CO61:CO63 CO65:CO66 CS65:CS66 AJ65:AJ66 BD65:BD66 AV65:AV66 AN65:AN66">
    <cfRule type="expression" dxfId="285" priority="278">
      <formula>AND(AJ61&lt;=1.2,AJ61&gt;=0.8)</formula>
    </cfRule>
    <cfRule type="expression" dxfId="284" priority="279">
      <formula>IF(AND(AG61=0,AH61=0),FALSE,OR(AJ61&lt;0.8,AJ61&gt;1.2,AND(AG61=0,AH61&gt;0)))</formula>
    </cfRule>
  </conditionalFormatting>
  <conditionalFormatting sqref="AN90:AN93">
    <cfRule type="expression" dxfId="283" priority="276">
      <formula>AND(AN90&lt;=1.2,AN90&gt;=0.8)</formula>
    </cfRule>
    <cfRule type="expression" dxfId="282" priority="277">
      <formula>IF(AND(AK90=0,AL90=0),FALSE,OR(AN90&lt;0.8,AN90&gt;1.2,AND(AK90=0,AL90&gt;0)))</formula>
    </cfRule>
  </conditionalFormatting>
  <conditionalFormatting sqref="AN94">
    <cfRule type="expression" dxfId="281" priority="274">
      <formula>AND(AN94&lt;=1.2,AN94&gt;=0.8)</formula>
    </cfRule>
    <cfRule type="expression" dxfId="280" priority="275">
      <formula>IF(AND(AK94=0,AL94=0),FALSE,OR(AN94&lt;0.8,AN94&gt;1.2,AND(AK94=0,AL94&gt;0)))</formula>
    </cfRule>
  </conditionalFormatting>
  <conditionalFormatting sqref="AV90:AV94">
    <cfRule type="expression" dxfId="279" priority="272">
      <formula>AND(AV90&lt;=1.2,AV90&gt;=0.8)</formula>
    </cfRule>
    <cfRule type="expression" dxfId="278" priority="273">
      <formula>IF(AND(AS90=0,AT90=0),FALSE,OR(AV90&lt;0.8,AV90&gt;1.2,AND(AS90=0,AT90&gt;0)))</formula>
    </cfRule>
  </conditionalFormatting>
  <conditionalFormatting sqref="BD90:BD94">
    <cfRule type="expression" dxfId="277" priority="270">
      <formula>AND(BD90&lt;=1.2,BD90&gt;=0.8)</formula>
    </cfRule>
    <cfRule type="expression" dxfId="276" priority="271">
      <formula>IF(AND(BA90=0,BB90=0),FALSE,OR(BD90&lt;0.8,BD90&gt;1.2,AND(BA90=0,BB90&gt;0)))</formula>
    </cfRule>
  </conditionalFormatting>
  <conditionalFormatting sqref="CS60">
    <cfRule type="expression" dxfId="275" priority="268">
      <formula>AND(CS60&lt;=1.2,CS60&gt;=0.8)</formula>
    </cfRule>
    <cfRule type="expression" dxfId="274" priority="269">
      <formula>IF(AND(CP60=0,CQ60=0),FALSE,OR(CS60&lt;0.8,CS60&gt;1.2,AND(CP60=0,CQ60&gt;0)))</formula>
    </cfRule>
  </conditionalFormatting>
  <conditionalFormatting sqref="CO60">
    <cfRule type="expression" dxfId="273" priority="266">
      <formula>AND(CO60&lt;=1.2,CO60&gt;=0.8)</formula>
    </cfRule>
    <cfRule type="expression" dxfId="272" priority="267">
      <formula>IF(AND(CL60=0,CM60=0),FALSE,OR(CO60&lt;0.8,CO60&gt;1.2,AND(CL60=0,CM60&gt;0)))</formula>
    </cfRule>
  </conditionalFormatting>
  <conditionalFormatting sqref="BD60">
    <cfRule type="expression" dxfId="271" priority="264">
      <formula>AND(BD60&lt;=1.2,BD60&gt;=0.8)</formula>
    </cfRule>
    <cfRule type="expression" dxfId="270" priority="265">
      <formula>IF(AND(BA60=0,BB60=0),FALSE,OR(BD60&lt;0.8,BD60&gt;1.2,AND(BA60=0,BB60&gt;0)))</formula>
    </cfRule>
  </conditionalFormatting>
  <conditionalFormatting sqref="AV60">
    <cfRule type="expression" dxfId="269" priority="262">
      <formula>AND(AV60&lt;=1.2,AV60&gt;=0.8)</formula>
    </cfRule>
    <cfRule type="expression" dxfId="268" priority="263">
      <formula>IF(AND(AS60=0,AT60=0),FALSE,OR(AV60&lt;0.8,AV60&gt;1.2,AND(AS60=0,AT60&gt;0)))</formula>
    </cfRule>
  </conditionalFormatting>
  <conditionalFormatting sqref="AN60">
    <cfRule type="expression" dxfId="267" priority="260">
      <formula>AND(AN60&lt;=1.2,AN60&gt;=0.8)</formula>
    </cfRule>
    <cfRule type="expression" dxfId="266" priority="261">
      <formula>IF(AND(AK60=0,AL60=0),FALSE,OR(AN60&lt;0.8,AN60&gt;1.2,AND(AK60=0,AL60&gt;0)))</formula>
    </cfRule>
  </conditionalFormatting>
  <conditionalFormatting sqref="AJ60">
    <cfRule type="expression" dxfId="265" priority="258">
      <formula>AND(AJ60&lt;=1.2,AJ60&gt;=0.8)</formula>
    </cfRule>
    <cfRule type="expression" dxfId="264" priority="259">
      <formula>IF(AND(AG60=0,AH60=0),FALSE,OR(AJ60&lt;0.8,AJ60&gt;1.2,AND(AG60=0,AH60&gt;0)))</formula>
    </cfRule>
  </conditionalFormatting>
  <conditionalFormatting sqref="AJ77 CS77 CO77 BD77 AV77 AN77">
    <cfRule type="expression" dxfId="263" priority="256">
      <formula>AND(AJ77&lt;=1.2,AJ77&gt;=0.8)</formula>
    </cfRule>
    <cfRule type="expression" dxfId="262" priority="257">
      <formula>IF(AND(AG77=0,AH77=0),FALSE,OR(AJ77&lt;0.8,AJ77&gt;1.2,AND(AG77=0,AH77&gt;0)))</formula>
    </cfRule>
  </conditionalFormatting>
  <conditionalFormatting sqref="AJ86 CS86 CO86 BD86 AV86 AN86">
    <cfRule type="expression" dxfId="261" priority="254">
      <formula>AND(AJ86&lt;=1.2,AJ86&gt;=0.8)</formula>
    </cfRule>
    <cfRule type="expression" dxfId="260" priority="255">
      <formula>IF(AND(AG86=0,AH86=0),FALSE,OR(AJ86&lt;0.8,AJ86&gt;1.2,AND(AG86=0,AH86&gt;0)))</formula>
    </cfRule>
  </conditionalFormatting>
  <conditionalFormatting sqref="AJ88 CS88 CO88 BD88 AV88 AN88">
    <cfRule type="expression" dxfId="259" priority="252">
      <formula>AND(AJ88&lt;=1.2,AJ88&gt;=0.8)</formula>
    </cfRule>
    <cfRule type="expression" dxfId="258" priority="253">
      <formula>IF(AND(AG88=0,AH88=0),FALSE,OR(AJ88&lt;0.8,AJ88&gt;1.2,AND(AG88=0,AH88&gt;0)))</formula>
    </cfRule>
  </conditionalFormatting>
  <conditionalFormatting sqref="AN80 AV80 BD80 CO80 CS80 AJ80">
    <cfRule type="expression" dxfId="257" priority="250">
      <formula>AND(AJ80&lt;=1.2,AJ80&gt;=0.8)</formula>
    </cfRule>
    <cfRule type="expression" dxfId="256" priority="251">
      <formula>IF(AND(AG80=0,AH80=0),FALSE,OR(AJ80&lt;0.8,AJ80&gt;1.2,AND(AG80=0,AH80&gt;0)))</formula>
    </cfRule>
  </conditionalFormatting>
  <conditionalFormatting sqref="AR78:AR79 AR87 AR81:AR85 AR61:AR63 AR70 AR74:AR76 AR65:AR66">
    <cfRule type="expression" dxfId="255" priority="248">
      <formula>AND(AR61&lt;=1.2,AR61&gt;=0.8)</formula>
    </cfRule>
    <cfRule type="expression" dxfId="254" priority="249">
      <formula>IF(AND(AO61=0,AP61=0),FALSE,OR(AR61&lt;0.8,AR61&gt;1.2,AND(AO61=0,AP61&gt;0)))</formula>
    </cfRule>
  </conditionalFormatting>
  <conditionalFormatting sqref="AR90:AR93">
    <cfRule type="expression" dxfId="253" priority="246">
      <formula>AND(AR90&lt;=1.2,AR90&gt;=0.8)</formula>
    </cfRule>
    <cfRule type="expression" dxfId="252" priority="247">
      <formula>IF(AND(AO90=0,AP90=0),FALSE,OR(AR90&lt;0.8,AR90&gt;1.2,AND(AO90=0,AP90&gt;0)))</formula>
    </cfRule>
  </conditionalFormatting>
  <conditionalFormatting sqref="AR94">
    <cfRule type="expression" dxfId="251" priority="244">
      <formula>AND(AR94&lt;=1.2,AR94&gt;=0.8)</formula>
    </cfRule>
    <cfRule type="expression" dxfId="250" priority="245">
      <formula>IF(AND(AO94=0,AP94=0),FALSE,OR(AR94&lt;0.8,AR94&gt;1.2,AND(AO94=0,AP94&gt;0)))</formula>
    </cfRule>
  </conditionalFormatting>
  <conditionalFormatting sqref="AR60">
    <cfRule type="expression" dxfId="249" priority="242">
      <formula>AND(AR60&lt;=1.2,AR60&gt;=0.8)</formula>
    </cfRule>
    <cfRule type="expression" dxfId="248" priority="243">
      <formula>IF(AND(AO60=0,AP60=0),FALSE,OR(AR60&lt;0.8,AR60&gt;1.2,AND(AO60=0,AP60&gt;0)))</formula>
    </cfRule>
  </conditionalFormatting>
  <conditionalFormatting sqref="AR77">
    <cfRule type="expression" dxfId="247" priority="240">
      <formula>AND(AR77&lt;=1.2,AR77&gt;=0.8)</formula>
    </cfRule>
    <cfRule type="expression" dxfId="246" priority="241">
      <formula>IF(AND(AO77=0,AP77=0),FALSE,OR(AR77&lt;0.8,AR77&gt;1.2,AND(AO77=0,AP77&gt;0)))</formula>
    </cfRule>
  </conditionalFormatting>
  <conditionalFormatting sqref="AR86">
    <cfRule type="expression" dxfId="245" priority="238">
      <formula>AND(AR86&lt;=1.2,AR86&gt;=0.8)</formula>
    </cfRule>
    <cfRule type="expression" dxfId="244" priority="239">
      <formula>IF(AND(AO86=0,AP86=0),FALSE,OR(AR86&lt;0.8,AR86&gt;1.2,AND(AO86=0,AP86&gt;0)))</formula>
    </cfRule>
  </conditionalFormatting>
  <conditionalFormatting sqref="AR88">
    <cfRule type="expression" dxfId="243" priority="236">
      <formula>AND(AR88&lt;=1.2,AR88&gt;=0.8)</formula>
    </cfRule>
    <cfRule type="expression" dxfId="242" priority="237">
      <formula>IF(AND(AO88=0,AP88=0),FALSE,OR(AR88&lt;0.8,AR88&gt;1.2,AND(AO88=0,AP88&gt;0)))</formula>
    </cfRule>
  </conditionalFormatting>
  <conditionalFormatting sqref="A35">
    <cfRule type="duplicateValues" dxfId="241" priority="284"/>
  </conditionalFormatting>
  <conditionalFormatting sqref="CD35 DN35:DO35 EI35 FQ35:FR35 GL35 BJ35">
    <cfRule type="expression" dxfId="240" priority="281">
      <formula>BJ35&lt;-2</formula>
    </cfRule>
  </conditionalFormatting>
  <conditionalFormatting sqref="FP35 FL35 FH35 FD35 EZ35 EV35 ER35 DM35 DI35 DE35 DA35 CW35 CS35 CO35 BH35 BD35 AZ35 AV35 AR35 AN35 AJ35">
    <cfRule type="expression" dxfId="239" priority="282">
      <formula>AND(AJ35&lt;=1.2,AJ35&gt;=0.8)</formula>
    </cfRule>
    <cfRule type="expression" dxfId="238" priority="283">
      <formula>IF(AND(AG35=0,AH35=0),FALSE,OR(AJ35&lt;0.8,AJ35&gt;1.2,AND(AG35=0,AH35&gt;0)))</formula>
    </cfRule>
  </conditionalFormatting>
  <conditionalFormatting sqref="BI35">
    <cfRule type="expression" dxfId="237" priority="280">
      <formula>BI35&lt;-2</formula>
    </cfRule>
  </conditionalFormatting>
  <conditionalFormatting sqref="BH86">
    <cfRule type="expression" dxfId="236" priority="150">
      <formula>AND(BH86&lt;=1.2,BH86&gt;=0.8)</formula>
    </cfRule>
    <cfRule type="expression" dxfId="235" priority="151">
      <formula>IF(AND(BE86=0,BF86=0),FALSE,OR(BH86&lt;0.8,BH86&gt;1.2,AND(BE86=0,BF86&gt;0)))</formula>
    </cfRule>
  </conditionalFormatting>
  <conditionalFormatting sqref="AJ67:AJ69 CS67:CS69 CO67:CO69 BD67:BD69 AV67:AV69 AN67:AN69">
    <cfRule type="expression" dxfId="234" priority="144">
      <formula>AND(AJ67&lt;=1.2,AJ67&gt;=0.8)</formula>
    </cfRule>
    <cfRule type="expression" dxfId="233" priority="145">
      <formula>IF(AND(AG67=0,AH67=0),FALSE,OR(AJ67&lt;0.8,AJ67&gt;1.2,AND(AG67=0,AH67&gt;0)))</formula>
    </cfRule>
  </conditionalFormatting>
  <conditionalFormatting sqref="AR67:AR69">
    <cfRule type="expression" dxfId="232" priority="142">
      <formula>AND(AR67&lt;=1.2,AR67&gt;=0.8)</formula>
    </cfRule>
    <cfRule type="expression" dxfId="231" priority="143">
      <formula>IF(AND(AO67=0,AP67=0),FALSE,OR(AR67&lt;0.8,AR67&gt;1.2,AND(AO67=0,AP67&gt;0)))</formula>
    </cfRule>
  </conditionalFormatting>
  <conditionalFormatting sqref="CW67:CW69">
    <cfRule type="expression" dxfId="230" priority="138">
      <formula>AND(CW67&lt;=1.2,CW67&gt;=0.8)</formula>
    </cfRule>
    <cfRule type="expression" dxfId="229" priority="139">
      <formula>IF(AND(CT67=0,CU67=0),FALSE,OR(CW67&lt;0.8,CW67&gt;1.2,AND(CT67=0,CU67&gt;0)))</formula>
    </cfRule>
  </conditionalFormatting>
  <conditionalFormatting sqref="DE67:DE69">
    <cfRule type="expression" dxfId="228" priority="134">
      <formula>AND(DE67&lt;=1.2,DE67&gt;=0.8)</formula>
    </cfRule>
    <cfRule type="expression" dxfId="227" priority="135">
      <formula>IF(AND(DB67=0,DC67=0),FALSE,OR(DE67&lt;0.8,DE67&gt;1.2,AND(DB67=0,DC67&gt;0)))</formula>
    </cfRule>
  </conditionalFormatting>
  <conditionalFormatting sqref="DM67:DM69">
    <cfRule type="expression" dxfId="226" priority="130">
      <formula>AND(DM67&lt;=1.2,DM67&gt;=0.8)</formula>
    </cfRule>
    <cfRule type="expression" dxfId="225" priority="131">
      <formula>IF(AND(DJ67=0,DK67=0),FALSE,OR(DM67&lt;0.8,DM67&gt;1.2,AND(DJ67=0,DK67&gt;0)))</formula>
    </cfRule>
  </conditionalFormatting>
  <conditionalFormatting sqref="BH67:BH69">
    <cfRule type="expression" dxfId="224" priority="128">
      <formula>AND(BH67&lt;=1.2,BH67&gt;=0.8)</formula>
    </cfRule>
    <cfRule type="expression" dxfId="223" priority="129">
      <formula>IF(AND(BE67=0,BF67=0),FALSE,OR(BH67&lt;0.8,BH67&gt;1.2,AND(BE67=0,BF67&gt;0)))</formula>
    </cfRule>
  </conditionalFormatting>
  <conditionalFormatting sqref="BH88">
    <cfRule type="expression" dxfId="222" priority="148">
      <formula>AND(BH88&lt;=1.2,BH88&gt;=0.8)</formula>
    </cfRule>
    <cfRule type="expression" dxfId="221" priority="149">
      <formula>IF(AND(BE88=0,BF88=0),FALSE,OR(BH88&lt;0.8,BH88&gt;1.2,AND(BE88=0,BF88&gt;0)))</formula>
    </cfRule>
  </conditionalFormatting>
  <conditionalFormatting sqref="BH80">
    <cfRule type="expression" dxfId="220" priority="146">
      <formula>AND(BH80&lt;=1.2,BH80&gt;=0.8)</formula>
    </cfRule>
    <cfRule type="expression" dxfId="219" priority="147">
      <formula>IF(AND(BE80=0,BF80=0),FALSE,OR(BH80&lt;0.8,BH80&gt;1.2,AND(BE80=0,BF80&gt;0)))</formula>
    </cfRule>
  </conditionalFormatting>
  <conditionalFormatting sqref="AZ67:AZ69">
    <cfRule type="expression" dxfId="218" priority="140">
      <formula>AND(AZ67&lt;=1.2,AZ67&gt;=0.8)</formula>
    </cfRule>
    <cfRule type="expression" dxfId="217" priority="141">
      <formula>IF(AND(AW67=0,AX67=0),FALSE,OR(AZ67&lt;0.8,AZ67&gt;1.2,AND(AW67=0,AX67&gt;0)))</formula>
    </cfRule>
  </conditionalFormatting>
  <conditionalFormatting sqref="DA67:DA69">
    <cfRule type="expression" dxfId="216" priority="136">
      <formula>AND(DA67&lt;=1.2,DA67&gt;=0.8)</formula>
    </cfRule>
    <cfRule type="expression" dxfId="215" priority="137">
      <formula>IF(AND(CX67=0,CY67=0),FALSE,OR(DA67&lt;0.8,DA67&gt;1.2,AND(CX67=0,CY67&gt;0)))</formula>
    </cfRule>
  </conditionalFormatting>
  <conditionalFormatting sqref="DI67:DI69">
    <cfRule type="expression" dxfId="214" priority="132">
      <formula>AND(DI67&lt;=1.2,DI67&gt;=0.8)</formula>
    </cfRule>
    <cfRule type="expression" dxfId="213" priority="133">
      <formula>IF(AND(DF67=0,DG67=0),FALSE,OR(DI67&lt;0.8,DI67&gt;1.2,AND(DF67=0,DG67&gt;0)))</formula>
    </cfRule>
  </conditionalFormatting>
  <conditionalFormatting sqref="AN71 AV71 BD71 CO71 CS71 AJ71">
    <cfRule type="expression" dxfId="212" priority="126">
      <formula>AND(AJ71&lt;=1.2,AJ71&gt;=0.8)</formula>
    </cfRule>
    <cfRule type="expression" dxfId="211" priority="127">
      <formula>IF(AND(AG71=0,AH71=0),FALSE,OR(AJ71&lt;0.8,AJ71&gt;1.2,AND(AG71=0,AH71&gt;0)))</formula>
    </cfRule>
  </conditionalFormatting>
  <conditionalFormatting sqref="AR71">
    <cfRule type="expression" dxfId="210" priority="124">
      <formula>AND(AR71&lt;=1.2,AR71&gt;=0.8)</formula>
    </cfRule>
    <cfRule type="expression" dxfId="209" priority="125">
      <formula>IF(AND(AO71=0,AP71=0),FALSE,OR(AR71&lt;0.8,AR71&gt;1.2,AND(AO71=0,AP71&gt;0)))</formula>
    </cfRule>
  </conditionalFormatting>
  <conditionalFormatting sqref="AZ71">
    <cfRule type="expression" dxfId="208" priority="122">
      <formula>AND(AZ71&lt;=1.2,AZ71&gt;=0.8)</formula>
    </cfRule>
    <cfRule type="expression" dxfId="207" priority="123">
      <formula>IF(AND(AW71=0,AX71=0),FALSE,OR(AZ71&lt;0.8,AZ71&gt;1.2,AND(AW71=0,AX71&gt;0)))</formula>
    </cfRule>
  </conditionalFormatting>
  <conditionalFormatting sqref="CW71">
    <cfRule type="expression" dxfId="206" priority="120">
      <formula>AND(CW71&lt;=1.2,CW71&gt;=0.8)</formula>
    </cfRule>
    <cfRule type="expression" dxfId="205" priority="121">
      <formula>IF(AND(CT71=0,CU71=0),FALSE,OR(CW71&lt;0.8,CW71&gt;1.2,AND(CT71=0,CU71&gt;0)))</formula>
    </cfRule>
  </conditionalFormatting>
  <conditionalFormatting sqref="DA71">
    <cfRule type="expression" dxfId="204" priority="118">
      <formula>AND(DA71&lt;=1.2,DA71&gt;=0.8)</formula>
    </cfRule>
    <cfRule type="expression" dxfId="203" priority="119">
      <formula>IF(AND(CX71=0,CY71=0),FALSE,OR(DA71&lt;0.8,DA71&gt;1.2,AND(CX71=0,CY71&gt;0)))</formula>
    </cfRule>
  </conditionalFormatting>
  <conditionalFormatting sqref="DE71">
    <cfRule type="expression" dxfId="202" priority="116">
      <formula>AND(DE71&lt;=1.2,DE71&gt;=0.8)</formula>
    </cfRule>
    <cfRule type="expression" dxfId="201" priority="117">
      <formula>IF(AND(DB71=0,DC71=0),FALSE,OR(DE71&lt;0.8,DE71&gt;1.2,AND(DB71=0,DC71&gt;0)))</formula>
    </cfRule>
  </conditionalFormatting>
  <conditionalFormatting sqref="DI71">
    <cfRule type="expression" dxfId="200" priority="114">
      <formula>AND(DI71&lt;=1.2,DI71&gt;=0.8)</formula>
    </cfRule>
    <cfRule type="expression" dxfId="199" priority="115">
      <formula>IF(AND(DF71=0,DG71=0),FALSE,OR(DI71&lt;0.8,DI71&gt;1.2,AND(DF71=0,DG71&gt;0)))</formula>
    </cfRule>
  </conditionalFormatting>
  <conditionalFormatting sqref="DM71">
    <cfRule type="expression" dxfId="198" priority="112">
      <formula>AND(DM71&lt;=1.2,DM71&gt;=0.8)</formula>
    </cfRule>
    <cfRule type="expression" dxfId="197" priority="113">
      <formula>IF(AND(DJ71=0,DK71=0),FALSE,OR(DM71&lt;0.8,DM71&gt;1.2,AND(DJ71=0,DK71&gt;0)))</formula>
    </cfRule>
  </conditionalFormatting>
  <conditionalFormatting sqref="BH71">
    <cfRule type="expression" dxfId="196" priority="110">
      <formula>AND(BH71&lt;=1.2,BH71&gt;=0.8)</formula>
    </cfRule>
    <cfRule type="expression" dxfId="195" priority="111">
      <formula>IF(AND(BE71=0,BF71=0),FALSE,OR(BH71&lt;0.8,BH71&gt;1.2,AND(BE71=0,BF71&gt;0)))</formula>
    </cfRule>
  </conditionalFormatting>
  <conditionalFormatting sqref="CS64 CO64">
    <cfRule type="expression" dxfId="194" priority="108">
      <formula>AND(CO64&lt;=1.2,CO64&gt;=0.8)</formula>
    </cfRule>
    <cfRule type="expression" dxfId="193" priority="109">
      <formula>IF(AND(CL64=0,CM64=0),FALSE,OR(CO64&lt;0.8,CO64&gt;1.2,AND(CL64=0,CM64&gt;0)))</formula>
    </cfRule>
  </conditionalFormatting>
  <conditionalFormatting sqref="A42 A11 A15:A18 A48 A46">
    <cfRule type="duplicateValues" dxfId="192" priority="293"/>
  </conditionalFormatting>
  <conditionalFormatting sqref="AR80">
    <cfRule type="expression" dxfId="191" priority="234">
      <formula>AND(AR80&lt;=1.2,AR80&gt;=0.8)</formula>
    </cfRule>
    <cfRule type="expression" dxfId="190" priority="235">
      <formula>IF(AND(AO80=0,AP80=0),FALSE,OR(AR80&lt;0.8,AR80&gt;1.2,AND(AO80=0,AP80&gt;0)))</formula>
    </cfRule>
  </conditionalFormatting>
  <conditionalFormatting sqref="AZ78:AZ79 AZ87 AZ81:AZ85 AZ61:AZ63 AZ70 AZ74:AZ76 AZ65:AZ66">
    <cfRule type="expression" dxfId="189" priority="232">
      <formula>AND(AZ61&lt;=1.2,AZ61&gt;=0.8)</formula>
    </cfRule>
    <cfRule type="expression" dxfId="188" priority="233">
      <formula>IF(AND(AW61=0,AX61=0),FALSE,OR(AZ61&lt;0.8,AZ61&gt;1.2,AND(AW61=0,AX61&gt;0)))</formula>
    </cfRule>
  </conditionalFormatting>
  <conditionalFormatting sqref="AZ90:AZ93">
    <cfRule type="expression" dxfId="187" priority="230">
      <formula>AND(AZ90&lt;=1.2,AZ90&gt;=0.8)</formula>
    </cfRule>
    <cfRule type="expression" dxfId="186" priority="231">
      <formula>IF(AND(AW90=0,AX90=0),FALSE,OR(AZ90&lt;0.8,AZ90&gt;1.2,AND(AW90=0,AX90&gt;0)))</formula>
    </cfRule>
  </conditionalFormatting>
  <conditionalFormatting sqref="AZ94">
    <cfRule type="expression" dxfId="185" priority="228">
      <formula>AND(AZ94&lt;=1.2,AZ94&gt;=0.8)</formula>
    </cfRule>
    <cfRule type="expression" dxfId="184" priority="229">
      <formula>IF(AND(AW94=0,AX94=0),FALSE,OR(AZ94&lt;0.8,AZ94&gt;1.2,AND(AW94=0,AX94&gt;0)))</formula>
    </cfRule>
  </conditionalFormatting>
  <conditionalFormatting sqref="AZ60">
    <cfRule type="expression" dxfId="183" priority="226">
      <formula>AND(AZ60&lt;=1.2,AZ60&gt;=0.8)</formula>
    </cfRule>
    <cfRule type="expression" dxfId="182" priority="227">
      <formula>IF(AND(AW60=0,AX60=0),FALSE,OR(AZ60&lt;0.8,AZ60&gt;1.2,AND(AW60=0,AX60&gt;0)))</formula>
    </cfRule>
  </conditionalFormatting>
  <conditionalFormatting sqref="AZ77">
    <cfRule type="expression" dxfId="181" priority="224">
      <formula>AND(AZ77&lt;=1.2,AZ77&gt;=0.8)</formula>
    </cfRule>
    <cfRule type="expression" dxfId="180" priority="225">
      <formula>IF(AND(AW77=0,AX77=0),FALSE,OR(AZ77&lt;0.8,AZ77&gt;1.2,AND(AW77=0,AX77&gt;0)))</formula>
    </cfRule>
  </conditionalFormatting>
  <conditionalFormatting sqref="AZ86">
    <cfRule type="expression" dxfId="179" priority="222">
      <formula>AND(AZ86&lt;=1.2,AZ86&gt;=0.8)</formula>
    </cfRule>
    <cfRule type="expression" dxfId="178" priority="223">
      <formula>IF(AND(AW86=0,AX86=0),FALSE,OR(AZ86&lt;0.8,AZ86&gt;1.2,AND(AW86=0,AX86&gt;0)))</formula>
    </cfRule>
  </conditionalFormatting>
  <conditionalFormatting sqref="AZ88">
    <cfRule type="expression" dxfId="177" priority="220">
      <formula>AND(AZ88&lt;=1.2,AZ88&gt;=0.8)</formula>
    </cfRule>
    <cfRule type="expression" dxfId="176" priority="221">
      <formula>IF(AND(AW88=0,AX88=0),FALSE,OR(AZ88&lt;0.8,AZ88&gt;1.2,AND(AW88=0,AX88&gt;0)))</formula>
    </cfRule>
  </conditionalFormatting>
  <conditionalFormatting sqref="AZ80">
    <cfRule type="expression" dxfId="175" priority="218">
      <formula>AND(AZ80&lt;=1.2,AZ80&gt;=0.8)</formula>
    </cfRule>
    <cfRule type="expression" dxfId="174" priority="219">
      <formula>IF(AND(AW80=0,AX80=0),FALSE,OR(AZ80&lt;0.8,AZ80&gt;1.2,AND(AW80=0,AX80&gt;0)))</formula>
    </cfRule>
  </conditionalFormatting>
  <conditionalFormatting sqref="CW78:CW79 CW87 CW90:CW94 CW81:CW85 CW61:CW63 CW70 CW74:CW76 CW65:CW66">
    <cfRule type="expression" dxfId="173" priority="216">
      <formula>AND(CW61&lt;=1.2,CW61&gt;=0.8)</formula>
    </cfRule>
    <cfRule type="expression" dxfId="172" priority="217">
      <formula>IF(AND(CT61=0,CU61=0),FALSE,OR(CW61&lt;0.8,CW61&gt;1.2,AND(CT61=0,CU61&gt;0)))</formula>
    </cfRule>
  </conditionalFormatting>
  <conditionalFormatting sqref="CW60">
    <cfRule type="expression" dxfId="171" priority="214">
      <formula>AND(CW60&lt;=1.2,CW60&gt;=0.8)</formula>
    </cfRule>
    <cfRule type="expression" dxfId="170" priority="215">
      <formula>IF(AND(CT60=0,CU60=0),FALSE,OR(CW60&lt;0.8,CW60&gt;1.2,AND(CT60=0,CU60&gt;0)))</formula>
    </cfRule>
  </conditionalFormatting>
  <conditionalFormatting sqref="CW77">
    <cfRule type="expression" dxfId="169" priority="212">
      <formula>AND(CW77&lt;=1.2,CW77&gt;=0.8)</formula>
    </cfRule>
    <cfRule type="expression" dxfId="168" priority="213">
      <formula>IF(AND(CT77=0,CU77=0),FALSE,OR(CW77&lt;0.8,CW77&gt;1.2,AND(CT77=0,CU77&gt;0)))</formula>
    </cfRule>
  </conditionalFormatting>
  <conditionalFormatting sqref="CW86">
    <cfRule type="expression" dxfId="167" priority="210">
      <formula>AND(CW86&lt;=1.2,CW86&gt;=0.8)</formula>
    </cfRule>
    <cfRule type="expression" dxfId="166" priority="211">
      <formula>IF(AND(CT86=0,CU86=0),FALSE,OR(CW86&lt;0.8,CW86&gt;1.2,AND(CT86=0,CU86&gt;0)))</formula>
    </cfRule>
  </conditionalFormatting>
  <conditionalFormatting sqref="CW88">
    <cfRule type="expression" dxfId="165" priority="208">
      <formula>AND(CW88&lt;=1.2,CW88&gt;=0.8)</formula>
    </cfRule>
    <cfRule type="expression" dxfId="164" priority="209">
      <formula>IF(AND(CT88=0,CU88=0),FALSE,OR(CW88&lt;0.8,CW88&gt;1.2,AND(CT88=0,CU88&gt;0)))</formula>
    </cfRule>
  </conditionalFormatting>
  <conditionalFormatting sqref="CW80">
    <cfRule type="expression" dxfId="163" priority="206">
      <formula>AND(CW80&lt;=1.2,CW80&gt;=0.8)</formula>
    </cfRule>
    <cfRule type="expression" dxfId="162" priority="207">
      <formula>IF(AND(CT80=0,CU80=0),FALSE,OR(CW80&lt;0.8,CW80&gt;1.2,AND(CT80=0,CU80&gt;0)))</formula>
    </cfRule>
  </conditionalFormatting>
  <conditionalFormatting sqref="DA78:DA79 DA87 DA90:DA94 DA81:DA85 DA61:DA63 DA70 DA74:DA76 DA65:DA66">
    <cfRule type="expression" dxfId="161" priority="204">
      <formula>AND(DA61&lt;=1.2,DA61&gt;=0.8)</formula>
    </cfRule>
    <cfRule type="expression" dxfId="160" priority="205">
      <formula>IF(AND(CX61=0,CY61=0),FALSE,OR(DA61&lt;0.8,DA61&gt;1.2,AND(CX61=0,CY61&gt;0)))</formula>
    </cfRule>
  </conditionalFormatting>
  <conditionalFormatting sqref="DA60">
    <cfRule type="expression" dxfId="159" priority="202">
      <formula>AND(DA60&lt;=1.2,DA60&gt;=0.8)</formula>
    </cfRule>
    <cfRule type="expression" dxfId="158" priority="203">
      <formula>IF(AND(CX60=0,CY60=0),FALSE,OR(DA60&lt;0.8,DA60&gt;1.2,AND(CX60=0,CY60&gt;0)))</formula>
    </cfRule>
  </conditionalFormatting>
  <conditionalFormatting sqref="DA77">
    <cfRule type="expression" dxfId="157" priority="200">
      <formula>AND(DA77&lt;=1.2,DA77&gt;=0.8)</formula>
    </cfRule>
    <cfRule type="expression" dxfId="156" priority="201">
      <formula>IF(AND(CX77=0,CY77=0),FALSE,OR(DA77&lt;0.8,DA77&gt;1.2,AND(CX77=0,CY77&gt;0)))</formula>
    </cfRule>
  </conditionalFormatting>
  <conditionalFormatting sqref="DA86">
    <cfRule type="expression" dxfId="155" priority="198">
      <formula>AND(DA86&lt;=1.2,DA86&gt;=0.8)</formula>
    </cfRule>
    <cfRule type="expression" dxfId="154" priority="199">
      <formula>IF(AND(CX86=0,CY86=0),FALSE,OR(DA86&lt;0.8,DA86&gt;1.2,AND(CX86=0,CY86&gt;0)))</formula>
    </cfRule>
  </conditionalFormatting>
  <conditionalFormatting sqref="DA88">
    <cfRule type="expression" dxfId="153" priority="196">
      <formula>AND(DA88&lt;=1.2,DA88&gt;=0.8)</formula>
    </cfRule>
    <cfRule type="expression" dxfId="152" priority="197">
      <formula>IF(AND(CX88=0,CY88=0),FALSE,OR(DA88&lt;0.8,DA88&gt;1.2,AND(CX88=0,CY88&gt;0)))</formula>
    </cfRule>
  </conditionalFormatting>
  <conditionalFormatting sqref="DA80">
    <cfRule type="expression" dxfId="151" priority="194">
      <formula>AND(DA80&lt;=1.2,DA80&gt;=0.8)</formula>
    </cfRule>
    <cfRule type="expression" dxfId="150" priority="195">
      <formula>IF(AND(CX80=0,CY80=0),FALSE,OR(DA80&lt;0.8,DA80&gt;1.2,AND(CX80=0,CY80&gt;0)))</formula>
    </cfRule>
  </conditionalFormatting>
  <conditionalFormatting sqref="DE78:DE79 DE87 DE90:DE94 DE81:DE85 DE61:DE63 DE70 DE74:DE76 DE65:DE66">
    <cfRule type="expression" dxfId="149" priority="192">
      <formula>AND(DE61&lt;=1.2,DE61&gt;=0.8)</formula>
    </cfRule>
    <cfRule type="expression" dxfId="148" priority="193">
      <formula>IF(AND(DB61=0,DC61=0),FALSE,OR(DE61&lt;0.8,DE61&gt;1.2,AND(DB61=0,DC61&gt;0)))</formula>
    </cfRule>
  </conditionalFormatting>
  <conditionalFormatting sqref="DE60">
    <cfRule type="expression" dxfId="147" priority="190">
      <formula>AND(DE60&lt;=1.2,DE60&gt;=0.8)</formula>
    </cfRule>
    <cfRule type="expression" dxfId="146" priority="191">
      <formula>IF(AND(DB60=0,DC60=0),FALSE,OR(DE60&lt;0.8,DE60&gt;1.2,AND(DB60=0,DC60&gt;0)))</formula>
    </cfRule>
  </conditionalFormatting>
  <conditionalFormatting sqref="DE77">
    <cfRule type="expression" dxfId="145" priority="188">
      <formula>AND(DE77&lt;=1.2,DE77&gt;=0.8)</formula>
    </cfRule>
    <cfRule type="expression" dxfId="144" priority="189">
      <formula>IF(AND(DB77=0,DC77=0),FALSE,OR(DE77&lt;0.8,DE77&gt;1.2,AND(DB77=0,DC77&gt;0)))</formula>
    </cfRule>
  </conditionalFormatting>
  <conditionalFormatting sqref="DE86">
    <cfRule type="expression" dxfId="143" priority="186">
      <formula>AND(DE86&lt;=1.2,DE86&gt;=0.8)</formula>
    </cfRule>
    <cfRule type="expression" dxfId="142" priority="187">
      <formula>IF(AND(DB86=0,DC86=0),FALSE,OR(DE86&lt;0.8,DE86&gt;1.2,AND(DB86=0,DC86&gt;0)))</formula>
    </cfRule>
  </conditionalFormatting>
  <conditionalFormatting sqref="DE88">
    <cfRule type="expression" dxfId="141" priority="184">
      <formula>AND(DE88&lt;=1.2,DE88&gt;=0.8)</formula>
    </cfRule>
    <cfRule type="expression" dxfId="140" priority="185">
      <formula>IF(AND(DB88=0,DC88=0),FALSE,OR(DE88&lt;0.8,DE88&gt;1.2,AND(DB88=0,DC88&gt;0)))</formula>
    </cfRule>
  </conditionalFormatting>
  <conditionalFormatting sqref="DE80">
    <cfRule type="expression" dxfId="139" priority="182">
      <formula>AND(DE80&lt;=1.2,DE80&gt;=0.8)</formula>
    </cfRule>
    <cfRule type="expression" dxfId="138" priority="183">
      <formula>IF(AND(DB80=0,DC80=0),FALSE,OR(DE80&lt;0.8,DE80&gt;1.2,AND(DB80=0,DC80&gt;0)))</formula>
    </cfRule>
  </conditionalFormatting>
  <conditionalFormatting sqref="DI78:DI79 DI87 DI90:DI94 DI81:DI85 DI61:DI63 DI70 DI74:DI76 DI65:DI66">
    <cfRule type="expression" dxfId="137" priority="180">
      <formula>AND(DI61&lt;=1.2,DI61&gt;=0.8)</formula>
    </cfRule>
    <cfRule type="expression" dxfId="136" priority="181">
      <formula>IF(AND(DF61=0,DG61=0),FALSE,OR(DI61&lt;0.8,DI61&gt;1.2,AND(DF61=0,DG61&gt;0)))</formula>
    </cfRule>
  </conditionalFormatting>
  <conditionalFormatting sqref="DI60">
    <cfRule type="expression" dxfId="135" priority="178">
      <formula>AND(DI60&lt;=1.2,DI60&gt;=0.8)</formula>
    </cfRule>
    <cfRule type="expression" dxfId="134" priority="179">
      <formula>IF(AND(DF60=0,DG60=0),FALSE,OR(DI60&lt;0.8,DI60&gt;1.2,AND(DF60=0,DG60&gt;0)))</formula>
    </cfRule>
  </conditionalFormatting>
  <conditionalFormatting sqref="DI77">
    <cfRule type="expression" dxfId="133" priority="176">
      <formula>AND(DI77&lt;=1.2,DI77&gt;=0.8)</formula>
    </cfRule>
    <cfRule type="expression" dxfId="132" priority="177">
      <formula>IF(AND(DF77=0,DG77=0),FALSE,OR(DI77&lt;0.8,DI77&gt;1.2,AND(DF77=0,DG77&gt;0)))</formula>
    </cfRule>
  </conditionalFormatting>
  <conditionalFormatting sqref="DI86">
    <cfRule type="expression" dxfId="131" priority="174">
      <formula>AND(DI86&lt;=1.2,DI86&gt;=0.8)</formula>
    </cfRule>
    <cfRule type="expression" dxfId="130" priority="175">
      <formula>IF(AND(DF86=0,DG86=0),FALSE,OR(DI86&lt;0.8,DI86&gt;1.2,AND(DF86=0,DG86&gt;0)))</formula>
    </cfRule>
  </conditionalFormatting>
  <conditionalFormatting sqref="DI88">
    <cfRule type="expression" dxfId="129" priority="172">
      <formula>AND(DI88&lt;=1.2,DI88&gt;=0.8)</formula>
    </cfRule>
    <cfRule type="expression" dxfId="128" priority="173">
      <formula>IF(AND(DF88=0,DG88=0),FALSE,OR(DI88&lt;0.8,DI88&gt;1.2,AND(DF88=0,DG88&gt;0)))</formula>
    </cfRule>
  </conditionalFormatting>
  <conditionalFormatting sqref="DI80">
    <cfRule type="expression" dxfId="127" priority="170">
      <formula>AND(DI80&lt;=1.2,DI80&gt;=0.8)</formula>
    </cfRule>
    <cfRule type="expression" dxfId="126" priority="171">
      <formula>IF(AND(DF80=0,DG80=0),FALSE,OR(DI80&lt;0.8,DI80&gt;1.2,AND(DF80=0,DG80&gt;0)))</formula>
    </cfRule>
  </conditionalFormatting>
  <conditionalFormatting sqref="DM78:DM79 DM87 DM90:DM94 DM81:DM85 DM61:DM63 DM70 DM74:DM76 DM65:DM66">
    <cfRule type="expression" dxfId="125" priority="168">
      <formula>AND(DM61&lt;=1.2,DM61&gt;=0.8)</formula>
    </cfRule>
    <cfRule type="expression" dxfId="124" priority="169">
      <formula>IF(AND(DJ61=0,DK61=0),FALSE,OR(DM61&lt;0.8,DM61&gt;1.2,AND(DJ61=0,DK61&gt;0)))</formula>
    </cfRule>
  </conditionalFormatting>
  <conditionalFormatting sqref="DM60">
    <cfRule type="expression" dxfId="123" priority="166">
      <formula>AND(DM60&lt;=1.2,DM60&gt;=0.8)</formula>
    </cfRule>
    <cfRule type="expression" dxfId="122" priority="167">
      <formula>IF(AND(DJ60=0,DK60=0),FALSE,OR(DM60&lt;0.8,DM60&gt;1.2,AND(DJ60=0,DK60&gt;0)))</formula>
    </cfRule>
  </conditionalFormatting>
  <conditionalFormatting sqref="DM77">
    <cfRule type="expression" dxfId="121" priority="164">
      <formula>AND(DM77&lt;=1.2,DM77&gt;=0.8)</formula>
    </cfRule>
    <cfRule type="expression" dxfId="120" priority="165">
      <formula>IF(AND(DJ77=0,DK77=0),FALSE,OR(DM77&lt;0.8,DM77&gt;1.2,AND(DJ77=0,DK77&gt;0)))</formula>
    </cfRule>
  </conditionalFormatting>
  <conditionalFormatting sqref="DM86">
    <cfRule type="expression" dxfId="119" priority="162">
      <formula>AND(DM86&lt;=1.2,DM86&gt;=0.8)</formula>
    </cfRule>
    <cfRule type="expression" dxfId="118" priority="163">
      <formula>IF(AND(DJ86=0,DK86=0),FALSE,OR(DM86&lt;0.8,DM86&gt;1.2,AND(DJ86=0,DK86&gt;0)))</formula>
    </cfRule>
  </conditionalFormatting>
  <conditionalFormatting sqref="DM88">
    <cfRule type="expression" dxfId="117" priority="160">
      <formula>AND(DM88&lt;=1.2,DM88&gt;=0.8)</formula>
    </cfRule>
    <cfRule type="expression" dxfId="116" priority="161">
      <formula>IF(AND(DJ88=0,DK88=0),FALSE,OR(DM88&lt;0.8,DM88&gt;1.2,AND(DJ88=0,DK88&gt;0)))</formula>
    </cfRule>
  </conditionalFormatting>
  <conditionalFormatting sqref="DM80">
    <cfRule type="expression" dxfId="115" priority="158">
      <formula>AND(DM80&lt;=1.2,DM80&gt;=0.8)</formula>
    </cfRule>
    <cfRule type="expression" dxfId="114" priority="159">
      <formula>IF(AND(DJ80=0,DK80=0),FALSE,OR(DM80&lt;0.8,DM80&gt;1.2,AND(DJ80=0,DK80&gt;0)))</formula>
    </cfRule>
  </conditionalFormatting>
  <conditionalFormatting sqref="BH78:BH79 BH87 BH90:BH94 BH81:BH85 BH61:BH63 BH70 BH74:BH76 BH65:BH66">
    <cfRule type="expression" dxfId="113" priority="156">
      <formula>AND(BH61&lt;=1.2,BH61&gt;=0.8)</formula>
    </cfRule>
    <cfRule type="expression" dxfId="112" priority="157">
      <formula>IF(AND(BE61=0,BF61=0),FALSE,OR(BH61&lt;0.8,BH61&gt;1.2,AND(BE61=0,BF61&gt;0)))</formula>
    </cfRule>
  </conditionalFormatting>
  <conditionalFormatting sqref="BH60">
    <cfRule type="expression" dxfId="111" priority="154">
      <formula>AND(BH60&lt;=1.2,BH60&gt;=0.8)</formula>
    </cfRule>
    <cfRule type="expression" dxfId="110" priority="155">
      <formula>IF(AND(BE60=0,BF60=0),FALSE,OR(BH60&lt;0.8,BH60&gt;1.2,AND(BE60=0,BF60&gt;0)))</formula>
    </cfRule>
  </conditionalFormatting>
  <conditionalFormatting sqref="BH77">
    <cfRule type="expression" dxfId="109" priority="152">
      <formula>AND(BH77&lt;=1.2,BH77&gt;=0.8)</formula>
    </cfRule>
    <cfRule type="expression" dxfId="108" priority="153">
      <formula>IF(AND(BE77=0,BF77=0),FALSE,OR(BH77&lt;0.8,BH77&gt;1.2,AND(BE77=0,BF77&gt;0)))</formula>
    </cfRule>
  </conditionalFormatting>
  <conditionalFormatting sqref="CW64">
    <cfRule type="expression" dxfId="107" priority="106">
      <formula>AND(CW64&lt;=1.2,CW64&gt;=0.8)</formula>
    </cfRule>
    <cfRule type="expression" dxfId="106" priority="107">
      <formula>IF(AND(CT64=0,CU64=0),FALSE,OR(CW64&lt;0.8,CW64&gt;1.2,AND(CT64=0,CU64&gt;0)))</formula>
    </cfRule>
  </conditionalFormatting>
  <conditionalFormatting sqref="DA64">
    <cfRule type="expression" dxfId="105" priority="104">
      <formula>AND(DA64&lt;=1.2,DA64&gt;=0.8)</formula>
    </cfRule>
    <cfRule type="expression" dxfId="104" priority="105">
      <formula>IF(AND(CX64=0,CY64=0),FALSE,OR(DA64&lt;0.8,DA64&gt;1.2,AND(CX64=0,CY64&gt;0)))</formula>
    </cfRule>
  </conditionalFormatting>
  <conditionalFormatting sqref="DE64">
    <cfRule type="expression" dxfId="103" priority="102">
      <formula>AND(DE64&lt;=1.2,DE64&gt;=0.8)</formula>
    </cfRule>
    <cfRule type="expression" dxfId="102" priority="103">
      <formula>IF(AND(DB64=0,DC64=0),FALSE,OR(DE64&lt;0.8,DE64&gt;1.2,AND(DB64=0,DC64&gt;0)))</formula>
    </cfRule>
  </conditionalFormatting>
  <conditionalFormatting sqref="DI64">
    <cfRule type="expression" dxfId="101" priority="100">
      <formula>AND(DI64&lt;=1.2,DI64&gt;=0.8)</formula>
    </cfRule>
    <cfRule type="expression" dxfId="100" priority="101">
      <formula>IF(AND(DF64=0,DG64=0),FALSE,OR(DI64&lt;0.8,DI64&gt;1.2,AND(DF64=0,DG64&gt;0)))</formula>
    </cfRule>
  </conditionalFormatting>
  <conditionalFormatting sqref="DM64">
    <cfRule type="expression" dxfId="99" priority="98">
      <formula>AND(DM64&lt;=1.2,DM64&gt;=0.8)</formula>
    </cfRule>
    <cfRule type="expression" dxfId="98" priority="99">
      <formula>IF(AND(DJ64=0,DK64=0),FALSE,OR(DM64&lt;0.8,DM64&gt;1.2,AND(DJ64=0,DK64&gt;0)))</formula>
    </cfRule>
  </conditionalFormatting>
  <conditionalFormatting sqref="AJ64 BD64 AV64 AN64">
    <cfRule type="expression" dxfId="97" priority="96">
      <formula>AND(AJ64&lt;=1.2,AJ64&gt;=0.8)</formula>
    </cfRule>
    <cfRule type="expression" dxfId="96" priority="97">
      <formula>IF(AND(AG64=0,AH64=0),FALSE,OR(AJ64&lt;0.8,AJ64&gt;1.2,AND(AG64=0,AH64&gt;0)))</formula>
    </cfRule>
  </conditionalFormatting>
  <conditionalFormatting sqref="AR64">
    <cfRule type="expression" dxfId="95" priority="94">
      <formula>AND(AR64&lt;=1.2,AR64&gt;=0.8)</formula>
    </cfRule>
    <cfRule type="expression" dxfId="94" priority="95">
      <formula>IF(AND(AO64=0,AP64=0),FALSE,OR(AR64&lt;0.8,AR64&gt;1.2,AND(AO64=0,AP64&gt;0)))</formula>
    </cfRule>
  </conditionalFormatting>
  <conditionalFormatting sqref="AZ64">
    <cfRule type="expression" dxfId="93" priority="92">
      <formula>AND(AZ64&lt;=1.2,AZ64&gt;=0.8)</formula>
    </cfRule>
    <cfRule type="expression" dxfId="92" priority="93">
      <formula>IF(AND(AW64=0,AX64=0),FALSE,OR(AZ64&lt;0.8,AZ64&gt;1.2,AND(AW64=0,AX64&gt;0)))</formula>
    </cfRule>
  </conditionalFormatting>
  <conditionalFormatting sqref="BH64">
    <cfRule type="expression" dxfId="91" priority="90">
      <formula>AND(BH64&lt;=1.2,BH64&gt;=0.8)</formula>
    </cfRule>
    <cfRule type="expression" dxfId="90" priority="91">
      <formula>IF(AND(BE64=0,BF64=0),FALSE,OR(BH64&lt;0.8,BH64&gt;1.2,AND(BE64=0,BF64&gt;0)))</formula>
    </cfRule>
  </conditionalFormatting>
  <conditionalFormatting sqref="CO89 CS89 AJ89">
    <cfRule type="expression" dxfId="89" priority="88">
      <formula>AND(AJ89&lt;=1.2,AJ89&gt;=0.8)</formula>
    </cfRule>
    <cfRule type="expression" dxfId="88" priority="89">
      <formula>IF(AND(AG89=0,AH89=0),FALSE,OR(AJ89&lt;0.8,AJ89&gt;1.2,AND(AG89=0,AH89&gt;0)))</formula>
    </cfRule>
  </conditionalFormatting>
  <conditionalFormatting sqref="AN89">
    <cfRule type="expression" dxfId="87" priority="86">
      <formula>AND(AN89&lt;=1.2,AN89&gt;=0.8)</formula>
    </cfRule>
    <cfRule type="expression" dxfId="86" priority="87">
      <formula>IF(AND(AK89=0,AL89=0),FALSE,OR(AN89&lt;0.8,AN89&gt;1.2,AND(AK89=0,AL89&gt;0)))</formula>
    </cfRule>
  </conditionalFormatting>
  <conditionalFormatting sqref="AV89">
    <cfRule type="expression" dxfId="85" priority="84">
      <formula>AND(AV89&lt;=1.2,AV89&gt;=0.8)</formula>
    </cfRule>
    <cfRule type="expression" dxfId="84" priority="85">
      <formula>IF(AND(AS89=0,AT89=0),FALSE,OR(AV89&lt;0.8,AV89&gt;1.2,AND(AS89=0,AT89&gt;0)))</formula>
    </cfRule>
  </conditionalFormatting>
  <conditionalFormatting sqref="BD89">
    <cfRule type="expression" dxfId="83" priority="82">
      <formula>AND(BD89&lt;=1.2,BD89&gt;=0.8)</formula>
    </cfRule>
    <cfRule type="expression" dxfId="82" priority="83">
      <formula>IF(AND(BA89=0,BB89=0),FALSE,OR(BD89&lt;0.8,BD89&gt;1.2,AND(BA89=0,BB89&gt;0)))</formula>
    </cfRule>
  </conditionalFormatting>
  <conditionalFormatting sqref="AR89">
    <cfRule type="expression" dxfId="81" priority="80">
      <formula>AND(AR89&lt;=1.2,AR89&gt;=0.8)</formula>
    </cfRule>
    <cfRule type="expression" dxfId="80" priority="81">
      <formula>IF(AND(AO89=0,AP89=0),FALSE,OR(AR89&lt;0.8,AR89&gt;1.2,AND(AO89=0,AP89&gt;0)))</formula>
    </cfRule>
  </conditionalFormatting>
  <conditionalFormatting sqref="AZ89">
    <cfRule type="expression" dxfId="79" priority="78">
      <formula>AND(AZ89&lt;=1.2,AZ89&gt;=0.8)</formula>
    </cfRule>
    <cfRule type="expression" dxfId="78" priority="79">
      <formula>IF(AND(AW89=0,AX89=0),FALSE,OR(AZ89&lt;0.8,AZ89&gt;1.2,AND(AW89=0,AX89&gt;0)))</formula>
    </cfRule>
  </conditionalFormatting>
  <conditionalFormatting sqref="CW89">
    <cfRule type="expression" dxfId="77" priority="76">
      <formula>AND(CW89&lt;=1.2,CW89&gt;=0.8)</formula>
    </cfRule>
    <cfRule type="expression" dxfId="76" priority="77">
      <formula>IF(AND(CT89=0,CU89=0),FALSE,OR(CW89&lt;0.8,CW89&gt;1.2,AND(CT89=0,CU89&gt;0)))</formula>
    </cfRule>
  </conditionalFormatting>
  <conditionalFormatting sqref="DA89">
    <cfRule type="expression" dxfId="75" priority="74">
      <formula>AND(DA89&lt;=1.2,DA89&gt;=0.8)</formula>
    </cfRule>
    <cfRule type="expression" dxfId="74" priority="75">
      <formula>IF(AND(CX89=0,CY89=0),FALSE,OR(DA89&lt;0.8,DA89&gt;1.2,AND(CX89=0,CY89&gt;0)))</formula>
    </cfRule>
  </conditionalFormatting>
  <conditionalFormatting sqref="DE89">
    <cfRule type="expression" dxfId="73" priority="72">
      <formula>AND(DE89&lt;=1.2,DE89&gt;=0.8)</formula>
    </cfRule>
    <cfRule type="expression" dxfId="72" priority="73">
      <formula>IF(AND(DB89=0,DC89=0),FALSE,OR(DE89&lt;0.8,DE89&gt;1.2,AND(DB89=0,DC89&gt;0)))</formula>
    </cfRule>
  </conditionalFormatting>
  <conditionalFormatting sqref="DI89">
    <cfRule type="expression" dxfId="71" priority="70">
      <formula>AND(DI89&lt;=1.2,DI89&gt;=0.8)</formula>
    </cfRule>
    <cfRule type="expression" dxfId="70" priority="71">
      <formula>IF(AND(DF89=0,DG89=0),FALSE,OR(DI89&lt;0.8,DI89&gt;1.2,AND(DF89=0,DG89&gt;0)))</formula>
    </cfRule>
  </conditionalFormatting>
  <conditionalFormatting sqref="DM89">
    <cfRule type="expression" dxfId="69" priority="68">
      <formula>AND(DM89&lt;=1.2,DM89&gt;=0.8)</formula>
    </cfRule>
    <cfRule type="expression" dxfId="68" priority="69">
      <formula>IF(AND(DJ89=0,DK89=0),FALSE,OR(DM89&lt;0.8,DM89&gt;1.2,AND(DJ89=0,DK89&gt;0)))</formula>
    </cfRule>
  </conditionalFormatting>
  <conditionalFormatting sqref="BH89">
    <cfRule type="expression" dxfId="67" priority="66">
      <formula>AND(BH89&lt;=1.2,BH89&gt;=0.8)</formula>
    </cfRule>
    <cfRule type="expression" dxfId="66" priority="67">
      <formula>IF(AND(BE89=0,BF89=0),FALSE,OR(BH89&lt;0.8,BH89&gt;1.2,AND(BE89=0,BF89&gt;0)))</formula>
    </cfRule>
  </conditionalFormatting>
  <conditionalFormatting sqref="BI43">
    <cfRule type="expression" dxfId="65" priority="57">
      <formula>BI43&lt;-2</formula>
    </cfRule>
  </conditionalFormatting>
  <conditionalFormatting sqref="CD41 DN41:DO41 EI41 FQ41:FR41 GL41 BJ41">
    <cfRule type="expression" dxfId="64" priority="63">
      <formula>BJ41&lt;-2</formula>
    </cfRule>
  </conditionalFormatting>
  <conditionalFormatting sqref="FP41 FL41 FH41 FD41 EZ41 EV41 ER41 DM41 DI41 DE41 DA41 CW41 CS41 CO41 BH41 BD41 AZ41 AV41 AR41 AN41 AJ41">
    <cfRule type="expression" dxfId="63" priority="64">
      <formula>AND(AJ41&lt;=1.2,AJ41&gt;=0.8)</formula>
    </cfRule>
    <cfRule type="expression" dxfId="62" priority="65">
      <formula>IF(AND(AG41=0,AH41=0),FALSE,OR(AJ41&lt;0.8,AJ41&gt;1.2,AND(AG41=0,AH41&gt;0)))</formula>
    </cfRule>
  </conditionalFormatting>
  <conditionalFormatting sqref="BI41">
    <cfRule type="expression" dxfId="61" priority="62">
      <formula>BI41&lt;-2</formula>
    </cfRule>
  </conditionalFormatting>
  <conditionalFormatting sqref="A41">
    <cfRule type="duplicateValues" dxfId="60" priority="61"/>
  </conditionalFormatting>
  <conditionalFormatting sqref="CD43 DN43:DO43 EI43 FQ43:FR43 GL43 BJ43">
    <cfRule type="expression" dxfId="59" priority="58">
      <formula>BJ43&lt;-2</formula>
    </cfRule>
  </conditionalFormatting>
  <conditionalFormatting sqref="FP43 FL43 FH43 FD43 EZ43 EV43 ER43 DM43 DI43 DE43 DA43 CW43 CS43 CO43 BH43 BD43 AZ43 AV43 AR43 AN43 AJ43">
    <cfRule type="expression" dxfId="58" priority="59">
      <formula>AND(AJ43&lt;=1.2,AJ43&gt;=0.8)</formula>
    </cfRule>
    <cfRule type="expression" dxfId="57" priority="60">
      <formula>IF(AND(AG43=0,AH43=0),FALSE,OR(AJ43&lt;0.8,AJ43&gt;1.2,AND(AG43=0,AH43&gt;0)))</formula>
    </cfRule>
  </conditionalFormatting>
  <conditionalFormatting sqref="A43">
    <cfRule type="duplicateValues" dxfId="56" priority="56"/>
  </conditionalFormatting>
  <conditionalFormatting sqref="CD44 DN44:DO44 EI44 FQ44:FR44 GL44 BJ44">
    <cfRule type="expression" dxfId="55" priority="53">
      <formula>BJ44&lt;-2</formula>
    </cfRule>
  </conditionalFormatting>
  <conditionalFormatting sqref="FP44 FL44 FH44 FD44 EZ44 EV44 ER44 DM44 DI44 DE44 DA44 CW44 CS44 CO44 BH44 BD44 AZ44 AV44 AR44 AN44 AJ44">
    <cfRule type="expression" dxfId="54" priority="54">
      <formula>AND(AJ44&lt;=1.2,AJ44&gt;=0.8)</formula>
    </cfRule>
    <cfRule type="expression" dxfId="53" priority="55">
      <formula>IF(AND(AG44=0,AH44=0),FALSE,OR(AJ44&lt;0.8,AJ44&gt;1.2,AND(AG44=0,AH44&gt;0)))</formula>
    </cfRule>
  </conditionalFormatting>
  <conditionalFormatting sqref="BI44">
    <cfRule type="expression" dxfId="52" priority="52">
      <formula>BI44&lt;-2</formula>
    </cfRule>
  </conditionalFormatting>
  <conditionalFormatting sqref="A44">
    <cfRule type="duplicateValues" dxfId="51" priority="51"/>
  </conditionalFormatting>
  <conditionalFormatting sqref="CD45 DN45:DO45 EI45 FQ45:FR45 GL45 BJ45">
    <cfRule type="expression" dxfId="50" priority="48">
      <formula>BJ45&lt;-2</formula>
    </cfRule>
  </conditionalFormatting>
  <conditionalFormatting sqref="FP45 FL45 FH45 FD45 EZ45 EV45 ER45 DM45 DI45 DE45 DA45 CW45 CS45 CO45 BH45 BD45 AZ45 AV45 AR45 AN45 AJ45">
    <cfRule type="expression" dxfId="49" priority="49">
      <formula>AND(AJ45&lt;=1.2,AJ45&gt;=0.8)</formula>
    </cfRule>
    <cfRule type="expression" dxfId="48" priority="50">
      <formula>IF(AND(AG45=0,AH45=0),FALSE,OR(AJ45&lt;0.8,AJ45&gt;1.2,AND(AG45=0,AH45&gt;0)))</formula>
    </cfRule>
  </conditionalFormatting>
  <conditionalFormatting sqref="BI45">
    <cfRule type="expression" dxfId="47" priority="47">
      <formula>BI45&lt;-2</formula>
    </cfRule>
  </conditionalFormatting>
  <conditionalFormatting sqref="A45">
    <cfRule type="duplicateValues" dxfId="46" priority="46"/>
  </conditionalFormatting>
  <conditionalFormatting sqref="BJ34 CD34 DN34:DO34 EI34 FQ34:FR34 GL34">
    <cfRule type="expression" dxfId="45" priority="33">
      <formula>BJ34&lt;-2</formula>
    </cfRule>
  </conditionalFormatting>
  <conditionalFormatting sqref="AJ34 AN34 AR34 AV34 AZ34 BD34 BH34 CO34 CS34 CW34 DA34 DE34 DI34 DM34 ER34 EV34 EZ34 FD34 FH34 FL34 FP34">
    <cfRule type="expression" dxfId="44" priority="34">
      <formula>AND(AJ34&lt;=1.2,AJ34&gt;=0.8)</formula>
    </cfRule>
    <cfRule type="expression" dxfId="43" priority="35">
      <formula>IF(AND(AG34=0,AH34=0),FALSE,OR(AJ34&lt;0.8,AJ34&gt;1.2,AND(AG34=0,AH34&gt;0)))</formula>
    </cfRule>
  </conditionalFormatting>
  <conditionalFormatting sqref="CD14 DN14:DO14 EI14 FQ14:FR14 GL14 BI14:BJ14">
    <cfRule type="expression" dxfId="42" priority="43">
      <formula>BI14&lt;-2</formula>
    </cfRule>
  </conditionalFormatting>
  <conditionalFormatting sqref="AJ14 AR14 AV14 AZ14 BD14 BH14 CO14 CS14 CW14 DA14 DE14 DI14 DM14 ER14 EV14 EZ14 FD14 FH14 FL14 FP14 AN14">
    <cfRule type="expression" dxfId="41" priority="44">
      <formula>AND(AJ14&lt;=1.2,AJ14&gt;=0.8)</formula>
    </cfRule>
    <cfRule type="expression" dxfId="40" priority="45">
      <formula>IF(AND(AG14=0,AH14=0),FALSE,OR(AJ14&lt;0.8,AJ14&gt;1.2,AND(AG14=0,AH14&gt;0)))</formula>
    </cfRule>
  </conditionalFormatting>
  <conditionalFormatting sqref="CD13 DN13:DO13 EI13 FQ13:FR13 GL13 BI13:BJ13">
    <cfRule type="expression" dxfId="39" priority="40">
      <formula>BI13&lt;-2</formula>
    </cfRule>
  </conditionalFormatting>
  <conditionalFormatting sqref="AJ13 AR13 AV13 AZ13 BD13 BH13 CO13 CS13 CW13 DA13 DE13 DI13 DM13 ER13 EV13 EZ13 FD13 FH13 FL13 FP13 AN13">
    <cfRule type="expression" dxfId="38" priority="41">
      <formula>AND(AJ13&lt;=1.2,AJ13&gt;=0.8)</formula>
    </cfRule>
    <cfRule type="expression" dxfId="37" priority="42">
      <formula>IF(AND(AG13=0,AH13=0),FALSE,OR(AJ13&lt;0.8,AJ13&gt;1.2,AND(AG13=0,AH13&gt;0)))</formula>
    </cfRule>
  </conditionalFormatting>
  <conditionalFormatting sqref="GL33 FQ33:FR33 EI33 DN33:DO33 CD33 BI33:BJ33 EI19 GL19 BI19:BJ19 CD19 DN19:DO19 FQ19:FR19">
    <cfRule type="expression" dxfId="36" priority="36">
      <formula>BI19&lt;-2</formula>
    </cfRule>
  </conditionalFormatting>
  <conditionalFormatting sqref="AJ19 AN19 AR19 AV19 AZ19 BD19 BH19 CO19 CS19 CW19 DA19 DE19 DI19 DM19 ER19 EV19 EZ19 FD19 FH19 FL19 FP19">
    <cfRule type="expression" dxfId="35" priority="37">
      <formula>AND(AJ19&lt;=1.2,AJ19&gt;=0.8)</formula>
    </cfRule>
    <cfRule type="expression" dxfId="34" priority="38">
      <formula>IF(AND(AG19=0,AH19=0),FALSE,OR(AJ19&lt;0.8,AJ19&gt;1.2,AND(AG19=0,AH19&gt;0)))</formula>
    </cfRule>
  </conditionalFormatting>
  <conditionalFormatting sqref="BI34">
    <cfRule type="expression" dxfId="33" priority="32">
      <formula>BI34&lt;-2</formula>
    </cfRule>
  </conditionalFormatting>
  <conditionalFormatting sqref="BI32:BJ32 CD32 DN32:DO32 EI32 FQ32:FR32 GL32">
    <cfRule type="expression" dxfId="32" priority="31">
      <formula>BI32&lt;-2</formula>
    </cfRule>
  </conditionalFormatting>
  <conditionalFormatting sqref="A30:A31 A19">
    <cfRule type="duplicateValues" dxfId="31" priority="39"/>
  </conditionalFormatting>
  <conditionalFormatting sqref="EI25 GL25 BI25:BJ25 CD25 DN25:DO25 FQ25:FR25">
    <cfRule type="expression" dxfId="30" priority="28">
      <formula>BI25&lt;-2</formula>
    </cfRule>
  </conditionalFormatting>
  <conditionalFormatting sqref="AJ25 AN25 AR25 AV25 AZ25 BD25 BH25 CO25 CS25 CW25 DA25 DE25 DI25 DM25 ER25 EV25 EZ25 FD25 FH25 FL25 FP25">
    <cfRule type="expression" dxfId="29" priority="29">
      <formula>AND(AJ25&lt;=1.2,AJ25&gt;=0.8)</formula>
    </cfRule>
    <cfRule type="expression" dxfId="28" priority="30">
      <formula>IF(AND(AG25=0,AH25=0),FALSE,OR(AJ25&lt;0.8,AJ25&gt;1.2,AND(AG25=0,AH25&gt;0)))</formula>
    </cfRule>
  </conditionalFormatting>
  <conditionalFormatting sqref="FP36:FP38 EZ36:EZ38 FD36:FD38 FH36:FH38 FL36:FL38 ER36:ER38 EV36:EV38 DE36:DE38 DI36:DI38 DM36:DM38 CO36:CO38 CS36:CS38 CW36:CW38 DA36:DA38 AR36:AR38 AV36:AV38 AZ36:AZ38 BD36:BD38 BH36:BH38 AJ36:AJ38 AN36:AN38">
    <cfRule type="expression" dxfId="27" priority="26">
      <formula>AND(AJ36&lt;=1.2,AJ36&gt;=0.8)</formula>
    </cfRule>
    <cfRule type="expression" dxfId="26" priority="27">
      <formula>IF(AND(AG36=0,AH36=0),FALSE,OR(AJ36&lt;0.8,AJ36&gt;1.2,AND(AG36=0,AH36&gt;0)))</formula>
    </cfRule>
  </conditionalFormatting>
  <conditionalFormatting sqref="GL36:GL38">
    <cfRule type="expression" dxfId="25" priority="25">
      <formula>GL36&lt;-2</formula>
    </cfRule>
  </conditionalFormatting>
  <conditionalFormatting sqref="FQ36:FR38">
    <cfRule type="expression" dxfId="24" priority="24">
      <formula>FQ36&lt;-2</formula>
    </cfRule>
  </conditionalFormatting>
  <conditionalFormatting sqref="EI36:EI38">
    <cfRule type="expression" dxfId="23" priority="23">
      <formula>EI36&lt;-2</formula>
    </cfRule>
  </conditionalFormatting>
  <conditionalFormatting sqref="DN36:DO38">
    <cfRule type="expression" dxfId="22" priority="22">
      <formula>DN36&lt;-2</formula>
    </cfRule>
  </conditionalFormatting>
  <conditionalFormatting sqref="CD36:CD38">
    <cfRule type="expression" dxfId="21" priority="21">
      <formula>CD36&lt;-2</formula>
    </cfRule>
  </conditionalFormatting>
  <conditionalFormatting sqref="BJ36:BJ38">
    <cfRule type="expression" dxfId="20" priority="20">
      <formula>BJ36&lt;-2</formula>
    </cfRule>
  </conditionalFormatting>
  <conditionalFormatting sqref="BI36:BI38">
    <cfRule type="expression" dxfId="19" priority="19">
      <formula>BI36&lt;-2</formula>
    </cfRule>
  </conditionalFormatting>
  <conditionalFormatting sqref="GL40 FQ40:FR40 EI40 DN40:DO40 CD40 BI40:BJ40">
    <cfRule type="expression" dxfId="18" priority="16">
      <formula>BI40&lt;-2</formula>
    </cfRule>
  </conditionalFormatting>
  <conditionalFormatting sqref="FP40 FL40 FH40 FD40 EZ40 EV40 ER40 DM40 DI40 DE40 DA40 CW40 CS40 CO40 BH40 BD40 AZ40 AV40 AR40 AN40 AJ40">
    <cfRule type="expression" dxfId="17" priority="17">
      <formula>AND(AJ40&lt;=1.2,AJ40&gt;=0.8)</formula>
    </cfRule>
    <cfRule type="expression" dxfId="16" priority="18">
      <formula>IF(AND(AG40=0,AH40=0),FALSE,OR(AJ40&lt;0.8,AJ40&gt;1.2,AND(AG40=0,AH40&gt;0)))</formula>
    </cfRule>
  </conditionalFormatting>
  <conditionalFormatting sqref="CD47 DN47:DO47 EI47 FQ47:FR47 GL47 BI47:BJ47">
    <cfRule type="expression" dxfId="15" priority="12">
      <formula>BI47&lt;-2</formula>
    </cfRule>
  </conditionalFormatting>
  <conditionalFormatting sqref="FP47 FL47 FH47 FD47 EZ47 EV47 ER47 DM47 DI47 DE47 DA47 CW47 CS47 CO47 BH47 BD47 AZ47 AV47 AR47 AN47 AJ47">
    <cfRule type="expression" dxfId="14" priority="13">
      <formula>AND(AJ47&lt;=1.2,AJ47&gt;=0.8)</formula>
    </cfRule>
    <cfRule type="expression" dxfId="13" priority="14">
      <formula>IF(AND(AG47=0,AH47=0),FALSE,OR(AJ47&lt;0.8,AJ47&gt;1.2,AND(AG47=0,AH47&gt;0)))</formula>
    </cfRule>
  </conditionalFormatting>
  <conditionalFormatting sqref="A47">
    <cfRule type="duplicateValues" dxfId="12" priority="15"/>
  </conditionalFormatting>
  <conditionalFormatting sqref="AJ102:AJ105 BH102:BH105 AZ102:AZ105 AV102:AV105 AR102:AR105 AN102:AN105 BD102:BD105">
    <cfRule type="expression" dxfId="11" priority="10">
      <formula>AND(AJ102&lt;=1.2,AJ102&gt;=0.8)</formula>
    </cfRule>
    <cfRule type="expression" dxfId="10" priority="11">
      <formula>IF(AND(AG102=0,AH102=0),FALSE,OR(AJ102&lt;0.8,AJ102&gt;1.2,AND(AG102=0,AH102&gt;0)))</formula>
    </cfRule>
  </conditionalFormatting>
  <conditionalFormatting sqref="CS102:CS105 CO102:CO105 DM102:DM105 CW102:CW105 DA102:DA105 DE102:DE105 DI102:DI105">
    <cfRule type="expression" dxfId="9" priority="8">
      <formula>AND(CO102&lt;=1.2,CO102&gt;=0.8)</formula>
    </cfRule>
    <cfRule type="expression" dxfId="8" priority="9">
      <formula>IF(AND(CL102=0,CM102=0),FALSE,OR(CO102&lt;0.8,CO102&gt;1.2,AND(CL102=0,CM102&gt;0)))</formula>
    </cfRule>
  </conditionalFormatting>
  <conditionalFormatting sqref="FQ20:FR20 DN20:DO20 CD20 BI20:BJ20 GL20 EI20">
    <cfRule type="expression" dxfId="7" priority="5">
      <formula>BI20&lt;-2</formula>
    </cfRule>
  </conditionalFormatting>
  <conditionalFormatting sqref="FP20 FL20 FH20 FD20 EZ20 EV20 ER20 DM20 DI20 DE20 DA20 CW20 CS20 CO20 BH20 BD20 AZ20 AV20 AR20 AN20 AJ20">
    <cfRule type="expression" dxfId="6" priority="6">
      <formula>AND(AJ20&lt;=1.2,AJ20&gt;=0.8)</formula>
    </cfRule>
    <cfRule type="expression" dxfId="5" priority="7">
      <formula>IF(AND(AG20=0,AH20=0),FALSE,OR(AJ20&lt;0.8,AJ20&gt;1.2,AND(AG20=0,AH20&gt;0)))</formula>
    </cfRule>
  </conditionalFormatting>
  <conditionalFormatting sqref="EI39 GL39 BI39:BJ39 CD39 DN39:DO39 FQ39:FR39">
    <cfRule type="expression" dxfId="4" priority="1">
      <formula>BI39&lt;-2</formula>
    </cfRule>
  </conditionalFormatting>
  <conditionalFormatting sqref="AJ39 AN39 AR39 AV39 AZ39 BD39 BH39 CO39 CS39 CW39 DA39 DE39 DI39 DM39 ER39 EV39 EZ39 FD39 FH39 FL39 FP39">
    <cfRule type="expression" dxfId="3" priority="2">
      <formula>AND(AJ39&lt;=1.2,AJ39&gt;=0.8)</formula>
    </cfRule>
    <cfRule type="expression" dxfId="2" priority="3">
      <formula>IF(AND(AG39=0,AH39=0),FALSE,OR(AJ39&lt;0.8,AJ39&gt;1.2,AND(AG39=0,AH39&gt;0)))</formula>
    </cfRule>
  </conditionalFormatting>
  <conditionalFormatting sqref="A39">
    <cfRule type="duplicateValues" dxfId="1" priority="4"/>
  </conditionalFormatting>
  <conditionalFormatting sqref="A32">
    <cfRule type="duplicateValues" dxfId="0" priority="294"/>
  </conditionalFormatting>
  <dataValidations count="23">
    <dataValidation type="whole" allowBlank="1" showInputMessage="1" showErrorMessage="1" sqref="P43:Q45 P18:Q18 P41 P35:Q35 Q47 Q13:Q14 Q36:Q41 Q19:Q34">
      <formula1>11950</formula1>
      <formula2>42100</formula2>
    </dataValidation>
    <dataValidation allowBlank="1" showInputMessage="1" showErrorMessage="1" promptTitle="Классификатор Целевые программы" prompt="ЦЭП - Целевая экологическая программа Группы «Интер РАО» _x000a_ПЭПЭ - Программа энергосбережения и повышения энергоэффективности_x000a_ЕБРР - План социального и экологического развития ОАО «Интер РАО» утвержденный в рамках взаимодействия с ЕБРР" sqref="D10"/>
    <dataValidation allowBlank="1" showInputMessage="1" showErrorMessage="1" promptTitle="Классификатор Минэнерго" prompt="ЭЭ - Энергосбережение и повыш энерг эффек-ти _x000a_УРН - Уст устройств регул-я напряжения и компенсации реактивной мощн. _x000a_СПРА - Создание систем противоаварийной и режимной автоматики _x000a_СТС - Создание систем телемеханики и связи _x000a_ПРО - Прочие проекты " sqref="C10"/>
    <dataValidation allowBlank="1" showInputMessage="1" showErrorMessage="1" promptTitle="Источники финансирования" prompt="АТП/АПП - амортизация текущего/прошедшего периода_x000a_ПТП/ППП - прибыль текущего/прошедшего периода_x000a_ЭА - эмиссия акций_x000a_ПС - прочие собственные_x000a_ЦФ - целевое финансирование_x000a_БК - банковские кредиты_x000a_ЗМ - займы_x000a_ПРПР - прочие привлечен_x000a_КИ - комбинированный источник" sqref="CI10 AD10:AE10"/>
    <dataValidation allowBlank="1" showInputMessage="1" showErrorMessage="1" promptTitle="Код проекта" sqref="A10"/>
    <dataValidation allowBlank="1" showInputMessage="1" showErrorMessage="1" promptTitle="Источинки финансирования" prompt="АТП/АПП - амортизация текущего/прошедшего периода_x000a_ПТП/ППП - прибыль текущего/прошедшего периода_x000a_ЭА - эмиссия акций_x000a_ПС - прочие собственные_x000a_ЦФ - целевое финансирование_x000a_БК - банковские кредиты_x000a_ЗМ - займы_x000a_ПРПР - прочие привлечен_x000a_КИ - комбинированный источник" sqref="CJ10"/>
    <dataValidation type="custom" allowBlank="1" showInputMessage="1" showErrorMessage="1" sqref="A13:A14 A102:A103 A47 A43:A45 A18:A41">
      <formula1>OR(COUNTIF(A13,"**.**.****")=LEN(A13)/10,A13="-")</formula1>
    </dataValidation>
    <dataValidation type="list" allowBlank="1" showErrorMessage="1" sqref="D13:D14 D43:D45 D18:D41">
      <formula1>CP</formula1>
    </dataValidation>
    <dataValidation type="list" allowBlank="1" showErrorMessage="1" sqref="CI3:CJ3">
      <formula1>#REF!</formula1>
    </dataValidation>
    <dataValidation type="list" allowBlank="1" showInputMessage="1" showErrorMessage="1" sqref="AD102:AE105 AD13:AD14 CI47 CI43:CI45 AD43:AD45 CI102:CJ105 CI13:CI14 AD47 CI18:CI41 AD18:AD41">
      <formula1>Ist</formula1>
    </dataValidation>
    <dataValidation type="list" allowBlank="1" showInputMessage="1" showErrorMessage="1" prompt="ЭЭ - Энергосбережение и повыш энерг эффек-ти _x000a_УРН - Уст устройств регул-я напряжения и компенсации реактивной мощн. _x000a_СПРА - Создание систем противоаварийной и режимной автоматики _x000a_СТС - Создание систем телемеханики и связи _x000a_ПРО - Прочие проекты " sqref="C13:C14 C47 C43:C45 C18:C41">
      <formula1>ME</formula1>
    </dataValidation>
    <dataValidation allowBlank="1" showInputMessage="1" showErrorMessage="1" prompt="задается в формате AA.BB.CCCC_x000a__x000a_AА – номер ДЗО _x000a_BB - номер филиала. _x000a_СССС - уникальный номер проекта, реализуемого на станции." sqref="A6:A9"/>
    <dataValidation type="list" allowBlank="1" showInputMessage="1" showErrorMessage="1" sqref="B3">
      <formula1>year</formula1>
    </dataValidation>
    <dataValidation type="list" allowBlank="1" showInputMessage="1" showErrorMessage="1" sqref="B5">
      <formula1>Val</formula1>
    </dataValidation>
    <dataValidation type="list" allowBlank="1" showErrorMessage="1" sqref="CJ13:CJ14 CJ43:CJ45 AE43:AE45 CJ47 AE13:AE14 AE47 AE18:AE41 CJ18:CJ41">
      <formula1>Ist</formula1>
    </dataValidation>
    <dataValidation type="list" allowBlank="1" showInputMessage="1" showErrorMessage="1" sqref="B2">
      <formula1>Tip</formula1>
    </dataValidation>
    <dataValidation type="list" allowBlank="1" showInputMessage="1" showErrorMessage="1" sqref="KN13:KN14">
      <formula1>$B$101:$B$104</formula1>
    </dataValidation>
    <dataValidation type="list" allowBlank="1" showInputMessage="1" showErrorMessage="1" sqref="KN18 KN47 KN35">
      <formula1>$B$105:$B$105</formula1>
    </dataValidation>
    <dataValidation type="list" allowBlank="1" showInputMessage="1" showErrorMessage="1" sqref="KN36:KN40 KN19:KN34">
      <formula1>$B$106:$B$107</formula1>
    </dataValidation>
    <dataValidation type="list" allowBlank="1" showInputMessage="1" showErrorMessage="1" sqref="BX102:BY105">
      <formula1>$B$97:$B$107</formula1>
    </dataValidation>
    <dataValidation type="list" allowBlank="1" showInputMessage="1" showErrorMessage="1" sqref="B82">
      <formula1>$B$96:$B$110</formula1>
    </dataValidation>
    <dataValidation type="list" allowBlank="1" showInputMessage="1" showErrorMessage="1" sqref="KN41">
      <formula1>$B$106:$B$106</formula1>
    </dataValidation>
    <dataValidation type="list" allowBlank="1" showInputMessage="1" showErrorMessage="1" sqref="KN43:KN45">
      <formula1>#REF!</formula1>
    </dataValidation>
  </dataValidations>
  <pageMargins left="0.23622047244094491" right="0.23622047244094491" top="0.19685039370078741" bottom="0.19685039370078741" header="0.31496062992125984" footer="0.31496062992125984"/>
  <pageSetup paperSize="9" scale="1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 macro="[1]!Macros1">
                <anchor>
                  <from>
                    <xdr:col>0</xdr:col>
                    <xdr:colOff>0</xdr:colOff>
                    <xdr:row>0</xdr:row>
                    <xdr:rowOff>9525</xdr:rowOff>
                  </from>
                  <to>
                    <xdr:col>5</xdr:col>
                    <xdr:colOff>0</xdr:colOff>
                    <xdr:row>0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'W:\ao\АНАЛИТИК\ИПР с 2020г\План ИПР\ИПР 2021-2025 год\ОЭК\15.09.2020\[ОЭК_ИПР_2021-2025 группа компаний ПСК_09.09.2020.xlsb]spisok'!#REF!</xm:f>
          </x14:formula1>
          <xm:sqref>D47</xm:sqref>
        </x14:dataValidation>
        <x14:dataValidation type="list" allowBlank="1" showInputMessage="1" showErrorMessage="1">
          <x14:formula1>
            <xm:f>'[1)  ИПР 2021-2025 группа ПСК  (01.10.20).xlsb]spisok'!#REF!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ОЭК 2021-2025</vt:lpstr>
      <vt:lpstr>'ОЭК 2021-2025'!project</vt:lpstr>
      <vt:lpstr>'ОЭК 2021-2025'!project2</vt:lpstr>
      <vt:lpstr>'ОЭК 2021-2025'!project3</vt:lpstr>
    </vt:vector>
  </TitlesOfParts>
  <Company>ООО Омская энергосбытовая компания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Шацких Татьяна Васильевна</dc:creator>
  <cp:lastModifiedBy>Шацких Татьяна Васильевна</cp:lastModifiedBy>
  <dcterms:created xsi:type="dcterms:W3CDTF">2022-03-15T11:23:12Z</dcterms:created>
  <dcterms:modified xsi:type="dcterms:W3CDTF">2022-03-15T11:26:12Z</dcterms:modified>
</cp:coreProperties>
</file>