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Works\Инвестпрограмма\Согласованные материалы ИПР2020-2024\Отчет 4 квартал\Согласованный вариант\"/>
    </mc:Choice>
  </mc:AlternateContent>
  <bookViews>
    <workbookView xWindow="0" yWindow="0" windowWidth="28215" windowHeight="6945"/>
  </bookViews>
  <sheets>
    <sheet name="ОЭК 2020-2024" sheetId="1" r:id="rId1"/>
  </sheets>
  <externalReferences>
    <externalReference r:id="rId2"/>
    <externalReference r:id="rId3"/>
    <externalReference r:id="rId4"/>
  </externalReferences>
  <definedNames>
    <definedName name="_xlnm._FilterDatabase" localSheetId="0" hidden="1">'ОЭК 2020-2024'!$A$10:$LX$84</definedName>
    <definedName name="CP">[1]spisok!$B$109:$B$115</definedName>
    <definedName name="Ist">[1]spisok!$B$71:$B$88</definedName>
    <definedName name="ME">[1]spisok!$B$101:$B$106</definedName>
    <definedName name="project" localSheetId="0">'ОЭК 2020-2024'!$A$11:$A$44</definedName>
    <definedName name="project">#REF!</definedName>
    <definedName name="project2" localSheetId="0">'ОЭК 2020-2024'!$B$11:$B$44</definedName>
    <definedName name="project2">#REF!</definedName>
    <definedName name="project3" localSheetId="0">'ОЭК 2020-2024'!$LZ$11:$LZ$44</definedName>
    <definedName name="project3">#REF!</definedName>
    <definedName name="prpp" localSheetId="0">OFFSET('ОЭК 2020-2024'!WSE3,0,0,COUNTA('ОЭК 2020-2024'!$A$11:$A$44),1)</definedName>
    <definedName name="prpp">OFFSET([1]СВОД!WSE3,0,0,COUNTA([1]СВОД!$A$11:$A$33),1)</definedName>
    <definedName name="Tip">[1]spisok!$B$118:$B$122</definedName>
    <definedName name="Val">[1]spisok!$B$55:$B$65</definedName>
    <definedName name="year">[1]spisok!$O$2:$O$16</definedName>
    <definedName name="Z_1BB37952_CF31_4914_BE1D_283AE511D686_.wvu.Cols" localSheetId="0" hidden="1">'ОЭК 2020-2024'!$C:$E,'ОЭК 2020-2024'!$G:$G,'ОЭК 2020-2024'!$I:$I,'ОЭК 2020-2024'!$K:$K,'ОЭК 2020-2024'!$M:$AA,'ОЭК 2020-2024'!$AC:$AC,'ОЭК 2020-2024'!$AE:$AE,'ОЭК 2020-2024'!$AH:$BY,'ОЭК 2020-2024'!#REF!,'ОЭК 2020-2024'!$CF:$CF,'ОЭК 2020-2024'!$CH:$CH,'ОЭК 2020-2024'!$CJ:$CJ,'ОЭК 2020-2024'!$CM:$ED,'ОЭК 2020-2024'!#REF!,'ОЭК 2020-2024'!$EK:$EK,'ОЭК 2020-2024'!$EM:$EM,'ОЭК 2020-2024'!$EP:$GG,'ОЭК 2020-2024'!#REF!,'ОЭК 2020-2024'!$GN:$OH</definedName>
    <definedName name="Z_1BB37952_CF31_4914_BE1D_283AE511D686_.wvu.FilterData" localSheetId="0" hidden="1">'ОЭК 2020-2024'!$A$10:$LX$84</definedName>
    <definedName name="Z_1BB37952_CF31_4914_BE1D_283AE511D686_.wvu.PrintTitles" localSheetId="0" hidden="1">'ОЭК 2020-2024'!$6:$10</definedName>
    <definedName name="Z_1BB37952_CF31_4914_BE1D_283AE511D686_.wvu.Rows" localSheetId="0" hidden="1">'ОЭК 2020-2024'!$14851:$14851,'ОЭК 2020-2024'!$14853:$14854</definedName>
    <definedName name="Z_35883560_2B44_443C_9DFC_18D5C62CFB92_.wvu.FilterData" localSheetId="0" hidden="1">'ОЭК 2020-2024'!$A$10:$IE$84</definedName>
    <definedName name="Z_6E4F286C_03A9_4E24_A2DE_D5031859B95A_.wvu.FilterData" localSheetId="0" hidden="1">'ОЭК 2020-2024'!$A$10:$NU$84</definedName>
    <definedName name="Z_7B0CAB08_A1EA_4901_9D58_11D0434E4DEE_.wvu.FilterData" localSheetId="0" hidden="1">'ОЭК 2020-2024'!$A$10:$IE$84</definedName>
    <definedName name="Z_9316C143_B4F1_4D39_B4F4_2D0BB41AFD9E_.wvu.FilterData" localSheetId="0" hidden="1">'ОЭК 2020-2024'!$A$10:$LX$84</definedName>
    <definedName name="Z_9316C143_B4F1_4D39_B4F4_2D0BB41AFD9E_.wvu.Rows" localSheetId="0" hidden="1">'ОЭК 2020-2024'!$14988:$14989</definedName>
    <definedName name="ИМЯ" localSheetId="0">OFFSET('ОЭК 2020-2024'!$A$11,0,0,COUNTA('ОЭК 2020-2024'!$A$11:$A$44)-COUNTBLANK('ОЭК 2020-2024'!$A$11:$A$44))</definedName>
    <definedName name="ИМЯ">OFFSET([1]СВОД!$A$11,0,0,COUNTA([1]СВОД!$A$11:$A$33)-COUNTBLANK([1]СВОД!$A$11:$A$33))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M92" i="1" l="1"/>
  <c r="DL92" i="1"/>
  <c r="DE92" i="1"/>
  <c r="DD92" i="1"/>
  <c r="DD88" i="1" s="1"/>
  <c r="CY92" i="1"/>
  <c r="DG92" i="1" s="1"/>
  <c r="CX92" i="1"/>
  <c r="CW92" i="1"/>
  <c r="CV92" i="1"/>
  <c r="CS92" i="1"/>
  <c r="CR92" i="1"/>
  <c r="CR88" i="1" s="1"/>
  <c r="CM92" i="1"/>
  <c r="CN92" i="1" s="1"/>
  <c r="CL92" i="1"/>
  <c r="BH92" i="1"/>
  <c r="BG92" i="1"/>
  <c r="BD92" i="1"/>
  <c r="BA92" i="1"/>
  <c r="AZ92" i="1"/>
  <c r="AY92" i="1"/>
  <c r="AT92" i="1"/>
  <c r="AS92" i="1"/>
  <c r="AV92" i="1" s="1"/>
  <c r="AR92" i="1"/>
  <c r="AQ92" i="1"/>
  <c r="AN92" i="1"/>
  <c r="AM92" i="1"/>
  <c r="AH92" i="1"/>
  <c r="AG92" i="1"/>
  <c r="AJ92" i="1" s="1"/>
  <c r="AF92" i="1"/>
  <c r="DM91" i="1"/>
  <c r="DL91" i="1"/>
  <c r="DL88" i="1" s="1"/>
  <c r="DF91" i="1"/>
  <c r="DI91" i="1" s="1"/>
  <c r="DE91" i="1"/>
  <c r="DD91" i="1"/>
  <c r="DA91" i="1"/>
  <c r="CZ91" i="1"/>
  <c r="CY91" i="1"/>
  <c r="DG91" i="1" s="1"/>
  <c r="DH91" i="1" s="1"/>
  <c r="CX91" i="1"/>
  <c r="CW91" i="1"/>
  <c r="CV91" i="1"/>
  <c r="CV88" i="1" s="1"/>
  <c r="CS91" i="1"/>
  <c r="CR91" i="1"/>
  <c r="CO91" i="1"/>
  <c r="CN91" i="1"/>
  <c r="CM91" i="1"/>
  <c r="CL91" i="1"/>
  <c r="CK91" i="1"/>
  <c r="BH91" i="1"/>
  <c r="BG91" i="1"/>
  <c r="BE91" i="1"/>
  <c r="AZ91" i="1"/>
  <c r="AY91" i="1"/>
  <c r="AT91" i="1"/>
  <c r="BB91" i="1" s="1"/>
  <c r="AS91" i="1"/>
  <c r="AR91" i="1"/>
  <c r="AQ91" i="1"/>
  <c r="AN91" i="1"/>
  <c r="AM91" i="1"/>
  <c r="AH91" i="1"/>
  <c r="AG91" i="1"/>
  <c r="DM90" i="1"/>
  <c r="DL90" i="1"/>
  <c r="DI90" i="1"/>
  <c r="DF90" i="1"/>
  <c r="DE90" i="1"/>
  <c r="DD90" i="1"/>
  <c r="CY90" i="1"/>
  <c r="CX90" i="1"/>
  <c r="DA90" i="1" s="1"/>
  <c r="CW90" i="1"/>
  <c r="CV90" i="1"/>
  <c r="CS90" i="1"/>
  <c r="CR90" i="1"/>
  <c r="CM90" i="1"/>
  <c r="CL90" i="1"/>
  <c r="CK90" i="1"/>
  <c r="BH90" i="1"/>
  <c r="BG90" i="1"/>
  <c r="BB90" i="1"/>
  <c r="BA90" i="1"/>
  <c r="BD90" i="1" s="1"/>
  <c r="AZ90" i="1"/>
  <c r="AY90" i="1"/>
  <c r="AV90" i="1"/>
  <c r="AU90" i="1"/>
  <c r="AT90" i="1"/>
  <c r="AS90" i="1"/>
  <c r="AR90" i="1"/>
  <c r="AQ90" i="1"/>
  <c r="AQ88" i="1" s="1"/>
  <c r="AN90" i="1"/>
  <c r="AM90" i="1"/>
  <c r="AJ90" i="1"/>
  <c r="AI90" i="1"/>
  <c r="AH90" i="1"/>
  <c r="AG90" i="1"/>
  <c r="AF90" i="1"/>
  <c r="DM89" i="1"/>
  <c r="DL89" i="1"/>
  <c r="DG89" i="1"/>
  <c r="DE89" i="1"/>
  <c r="DD89" i="1"/>
  <c r="DA89" i="1"/>
  <c r="CY89" i="1"/>
  <c r="CZ89" i="1" s="1"/>
  <c r="CX89" i="1"/>
  <c r="DF89" i="1" s="1"/>
  <c r="CW89" i="1"/>
  <c r="CV89" i="1"/>
  <c r="CS89" i="1"/>
  <c r="CR89" i="1"/>
  <c r="CO89" i="1"/>
  <c r="CM89" i="1"/>
  <c r="CN89" i="1" s="1"/>
  <c r="CL89" i="1"/>
  <c r="CK89" i="1"/>
  <c r="BH89" i="1"/>
  <c r="BG89" i="1"/>
  <c r="AZ89" i="1"/>
  <c r="AY89" i="1"/>
  <c r="AT89" i="1"/>
  <c r="BB89" i="1" s="1"/>
  <c r="AS89" i="1"/>
  <c r="AR89" i="1"/>
  <c r="AQ89" i="1"/>
  <c r="AN89" i="1"/>
  <c r="AM89" i="1"/>
  <c r="AH89" i="1"/>
  <c r="AG89" i="1"/>
  <c r="EH88" i="1"/>
  <c r="EG88" i="1"/>
  <c r="EF88" i="1"/>
  <c r="EE88" i="1"/>
  <c r="DK88" i="1"/>
  <c r="DJ88" i="1"/>
  <c r="DC88" i="1"/>
  <c r="DB88" i="1"/>
  <c r="DE88" i="1" s="1"/>
  <c r="CU88" i="1"/>
  <c r="CT88" i="1"/>
  <c r="CW88" i="1" s="1"/>
  <c r="CQ88" i="1"/>
  <c r="CP88" i="1"/>
  <c r="CS88" i="1" s="1"/>
  <c r="CM88" i="1"/>
  <c r="CC88" i="1"/>
  <c r="CB88" i="1"/>
  <c r="CA88" i="1"/>
  <c r="BZ88" i="1"/>
  <c r="BG88" i="1"/>
  <c r="BF88" i="1"/>
  <c r="BH88" i="1" s="1"/>
  <c r="BE88" i="1"/>
  <c r="AZ88" i="1"/>
  <c r="AY88" i="1"/>
  <c r="AX88" i="1"/>
  <c r="AW88" i="1"/>
  <c r="AR88" i="1"/>
  <c r="AP88" i="1"/>
  <c r="AO88" i="1"/>
  <c r="AN88" i="1"/>
  <c r="AM88" i="1"/>
  <c r="AL88" i="1"/>
  <c r="AK88" i="1"/>
  <c r="BA85" i="1"/>
  <c r="AS85" i="1"/>
  <c r="AN85" i="1"/>
  <c r="AM85" i="1"/>
  <c r="HG84" i="1"/>
  <c r="HE84" i="1"/>
  <c r="HC84" i="1"/>
  <c r="HA84" i="1"/>
  <c r="GV84" i="1"/>
  <c r="GR84" i="1"/>
  <c r="DM84" i="1"/>
  <c r="DL84" i="1"/>
  <c r="DF84" i="1"/>
  <c r="DI84" i="1" s="1"/>
  <c r="DE84" i="1"/>
  <c r="DD84" i="1"/>
  <c r="DA84" i="1"/>
  <c r="CZ84" i="1"/>
  <c r="CY84" i="1"/>
  <c r="DG84" i="1" s="1"/>
  <c r="DH84" i="1" s="1"/>
  <c r="CX84" i="1"/>
  <c r="CW84" i="1"/>
  <c r="CV84" i="1"/>
  <c r="CS84" i="1"/>
  <c r="CR84" i="1"/>
  <c r="CN84" i="1"/>
  <c r="CM84" i="1"/>
  <c r="GW84" i="1" s="1"/>
  <c r="GY84" i="1" s="1"/>
  <c r="CL84" i="1"/>
  <c r="CO84" i="1" s="1"/>
  <c r="CK84" i="1"/>
  <c r="BH84" i="1"/>
  <c r="BG84" i="1"/>
  <c r="BB84" i="1"/>
  <c r="AZ84" i="1"/>
  <c r="AY84" i="1"/>
  <c r="AV84" i="1"/>
  <c r="AT84" i="1"/>
  <c r="AU84" i="1" s="1"/>
  <c r="AS84" i="1"/>
  <c r="BA84" i="1" s="1"/>
  <c r="BD84" i="1" s="1"/>
  <c r="AR84" i="1"/>
  <c r="AQ84" i="1"/>
  <c r="AN84" i="1"/>
  <c r="AM84" i="1"/>
  <c r="AJ84" i="1"/>
  <c r="AH84" i="1"/>
  <c r="AI84" i="1" s="1"/>
  <c r="AG84" i="1"/>
  <c r="AF84" i="1"/>
  <c r="HG83" i="1"/>
  <c r="HE83" i="1"/>
  <c r="HC83" i="1"/>
  <c r="HC79" i="1" s="1"/>
  <c r="HA83" i="1"/>
  <c r="GW83" i="1"/>
  <c r="GY83" i="1" s="1"/>
  <c r="GR83" i="1"/>
  <c r="DM83" i="1"/>
  <c r="DL83" i="1"/>
  <c r="DG83" i="1"/>
  <c r="DE83" i="1"/>
  <c r="DD83" i="1"/>
  <c r="DA83" i="1"/>
  <c r="CY83" i="1"/>
  <c r="CZ83" i="1" s="1"/>
  <c r="CX83" i="1"/>
  <c r="DF83" i="1" s="1"/>
  <c r="DI83" i="1" s="1"/>
  <c r="CW83" i="1"/>
  <c r="CV83" i="1"/>
  <c r="CS83" i="1"/>
  <c r="CR83" i="1"/>
  <c r="CO83" i="1"/>
  <c r="CM83" i="1"/>
  <c r="CN83" i="1" s="1"/>
  <c r="CL83" i="1"/>
  <c r="GV83" i="1" s="1"/>
  <c r="CK83" i="1"/>
  <c r="BH83" i="1"/>
  <c r="BG83" i="1"/>
  <c r="AZ83" i="1"/>
  <c r="AY83" i="1"/>
  <c r="AT83" i="1"/>
  <c r="BB83" i="1" s="1"/>
  <c r="AS83" i="1"/>
  <c r="AR83" i="1"/>
  <c r="AQ83" i="1"/>
  <c r="AN83" i="1"/>
  <c r="AM83" i="1"/>
  <c r="AH83" i="1"/>
  <c r="AG83" i="1"/>
  <c r="HG82" i="1"/>
  <c r="HE82" i="1"/>
  <c r="HC82" i="1"/>
  <c r="HA82" i="1"/>
  <c r="GR82" i="1"/>
  <c r="DM82" i="1"/>
  <c r="DL82" i="1"/>
  <c r="DE82" i="1"/>
  <c r="DD82" i="1"/>
  <c r="CY82" i="1"/>
  <c r="DG82" i="1" s="1"/>
  <c r="CX82" i="1"/>
  <c r="CW82" i="1"/>
  <c r="CV82" i="1"/>
  <c r="CS82" i="1"/>
  <c r="CR82" i="1"/>
  <c r="CM82" i="1"/>
  <c r="GW82" i="1" s="1"/>
  <c r="GY82" i="1" s="1"/>
  <c r="CL82" i="1"/>
  <c r="BH82" i="1"/>
  <c r="BG82" i="1"/>
  <c r="AZ82" i="1"/>
  <c r="AY82" i="1"/>
  <c r="AT82" i="1"/>
  <c r="AS82" i="1"/>
  <c r="AV82" i="1" s="1"/>
  <c r="AR82" i="1"/>
  <c r="AQ82" i="1"/>
  <c r="AN82" i="1"/>
  <c r="AM82" i="1"/>
  <c r="AH82" i="1"/>
  <c r="AI82" i="1" s="1"/>
  <c r="AG82" i="1"/>
  <c r="AJ82" i="1" s="1"/>
  <c r="HG81" i="1"/>
  <c r="HG79" i="1" s="1"/>
  <c r="HE81" i="1"/>
  <c r="HC81" i="1"/>
  <c r="HA81" i="1"/>
  <c r="GR81" i="1"/>
  <c r="DM81" i="1"/>
  <c r="DL81" i="1"/>
  <c r="DE81" i="1"/>
  <c r="DD81" i="1"/>
  <c r="CY81" i="1"/>
  <c r="CX81" i="1"/>
  <c r="DA81" i="1" s="1"/>
  <c r="CW81" i="1"/>
  <c r="CV81" i="1"/>
  <c r="CS81" i="1"/>
  <c r="CR81" i="1"/>
  <c r="CM81" i="1"/>
  <c r="CL81" i="1"/>
  <c r="CO81" i="1" s="1"/>
  <c r="BH81" i="1"/>
  <c r="BG81" i="1"/>
  <c r="BA81" i="1"/>
  <c r="BD81" i="1" s="1"/>
  <c r="AZ81" i="1"/>
  <c r="AY81" i="1"/>
  <c r="AU81" i="1"/>
  <c r="AT81" i="1"/>
  <c r="BB81" i="1" s="1"/>
  <c r="BC81" i="1" s="1"/>
  <c r="AS81" i="1"/>
  <c r="AV81" i="1" s="1"/>
  <c r="AR81" i="1"/>
  <c r="AQ81" i="1"/>
  <c r="AN81" i="1"/>
  <c r="AM81" i="1"/>
  <c r="AI81" i="1"/>
  <c r="AH81" i="1"/>
  <c r="AG81" i="1"/>
  <c r="AJ81" i="1" s="1"/>
  <c r="HG80" i="1"/>
  <c r="HE80" i="1"/>
  <c r="HC80" i="1"/>
  <c r="HA80" i="1"/>
  <c r="HA79" i="1" s="1"/>
  <c r="GV80" i="1"/>
  <c r="GR80" i="1"/>
  <c r="DM80" i="1"/>
  <c r="DL80" i="1"/>
  <c r="DF80" i="1"/>
  <c r="DI80" i="1" s="1"/>
  <c r="DE80" i="1"/>
  <c r="DD80" i="1"/>
  <c r="CZ80" i="1"/>
  <c r="CY80" i="1"/>
  <c r="DG80" i="1" s="1"/>
  <c r="DH80" i="1" s="1"/>
  <c r="CX80" i="1"/>
  <c r="DA80" i="1" s="1"/>
  <c r="CW80" i="1"/>
  <c r="CV80" i="1"/>
  <c r="CS80" i="1"/>
  <c r="CR80" i="1"/>
  <c r="CN80" i="1"/>
  <c r="CM80" i="1"/>
  <c r="GW80" i="1" s="1"/>
  <c r="GY80" i="1" s="1"/>
  <c r="CL80" i="1"/>
  <c r="CO80" i="1" s="1"/>
  <c r="BH80" i="1"/>
  <c r="BG80" i="1"/>
  <c r="BB80" i="1"/>
  <c r="AZ80" i="1"/>
  <c r="AY80" i="1"/>
  <c r="AV80" i="1"/>
  <c r="AT80" i="1"/>
  <c r="AU80" i="1" s="1"/>
  <c r="AS80" i="1"/>
  <c r="BA80" i="1" s="1"/>
  <c r="BD80" i="1" s="1"/>
  <c r="AR80" i="1"/>
  <c r="AQ80" i="1"/>
  <c r="AN80" i="1"/>
  <c r="AM80" i="1"/>
  <c r="AJ80" i="1"/>
  <c r="AH80" i="1"/>
  <c r="AI80" i="1" s="1"/>
  <c r="AG80" i="1"/>
  <c r="AF80" i="1"/>
  <c r="HF79" i="1"/>
  <c r="HE79" i="1"/>
  <c r="HD79" i="1"/>
  <c r="HB79" i="1"/>
  <c r="GZ79" i="1"/>
  <c r="GU79" i="1"/>
  <c r="GT79" i="1"/>
  <c r="GQ79" i="1"/>
  <c r="GP79" i="1"/>
  <c r="EH79" i="1"/>
  <c r="EG79" i="1"/>
  <c r="EF79" i="1"/>
  <c r="EE79" i="1"/>
  <c r="DM79" i="1"/>
  <c r="DK79" i="1"/>
  <c r="DL79" i="1" s="1"/>
  <c r="DJ79" i="1"/>
  <c r="DE79" i="1"/>
  <c r="DC79" i="1"/>
  <c r="DD79" i="1" s="1"/>
  <c r="DB79" i="1"/>
  <c r="CW79" i="1"/>
  <c r="CU79" i="1"/>
  <c r="CV79" i="1" s="1"/>
  <c r="CT79" i="1"/>
  <c r="CQ79" i="1"/>
  <c r="CP79" i="1"/>
  <c r="CC79" i="1"/>
  <c r="CB79" i="1"/>
  <c r="CA79" i="1"/>
  <c r="BZ79" i="1"/>
  <c r="BZ72" i="1" s="1"/>
  <c r="BF79" i="1"/>
  <c r="BE79" i="1"/>
  <c r="BH79" i="1" s="1"/>
  <c r="AX79" i="1"/>
  <c r="AY79" i="1" s="1"/>
  <c r="AW79" i="1"/>
  <c r="AZ79" i="1" s="1"/>
  <c r="AS79" i="1"/>
  <c r="AR79" i="1"/>
  <c r="AP79" i="1"/>
  <c r="AQ79" i="1" s="1"/>
  <c r="AN79" i="1"/>
  <c r="AL79" i="1"/>
  <c r="AM79" i="1" s="1"/>
  <c r="AK79" i="1"/>
  <c r="AH79" i="1"/>
  <c r="HE78" i="1"/>
  <c r="GR78" i="1"/>
  <c r="EH78" i="1"/>
  <c r="HG78" i="1" s="1"/>
  <c r="EG78" i="1"/>
  <c r="EF78" i="1"/>
  <c r="HC78" i="1" s="1"/>
  <c r="EE78" i="1"/>
  <c r="HA78" i="1" s="1"/>
  <c r="DM78" i="1"/>
  <c r="DK78" i="1"/>
  <c r="DL78" i="1" s="1"/>
  <c r="DJ78" i="1"/>
  <c r="DC78" i="1"/>
  <c r="DB78" i="1"/>
  <c r="DE78" i="1" s="1"/>
  <c r="CW78" i="1"/>
  <c r="CU78" i="1"/>
  <c r="CV78" i="1" s="1"/>
  <c r="CT78" i="1"/>
  <c r="CQ78" i="1"/>
  <c r="CP78" i="1"/>
  <c r="BB78" i="1"/>
  <c r="BA78" i="1"/>
  <c r="BD78" i="1" s="1"/>
  <c r="AZ78" i="1"/>
  <c r="AY78" i="1"/>
  <c r="AU78" i="1"/>
  <c r="AT78" i="1"/>
  <c r="AS78" i="1"/>
  <c r="AV78" i="1" s="1"/>
  <c r="AR78" i="1"/>
  <c r="AQ78" i="1"/>
  <c r="AN78" i="1"/>
  <c r="AM78" i="1"/>
  <c r="AI78" i="1"/>
  <c r="AH78" i="1"/>
  <c r="AG78" i="1"/>
  <c r="AJ78" i="1" s="1"/>
  <c r="GW77" i="1"/>
  <c r="GY77" i="1" s="1"/>
  <c r="GR77" i="1"/>
  <c r="EH77" i="1"/>
  <c r="HG77" i="1" s="1"/>
  <c r="EG77" i="1"/>
  <c r="EF77" i="1"/>
  <c r="HC77" i="1" s="1"/>
  <c r="HC75" i="1" s="1"/>
  <c r="EE77" i="1"/>
  <c r="HA77" i="1" s="1"/>
  <c r="DM77" i="1"/>
  <c r="DL77" i="1"/>
  <c r="DK77" i="1"/>
  <c r="DJ77" i="1"/>
  <c r="DE77" i="1"/>
  <c r="DD77" i="1"/>
  <c r="DC77" i="1"/>
  <c r="DB77" i="1"/>
  <c r="CW77" i="1"/>
  <c r="CV77" i="1"/>
  <c r="CU77" i="1"/>
  <c r="CT77" i="1"/>
  <c r="CS77" i="1"/>
  <c r="CR77" i="1"/>
  <c r="CQ77" i="1"/>
  <c r="CY77" i="1" s="1"/>
  <c r="DG77" i="1" s="1"/>
  <c r="CP77" i="1"/>
  <c r="CX77" i="1" s="1"/>
  <c r="CO77" i="1"/>
  <c r="CN77" i="1"/>
  <c r="CM77" i="1"/>
  <c r="CL77" i="1"/>
  <c r="GV77" i="1" s="1"/>
  <c r="BH77" i="1"/>
  <c r="BG77" i="1"/>
  <c r="BB77" i="1"/>
  <c r="AZ77" i="1"/>
  <c r="AY77" i="1"/>
  <c r="AV77" i="1"/>
  <c r="AT77" i="1"/>
  <c r="AU77" i="1" s="1"/>
  <c r="AS77" i="1"/>
  <c r="BA77" i="1" s="1"/>
  <c r="BD77" i="1" s="1"/>
  <c r="AR77" i="1"/>
  <c r="AQ77" i="1"/>
  <c r="AN77" i="1"/>
  <c r="AM77" i="1"/>
  <c r="AJ77" i="1"/>
  <c r="AH77" i="1"/>
  <c r="AI77" i="1" s="1"/>
  <c r="AG77" i="1"/>
  <c r="AF77" i="1"/>
  <c r="HE76" i="1"/>
  <c r="HC76" i="1"/>
  <c r="GW76" i="1"/>
  <c r="GR76" i="1"/>
  <c r="EH76" i="1"/>
  <c r="EG76" i="1"/>
  <c r="EF76" i="1"/>
  <c r="EE76" i="1"/>
  <c r="HA76" i="1" s="1"/>
  <c r="HA75" i="1" s="1"/>
  <c r="DM76" i="1"/>
  <c r="DK76" i="1"/>
  <c r="DL76" i="1" s="1"/>
  <c r="DJ76" i="1"/>
  <c r="DI76" i="1"/>
  <c r="DE76" i="1"/>
  <c r="DC76" i="1"/>
  <c r="DD76" i="1" s="1"/>
  <c r="DB76" i="1"/>
  <c r="DA76" i="1"/>
  <c r="CW76" i="1"/>
  <c r="CU76" i="1"/>
  <c r="CV76" i="1" s="1"/>
  <c r="CT76" i="1"/>
  <c r="CS76" i="1"/>
  <c r="CQ76" i="1"/>
  <c r="CR76" i="1" s="1"/>
  <c r="CP76" i="1"/>
  <c r="CX76" i="1" s="1"/>
  <c r="DF76" i="1" s="1"/>
  <c r="CM76" i="1"/>
  <c r="CL76" i="1"/>
  <c r="BH76" i="1"/>
  <c r="BG76" i="1"/>
  <c r="AZ76" i="1"/>
  <c r="AY76" i="1"/>
  <c r="AT76" i="1"/>
  <c r="AS76" i="1"/>
  <c r="AR76" i="1"/>
  <c r="AQ76" i="1"/>
  <c r="AN76" i="1"/>
  <c r="AM76" i="1"/>
  <c r="AH76" i="1"/>
  <c r="AG76" i="1"/>
  <c r="HF75" i="1"/>
  <c r="HD75" i="1"/>
  <c r="HB75" i="1"/>
  <c r="HB72" i="1" s="1"/>
  <c r="GZ75" i="1"/>
  <c r="GU75" i="1"/>
  <c r="GU72" i="1" s="1"/>
  <c r="GT75" i="1"/>
  <c r="GT72" i="1" s="1"/>
  <c r="GQ75" i="1"/>
  <c r="GQ72" i="1" s="1"/>
  <c r="GP75" i="1"/>
  <c r="EF75" i="1"/>
  <c r="EE75" i="1"/>
  <c r="EE72" i="1" s="1"/>
  <c r="DK75" i="1"/>
  <c r="DJ75" i="1"/>
  <c r="DC75" i="1"/>
  <c r="DB75" i="1"/>
  <c r="CU75" i="1"/>
  <c r="CT75" i="1"/>
  <c r="CQ75" i="1"/>
  <c r="CY75" i="1" s="1"/>
  <c r="CP75" i="1"/>
  <c r="CL75" i="1"/>
  <c r="CC75" i="1"/>
  <c r="CB75" i="1"/>
  <c r="CB72" i="1" s="1"/>
  <c r="CA75" i="1"/>
  <c r="BZ75" i="1"/>
  <c r="BH75" i="1"/>
  <c r="BG75" i="1"/>
  <c r="BF75" i="1"/>
  <c r="BF72" i="1" s="1"/>
  <c r="BE75" i="1"/>
  <c r="AZ75" i="1"/>
  <c r="AX75" i="1"/>
  <c r="AW75" i="1"/>
  <c r="AT75" i="1"/>
  <c r="BB75" i="1" s="1"/>
  <c r="AR75" i="1"/>
  <c r="AQ75" i="1"/>
  <c r="AP75" i="1"/>
  <c r="AO75" i="1"/>
  <c r="AN75" i="1"/>
  <c r="AM75" i="1"/>
  <c r="AL75" i="1"/>
  <c r="AK75" i="1"/>
  <c r="AS75" i="1" s="1"/>
  <c r="AJ75" i="1"/>
  <c r="AG75" i="1"/>
  <c r="HG74" i="1"/>
  <c r="HA74" i="1"/>
  <c r="GV74" i="1"/>
  <c r="GR74" i="1"/>
  <c r="EH74" i="1"/>
  <c r="EG74" i="1"/>
  <c r="EF74" i="1"/>
  <c r="EE74" i="1"/>
  <c r="DM74" i="1"/>
  <c r="DL74" i="1"/>
  <c r="DK74" i="1"/>
  <c r="DK72" i="1" s="1"/>
  <c r="DJ74" i="1"/>
  <c r="DE74" i="1"/>
  <c r="DC74" i="1"/>
  <c r="DC72" i="1" s="1"/>
  <c r="DB74" i="1"/>
  <c r="CU74" i="1"/>
  <c r="CT74" i="1"/>
  <c r="CW74" i="1" s="1"/>
  <c r="CQ74" i="1"/>
  <c r="CP74" i="1"/>
  <c r="CX74" i="1" s="1"/>
  <c r="CL74" i="1"/>
  <c r="CO74" i="1" s="1"/>
  <c r="BH74" i="1"/>
  <c r="BG74" i="1"/>
  <c r="BB74" i="1"/>
  <c r="BA74" i="1"/>
  <c r="BD74" i="1" s="1"/>
  <c r="AZ74" i="1"/>
  <c r="AY74" i="1"/>
  <c r="AV74" i="1"/>
  <c r="AU74" i="1"/>
  <c r="AT74" i="1"/>
  <c r="AS74" i="1"/>
  <c r="AR74" i="1"/>
  <c r="AQ74" i="1"/>
  <c r="AN74" i="1"/>
  <c r="AM74" i="1"/>
  <c r="AJ74" i="1"/>
  <c r="AI74" i="1"/>
  <c r="AH74" i="1"/>
  <c r="AG74" i="1"/>
  <c r="AF74" i="1"/>
  <c r="HC73" i="1"/>
  <c r="HA73" i="1"/>
  <c r="GW73" i="1"/>
  <c r="GY73" i="1" s="1"/>
  <c r="GV73" i="1"/>
  <c r="GR73" i="1"/>
  <c r="EH73" i="1"/>
  <c r="HG73" i="1" s="1"/>
  <c r="EG73" i="1"/>
  <c r="HE73" i="1" s="1"/>
  <c r="EF73" i="1"/>
  <c r="EE73" i="1"/>
  <c r="DM73" i="1"/>
  <c r="DL73" i="1"/>
  <c r="DK73" i="1"/>
  <c r="DJ73" i="1"/>
  <c r="DE73" i="1"/>
  <c r="DD73" i="1"/>
  <c r="DC73" i="1"/>
  <c r="DB73" i="1"/>
  <c r="CW73" i="1"/>
  <c r="CV73" i="1"/>
  <c r="CU73" i="1"/>
  <c r="CT73" i="1"/>
  <c r="CS73" i="1"/>
  <c r="CR73" i="1"/>
  <c r="CQ73" i="1"/>
  <c r="CY73" i="1" s="1"/>
  <c r="DG73" i="1" s="1"/>
  <c r="CP73" i="1"/>
  <c r="CX73" i="1" s="1"/>
  <c r="CO73" i="1"/>
  <c r="CN73" i="1"/>
  <c r="CM73" i="1"/>
  <c r="CL73" i="1"/>
  <c r="CK73" i="1"/>
  <c r="BH73" i="1"/>
  <c r="BG73" i="1"/>
  <c r="BC73" i="1"/>
  <c r="BB73" i="1"/>
  <c r="AZ73" i="1"/>
  <c r="AY73" i="1"/>
  <c r="AV73" i="1"/>
  <c r="AT73" i="1"/>
  <c r="AU73" i="1" s="1"/>
  <c r="AS73" i="1"/>
  <c r="BA73" i="1" s="1"/>
  <c r="BD73" i="1" s="1"/>
  <c r="AR73" i="1"/>
  <c r="AQ73" i="1"/>
  <c r="AN73" i="1"/>
  <c r="AM73" i="1"/>
  <c r="AJ73" i="1"/>
  <c r="AH73" i="1"/>
  <c r="AI73" i="1" s="1"/>
  <c r="AG73" i="1"/>
  <c r="AF73" i="1" s="1"/>
  <c r="HF72" i="1"/>
  <c r="HD72" i="1"/>
  <c r="HA72" i="1"/>
  <c r="CC72" i="1"/>
  <c r="BE72" i="1"/>
  <c r="BH72" i="1" s="1"/>
  <c r="AW72" i="1"/>
  <c r="AZ72" i="1" s="1"/>
  <c r="AS72" i="1"/>
  <c r="AV72" i="1" s="1"/>
  <c r="AR72" i="1"/>
  <c r="AP72" i="1"/>
  <c r="AQ72" i="1" s="1"/>
  <c r="AO72" i="1"/>
  <c r="AN72" i="1"/>
  <c r="AL72" i="1"/>
  <c r="AK72" i="1"/>
  <c r="AG72" i="1"/>
  <c r="HE71" i="1"/>
  <c r="HC71" i="1"/>
  <c r="GS71" i="1" s="1"/>
  <c r="GR71" i="1"/>
  <c r="EH71" i="1"/>
  <c r="HG71" i="1" s="1"/>
  <c r="EG71" i="1"/>
  <c r="EF71" i="1"/>
  <c r="EE71" i="1"/>
  <c r="HA71" i="1" s="1"/>
  <c r="DK71" i="1"/>
  <c r="DJ71" i="1"/>
  <c r="DM71" i="1" s="1"/>
  <c r="DC71" i="1"/>
  <c r="DD71" i="1" s="1"/>
  <c r="DB71" i="1"/>
  <c r="DE71" i="1" s="1"/>
  <c r="CU71" i="1"/>
  <c r="CV71" i="1" s="1"/>
  <c r="CT71" i="1"/>
  <c r="CW71" i="1" s="1"/>
  <c r="CQ71" i="1"/>
  <c r="CP71" i="1"/>
  <c r="CX71" i="1" s="1"/>
  <c r="CL71" i="1"/>
  <c r="GV71" i="1" s="1"/>
  <c r="GX71" i="1" s="1"/>
  <c r="BH71" i="1"/>
  <c r="BG71" i="1"/>
  <c r="BA71" i="1"/>
  <c r="BD71" i="1" s="1"/>
  <c r="AZ71" i="1"/>
  <c r="AY71" i="1"/>
  <c r="AV71" i="1"/>
  <c r="AU71" i="1"/>
  <c r="AT71" i="1"/>
  <c r="BB71" i="1" s="1"/>
  <c r="AS71" i="1"/>
  <c r="AR71" i="1"/>
  <c r="AQ71" i="1"/>
  <c r="AN71" i="1"/>
  <c r="AM71" i="1"/>
  <c r="AJ71" i="1"/>
  <c r="AI71" i="1"/>
  <c r="AH71" i="1"/>
  <c r="AG71" i="1"/>
  <c r="AF71" i="1"/>
  <c r="HG70" i="1"/>
  <c r="HA70" i="1"/>
  <c r="GV70" i="1"/>
  <c r="GR70" i="1"/>
  <c r="EH70" i="1"/>
  <c r="EG70" i="1"/>
  <c r="HE70" i="1" s="1"/>
  <c r="EF70" i="1"/>
  <c r="HC70" i="1" s="1"/>
  <c r="EE70" i="1"/>
  <c r="DM70" i="1"/>
  <c r="DL70" i="1"/>
  <c r="DK70" i="1"/>
  <c r="DJ70" i="1"/>
  <c r="DE70" i="1"/>
  <c r="DD70" i="1"/>
  <c r="DC70" i="1"/>
  <c r="DB70" i="1"/>
  <c r="CZ70" i="1"/>
  <c r="CV70" i="1"/>
  <c r="CU70" i="1"/>
  <c r="CT70" i="1"/>
  <c r="CW70" i="1" s="1"/>
  <c r="CR70" i="1"/>
  <c r="CQ70" i="1"/>
  <c r="CY70" i="1" s="1"/>
  <c r="DG70" i="1" s="1"/>
  <c r="CP70" i="1"/>
  <c r="CX70" i="1" s="1"/>
  <c r="CN70" i="1"/>
  <c r="CM70" i="1"/>
  <c r="GW70" i="1" s="1"/>
  <c r="GY70" i="1" s="1"/>
  <c r="CL70" i="1"/>
  <c r="CO70" i="1" s="1"/>
  <c r="BH70" i="1"/>
  <c r="BG70" i="1"/>
  <c r="BB70" i="1"/>
  <c r="BC70" i="1" s="1"/>
  <c r="BA70" i="1"/>
  <c r="BD70" i="1" s="1"/>
  <c r="AZ70" i="1"/>
  <c r="AY70" i="1"/>
  <c r="AV70" i="1"/>
  <c r="AU70" i="1"/>
  <c r="AT70" i="1"/>
  <c r="AS70" i="1"/>
  <c r="AR70" i="1"/>
  <c r="AQ70" i="1"/>
  <c r="AN70" i="1"/>
  <c r="AM70" i="1"/>
  <c r="AJ70" i="1"/>
  <c r="AI70" i="1"/>
  <c r="AH70" i="1"/>
  <c r="AG70" i="1"/>
  <c r="AF70" i="1"/>
  <c r="HC69" i="1"/>
  <c r="HA69" i="1"/>
  <c r="GW69" i="1"/>
  <c r="GY69" i="1" s="1"/>
  <c r="GV69" i="1"/>
  <c r="GR69" i="1"/>
  <c r="EH69" i="1"/>
  <c r="EG69" i="1"/>
  <c r="HE69" i="1" s="1"/>
  <c r="EF69" i="1"/>
  <c r="EE69" i="1"/>
  <c r="DM69" i="1"/>
  <c r="DL69" i="1"/>
  <c r="DK69" i="1"/>
  <c r="DJ69" i="1"/>
  <c r="DI69" i="1"/>
  <c r="DE69" i="1"/>
  <c r="DD69" i="1"/>
  <c r="DC69" i="1"/>
  <c r="DB69" i="1"/>
  <c r="CW69" i="1"/>
  <c r="CV69" i="1"/>
  <c r="CU69" i="1"/>
  <c r="CT69" i="1"/>
  <c r="CS69" i="1"/>
  <c r="CR69" i="1"/>
  <c r="CQ69" i="1"/>
  <c r="CY69" i="1" s="1"/>
  <c r="CP69" i="1"/>
  <c r="CX69" i="1" s="1"/>
  <c r="DF69" i="1" s="1"/>
  <c r="CO69" i="1"/>
  <c r="CN69" i="1"/>
  <c r="CM69" i="1"/>
  <c r="CL69" i="1"/>
  <c r="CK69" i="1"/>
  <c r="BH69" i="1"/>
  <c r="BG69" i="1"/>
  <c r="BB69" i="1"/>
  <c r="AZ69" i="1"/>
  <c r="AY69" i="1"/>
  <c r="AT69" i="1"/>
  <c r="AS69" i="1"/>
  <c r="AR69" i="1"/>
  <c r="AQ69" i="1"/>
  <c r="AN69" i="1"/>
  <c r="AM69" i="1"/>
  <c r="AH69" i="1"/>
  <c r="AG69" i="1"/>
  <c r="HE68" i="1"/>
  <c r="HC68" i="1"/>
  <c r="GR68" i="1"/>
  <c r="EH68" i="1"/>
  <c r="HG68" i="1" s="1"/>
  <c r="EG68" i="1"/>
  <c r="EF68" i="1"/>
  <c r="EE68" i="1"/>
  <c r="HA68" i="1" s="1"/>
  <c r="DK68" i="1"/>
  <c r="DJ68" i="1"/>
  <c r="DM68" i="1" s="1"/>
  <c r="DC68" i="1"/>
  <c r="DD68" i="1" s="1"/>
  <c r="DB68" i="1"/>
  <c r="DE68" i="1" s="1"/>
  <c r="CU68" i="1"/>
  <c r="CT68" i="1"/>
  <c r="CW68" i="1" s="1"/>
  <c r="CQ68" i="1"/>
  <c r="CP68" i="1"/>
  <c r="CM68" i="1"/>
  <c r="GW68" i="1" s="1"/>
  <c r="GY68" i="1" s="1"/>
  <c r="BH68" i="1"/>
  <c r="BG68" i="1"/>
  <c r="BD68" i="1"/>
  <c r="BA68" i="1"/>
  <c r="AZ68" i="1"/>
  <c r="AY68" i="1"/>
  <c r="AT68" i="1"/>
  <c r="AS68" i="1"/>
  <c r="AV68" i="1" s="1"/>
  <c r="AR68" i="1"/>
  <c r="AQ68" i="1"/>
  <c r="AN68" i="1"/>
  <c r="AM68" i="1"/>
  <c r="AH68" i="1"/>
  <c r="AI68" i="1" s="1"/>
  <c r="AG68" i="1"/>
  <c r="AJ68" i="1" s="1"/>
  <c r="HG67" i="1"/>
  <c r="GR67" i="1"/>
  <c r="EH67" i="1"/>
  <c r="EG67" i="1"/>
  <c r="HE67" i="1" s="1"/>
  <c r="EF67" i="1"/>
  <c r="HC67" i="1" s="1"/>
  <c r="EE67" i="1"/>
  <c r="EE66" i="1" s="1"/>
  <c r="DK67" i="1"/>
  <c r="DL67" i="1" s="1"/>
  <c r="DJ67" i="1"/>
  <c r="DM67" i="1" s="1"/>
  <c r="DC67" i="1"/>
  <c r="DB67" i="1"/>
  <c r="CU67" i="1"/>
  <c r="CT67" i="1"/>
  <c r="CQ67" i="1"/>
  <c r="CP67" i="1"/>
  <c r="CM67" i="1"/>
  <c r="BH67" i="1"/>
  <c r="BG67" i="1"/>
  <c r="BA67" i="1"/>
  <c r="BD67" i="1" s="1"/>
  <c r="AZ67" i="1"/>
  <c r="AY67" i="1"/>
  <c r="AV67" i="1"/>
  <c r="AU67" i="1"/>
  <c r="AT67" i="1"/>
  <c r="BB67" i="1" s="1"/>
  <c r="AS67" i="1"/>
  <c r="AR67" i="1"/>
  <c r="AQ67" i="1"/>
  <c r="AN67" i="1"/>
  <c r="AM67" i="1"/>
  <c r="AJ67" i="1"/>
  <c r="AI67" i="1"/>
  <c r="AH67" i="1"/>
  <c r="AG67" i="1"/>
  <c r="AF67" i="1"/>
  <c r="HF66" i="1"/>
  <c r="HD66" i="1"/>
  <c r="HC66" i="1"/>
  <c r="HB66" i="1"/>
  <c r="GZ66" i="1"/>
  <c r="GU66" i="1"/>
  <c r="GT66" i="1"/>
  <c r="GR66" i="1"/>
  <c r="GQ66" i="1"/>
  <c r="GP66" i="1"/>
  <c r="EG66" i="1"/>
  <c r="EF66" i="1"/>
  <c r="DC66" i="1"/>
  <c r="CU66" i="1"/>
  <c r="CC66" i="1"/>
  <c r="CB66" i="1"/>
  <c r="CA66" i="1"/>
  <c r="BZ66" i="1"/>
  <c r="BH66" i="1"/>
  <c r="BG66" i="1"/>
  <c r="BF66" i="1"/>
  <c r="BE66" i="1"/>
  <c r="AZ66" i="1"/>
  <c r="AX66" i="1"/>
  <c r="AW66" i="1"/>
  <c r="AY66" i="1" s="1"/>
  <c r="AP66" i="1"/>
  <c r="AO66" i="1"/>
  <c r="AL66" i="1"/>
  <c r="AT66" i="1" s="1"/>
  <c r="BB66" i="1" s="1"/>
  <c r="AK66" i="1"/>
  <c r="AH66" i="1"/>
  <c r="HC65" i="1"/>
  <c r="GV65" i="1"/>
  <c r="GR65" i="1"/>
  <c r="EH65" i="1"/>
  <c r="HG65" i="1" s="1"/>
  <c r="EG65" i="1"/>
  <c r="HE65" i="1" s="1"/>
  <c r="EF65" i="1"/>
  <c r="EE65" i="1"/>
  <c r="HA65" i="1" s="1"/>
  <c r="DM65" i="1"/>
  <c r="DK65" i="1"/>
  <c r="DJ65" i="1"/>
  <c r="DL65" i="1" s="1"/>
  <c r="DE65" i="1"/>
  <c r="DC65" i="1"/>
  <c r="DD65" i="1" s="1"/>
  <c r="DB65" i="1"/>
  <c r="CW65" i="1"/>
  <c r="CU65" i="1"/>
  <c r="CV65" i="1" s="1"/>
  <c r="CT65" i="1"/>
  <c r="CQ65" i="1"/>
  <c r="CR65" i="1" s="1"/>
  <c r="CP65" i="1"/>
  <c r="CX65" i="1" s="1"/>
  <c r="CL65" i="1"/>
  <c r="CO65" i="1" s="1"/>
  <c r="BH65" i="1"/>
  <c r="BG65" i="1"/>
  <c r="BA65" i="1"/>
  <c r="AZ65" i="1"/>
  <c r="AY65" i="1"/>
  <c r="AU65" i="1"/>
  <c r="AT65" i="1"/>
  <c r="BB65" i="1" s="1"/>
  <c r="BC65" i="1" s="1"/>
  <c r="AS65" i="1"/>
  <c r="AV65" i="1" s="1"/>
  <c r="AR65" i="1"/>
  <c r="AQ65" i="1"/>
  <c r="AN65" i="1"/>
  <c r="AM65" i="1"/>
  <c r="AI65" i="1"/>
  <c r="AH65" i="1"/>
  <c r="AG65" i="1"/>
  <c r="AJ65" i="1" s="1"/>
  <c r="HG64" i="1"/>
  <c r="HA64" i="1"/>
  <c r="GV64" i="1"/>
  <c r="GR64" i="1"/>
  <c r="EH64" i="1"/>
  <c r="EG64" i="1"/>
  <c r="HE64" i="1" s="1"/>
  <c r="EF64" i="1"/>
  <c r="HC64" i="1" s="1"/>
  <c r="EE64" i="1"/>
  <c r="DL64" i="1"/>
  <c r="DK64" i="1"/>
  <c r="DJ64" i="1"/>
  <c r="DM64" i="1" s="1"/>
  <c r="DD64" i="1"/>
  <c r="DC64" i="1"/>
  <c r="DB64" i="1"/>
  <c r="DE64" i="1" s="1"/>
  <c r="CZ64" i="1"/>
  <c r="CV64" i="1"/>
  <c r="CU64" i="1"/>
  <c r="CT64" i="1"/>
  <c r="CW64" i="1" s="1"/>
  <c r="CR64" i="1"/>
  <c r="CQ64" i="1"/>
  <c r="CY64" i="1" s="1"/>
  <c r="DG64" i="1" s="1"/>
  <c r="CP64" i="1"/>
  <c r="CX64" i="1" s="1"/>
  <c r="CN64" i="1"/>
  <c r="CM64" i="1"/>
  <c r="GW64" i="1" s="1"/>
  <c r="GY64" i="1" s="1"/>
  <c r="CL64" i="1"/>
  <c r="CO64" i="1" s="1"/>
  <c r="BH64" i="1"/>
  <c r="BG64" i="1"/>
  <c r="BD64" i="1"/>
  <c r="BB64" i="1"/>
  <c r="BC64" i="1" s="1"/>
  <c r="BA64" i="1"/>
  <c r="AZ64" i="1"/>
  <c r="AY64" i="1"/>
  <c r="AV64" i="1"/>
  <c r="AT64" i="1"/>
  <c r="AU64" i="1" s="1"/>
  <c r="AS64" i="1"/>
  <c r="AR64" i="1"/>
  <c r="AQ64" i="1"/>
  <c r="AN64" i="1"/>
  <c r="AM64" i="1"/>
  <c r="AJ64" i="1"/>
  <c r="AH64" i="1"/>
  <c r="AI64" i="1" s="1"/>
  <c r="AG64" i="1"/>
  <c r="AF64" i="1"/>
  <c r="HC63" i="1"/>
  <c r="HA63" i="1"/>
  <c r="GW63" i="1"/>
  <c r="GY63" i="1" s="1"/>
  <c r="GR63" i="1"/>
  <c r="EH63" i="1"/>
  <c r="HG63" i="1" s="1"/>
  <c r="EG63" i="1"/>
  <c r="HE63" i="1" s="1"/>
  <c r="EF63" i="1"/>
  <c r="EE63" i="1"/>
  <c r="DM63" i="1"/>
  <c r="DK63" i="1"/>
  <c r="DL63" i="1" s="1"/>
  <c r="DJ63" i="1"/>
  <c r="DI63" i="1"/>
  <c r="DE63" i="1"/>
  <c r="DC63" i="1"/>
  <c r="DD63" i="1" s="1"/>
  <c r="DB63" i="1"/>
  <c r="DA63" i="1"/>
  <c r="CW63" i="1"/>
  <c r="CU63" i="1"/>
  <c r="CV63" i="1" s="1"/>
  <c r="CT63" i="1"/>
  <c r="CS63" i="1"/>
  <c r="CQ63" i="1"/>
  <c r="CR63" i="1" s="1"/>
  <c r="CP63" i="1"/>
  <c r="CX63" i="1" s="1"/>
  <c r="DF63" i="1" s="1"/>
  <c r="CO63" i="1"/>
  <c r="CM63" i="1"/>
  <c r="CN63" i="1" s="1"/>
  <c r="CL63" i="1"/>
  <c r="GV63" i="1" s="1"/>
  <c r="BH63" i="1"/>
  <c r="BG63" i="1"/>
  <c r="BE63" i="1"/>
  <c r="BB63" i="1"/>
  <c r="AZ63" i="1"/>
  <c r="AW63" i="1"/>
  <c r="AY63" i="1" s="1"/>
  <c r="AT63" i="1"/>
  <c r="AQ63" i="1"/>
  <c r="AO63" i="1"/>
  <c r="AR63" i="1" s="1"/>
  <c r="AK63" i="1"/>
  <c r="AH63" i="1"/>
  <c r="AG63" i="1"/>
  <c r="HE62" i="1"/>
  <c r="HC62" i="1"/>
  <c r="GX62" i="1"/>
  <c r="GV62" i="1"/>
  <c r="GS62" i="1" s="1"/>
  <c r="GR62" i="1"/>
  <c r="EH62" i="1"/>
  <c r="HG62" i="1" s="1"/>
  <c r="EG62" i="1"/>
  <c r="EF62" i="1"/>
  <c r="EE62" i="1"/>
  <c r="HA62" i="1" s="1"/>
  <c r="DM62" i="1"/>
  <c r="DL62" i="1"/>
  <c r="DK62" i="1"/>
  <c r="DI62" i="1"/>
  <c r="DE62" i="1"/>
  <c r="DC62" i="1"/>
  <c r="DD62" i="1" s="1"/>
  <c r="DB62" i="1"/>
  <c r="DA62" i="1"/>
  <c r="CW62" i="1"/>
  <c r="CU62" i="1"/>
  <c r="CV62" i="1" s="1"/>
  <c r="CT62" i="1"/>
  <c r="CS62" i="1"/>
  <c r="CQ62" i="1"/>
  <c r="CR62" i="1" s="1"/>
  <c r="CP62" i="1"/>
  <c r="CX62" i="1" s="1"/>
  <c r="DF62" i="1" s="1"/>
  <c r="CO62" i="1"/>
  <c r="CM62" i="1"/>
  <c r="GW62" i="1" s="1"/>
  <c r="GY62" i="1" s="1"/>
  <c r="CL62" i="1"/>
  <c r="BG62" i="1"/>
  <c r="BE62" i="1"/>
  <c r="BH62" i="1" s="1"/>
  <c r="BD62" i="1"/>
  <c r="BA62" i="1"/>
  <c r="AZ62" i="1"/>
  <c r="AY62" i="1"/>
  <c r="AV62" i="1"/>
  <c r="AT62" i="1"/>
  <c r="AS62" i="1"/>
  <c r="AR62" i="1"/>
  <c r="AQ62" i="1"/>
  <c r="AN62" i="1"/>
  <c r="AM62" i="1"/>
  <c r="AH62" i="1"/>
  <c r="HG61" i="1"/>
  <c r="HA61" i="1"/>
  <c r="GR61" i="1"/>
  <c r="EH61" i="1"/>
  <c r="EG61" i="1"/>
  <c r="HE61" i="1" s="1"/>
  <c r="EF61" i="1"/>
  <c r="HC61" i="1" s="1"/>
  <c r="HC58" i="1" s="1"/>
  <c r="HC57" i="1" s="1"/>
  <c r="EE61" i="1"/>
  <c r="DK61" i="1"/>
  <c r="DJ61" i="1"/>
  <c r="DC61" i="1"/>
  <c r="DB61" i="1"/>
  <c r="CY61" i="1"/>
  <c r="CU61" i="1"/>
  <c r="CU58" i="1" s="1"/>
  <c r="CT61" i="1"/>
  <c r="AO61" i="1" s="1"/>
  <c r="CQ61" i="1"/>
  <c r="CR61" i="1" s="1"/>
  <c r="CP61" i="1"/>
  <c r="CX61" i="1" s="1"/>
  <c r="CM61" i="1"/>
  <c r="CL61" i="1"/>
  <c r="BG61" i="1"/>
  <c r="BE61" i="1"/>
  <c r="BH61" i="1" s="1"/>
  <c r="BB61" i="1"/>
  <c r="AW61" i="1"/>
  <c r="AT61" i="1"/>
  <c r="AS61" i="1"/>
  <c r="AK61" i="1"/>
  <c r="AG61" i="1" s="1"/>
  <c r="AH61" i="1"/>
  <c r="HG60" i="1"/>
  <c r="HE60" i="1"/>
  <c r="HC60" i="1"/>
  <c r="HA60" i="1"/>
  <c r="GX60" i="1"/>
  <c r="GW60" i="1"/>
  <c r="GY60" i="1" s="1"/>
  <c r="GV60" i="1"/>
  <c r="GR60" i="1"/>
  <c r="CY60" i="1"/>
  <c r="DG60" i="1" s="1"/>
  <c r="CO60" i="1"/>
  <c r="CN60" i="1"/>
  <c r="CM60" i="1"/>
  <c r="CK60" i="1"/>
  <c r="AT60" i="1"/>
  <c r="BB60" i="1" s="1"/>
  <c r="AH60" i="1"/>
  <c r="HE59" i="1"/>
  <c r="HC59" i="1"/>
  <c r="GR59" i="1"/>
  <c r="EH59" i="1"/>
  <c r="CC59" i="1" s="1"/>
  <c r="CC58" i="1" s="1"/>
  <c r="EG59" i="1"/>
  <c r="CB59" i="1" s="1"/>
  <c r="CB58" i="1" s="1"/>
  <c r="EF59" i="1"/>
  <c r="EE59" i="1"/>
  <c r="DK59" i="1"/>
  <c r="DJ59" i="1"/>
  <c r="DC59" i="1"/>
  <c r="DB59" i="1"/>
  <c r="CU59" i="1"/>
  <c r="CT59" i="1"/>
  <c r="CQ59" i="1"/>
  <c r="CY59" i="1" s="1"/>
  <c r="CP59" i="1"/>
  <c r="CM59" i="1"/>
  <c r="GW59" i="1" s="1"/>
  <c r="CL59" i="1"/>
  <c r="CA59" i="1"/>
  <c r="CA58" i="1" s="1"/>
  <c r="BE59" i="1"/>
  <c r="AT59" i="1"/>
  <c r="BB59" i="1" s="1"/>
  <c r="AM59" i="1"/>
  <c r="AK59" i="1"/>
  <c r="AK58" i="1" s="1"/>
  <c r="AH59" i="1"/>
  <c r="HF58" i="1"/>
  <c r="HF57" i="1" s="1"/>
  <c r="HF56" i="1" s="1"/>
  <c r="HD58" i="1"/>
  <c r="HB58" i="1"/>
  <c r="HB57" i="1" s="1"/>
  <c r="HB56" i="1" s="1"/>
  <c r="GZ58" i="1"/>
  <c r="GU58" i="1"/>
  <c r="GU57" i="1" s="1"/>
  <c r="GU56" i="1" s="1"/>
  <c r="GT58" i="1"/>
  <c r="GT57" i="1" s="1"/>
  <c r="GT56" i="1" s="1"/>
  <c r="GQ58" i="1"/>
  <c r="GQ57" i="1" s="1"/>
  <c r="GP58" i="1"/>
  <c r="DK58" i="1"/>
  <c r="DC58" i="1"/>
  <c r="CQ58" i="1"/>
  <c r="CM58" i="1"/>
  <c r="BF58" i="1"/>
  <c r="BF57" i="1" s="1"/>
  <c r="AX58" i="1"/>
  <c r="AX57" i="1" s="1"/>
  <c r="AP58" i="1"/>
  <c r="AP57" i="1" s="1"/>
  <c r="AL58" i="1"/>
  <c r="AT58" i="1" s="1"/>
  <c r="BB58" i="1" s="1"/>
  <c r="AH58" i="1"/>
  <c r="HD57" i="1"/>
  <c r="HD56" i="1" s="1"/>
  <c r="GZ57" i="1"/>
  <c r="GZ56" i="1" s="1"/>
  <c r="GQ55" i="1"/>
  <c r="GR55" i="1" s="1"/>
  <c r="GS55" i="1" s="1"/>
  <c r="GT55" i="1" s="1"/>
  <c r="GU55" i="1" s="1"/>
  <c r="GV55" i="1" s="1"/>
  <c r="GW55" i="1" s="1"/>
  <c r="GX55" i="1" s="1"/>
  <c r="GY55" i="1" s="1"/>
  <c r="GZ55" i="1" s="1"/>
  <c r="HA55" i="1" s="1"/>
  <c r="HB55" i="1" s="1"/>
  <c r="HC55" i="1" s="1"/>
  <c r="HD55" i="1" s="1"/>
  <c r="HE55" i="1" s="1"/>
  <c r="HF55" i="1" s="1"/>
  <c r="HG55" i="1" s="1"/>
  <c r="HH55" i="1" s="1"/>
  <c r="HI55" i="1" s="1"/>
  <c r="EH53" i="1"/>
  <c r="EE53" i="1"/>
  <c r="GZ52" i="1"/>
  <c r="HB52" i="1" s="1"/>
  <c r="HD52" i="1" s="1"/>
  <c r="HF52" i="1" s="1"/>
  <c r="GT52" i="1"/>
  <c r="EH52" i="1"/>
  <c r="EG52" i="1"/>
  <c r="EG53" i="1" s="1"/>
  <c r="EF52" i="1"/>
  <c r="EF53" i="1" s="1"/>
  <c r="EE52" i="1"/>
  <c r="BH51" i="1"/>
  <c r="BG51" i="1"/>
  <c r="BA51" i="1"/>
  <c r="BD51" i="1" s="1"/>
  <c r="AZ51" i="1"/>
  <c r="AY51" i="1"/>
  <c r="AV51" i="1"/>
  <c r="AU51" i="1"/>
  <c r="AT51" i="1"/>
  <c r="BB51" i="1" s="1"/>
  <c r="AS51" i="1"/>
  <c r="AR51" i="1"/>
  <c r="AQ51" i="1"/>
  <c r="AN51" i="1"/>
  <c r="AM51" i="1"/>
  <c r="AJ51" i="1"/>
  <c r="AI51" i="1"/>
  <c r="AH51" i="1"/>
  <c r="AG51" i="1"/>
  <c r="AF51" i="1"/>
  <c r="BH50" i="1"/>
  <c r="BG50" i="1"/>
  <c r="AZ50" i="1"/>
  <c r="AY50" i="1"/>
  <c r="AT50" i="1"/>
  <c r="AS50" i="1"/>
  <c r="AR50" i="1"/>
  <c r="AQ50" i="1"/>
  <c r="AN50" i="1"/>
  <c r="AM50" i="1"/>
  <c r="AH50" i="1"/>
  <c r="AI50" i="1" s="1"/>
  <c r="AG50" i="1"/>
  <c r="BH49" i="1"/>
  <c r="BG49" i="1"/>
  <c r="BB49" i="1"/>
  <c r="BC49" i="1" s="1"/>
  <c r="AZ49" i="1"/>
  <c r="AY49" i="1"/>
  <c r="AT49" i="1"/>
  <c r="AU49" i="1" s="1"/>
  <c r="AS49" i="1"/>
  <c r="BA49" i="1" s="1"/>
  <c r="BD49" i="1" s="1"/>
  <c r="AR49" i="1"/>
  <c r="AQ49" i="1"/>
  <c r="AN49" i="1"/>
  <c r="AM49" i="1"/>
  <c r="AH49" i="1"/>
  <c r="AG49" i="1"/>
  <c r="BH48" i="1"/>
  <c r="BG48" i="1"/>
  <c r="AZ48" i="1"/>
  <c r="AY48" i="1"/>
  <c r="AT48" i="1"/>
  <c r="AS48" i="1"/>
  <c r="AR48" i="1"/>
  <c r="AQ48" i="1"/>
  <c r="AN48" i="1"/>
  <c r="AM48" i="1"/>
  <c r="AH48" i="1"/>
  <c r="AI48" i="1" s="1"/>
  <c r="AG48" i="1"/>
  <c r="CC47" i="1"/>
  <c r="CB47" i="1"/>
  <c r="CA47" i="1"/>
  <c r="BZ47" i="1"/>
  <c r="BH47" i="1"/>
  <c r="BG47" i="1"/>
  <c r="BF47" i="1"/>
  <c r="BE47" i="1"/>
  <c r="AZ47" i="1"/>
  <c r="AX47" i="1"/>
  <c r="AW47" i="1"/>
  <c r="AR47" i="1"/>
  <c r="AQ47" i="1"/>
  <c r="AP47" i="1"/>
  <c r="AO47" i="1"/>
  <c r="AN47" i="1"/>
  <c r="AM47" i="1"/>
  <c r="AL47" i="1"/>
  <c r="AT47" i="1" s="1"/>
  <c r="AK47" i="1"/>
  <c r="AS47" i="1" s="1"/>
  <c r="AJ47" i="1"/>
  <c r="AG47" i="1"/>
  <c r="KX44" i="1"/>
  <c r="JX44" i="1"/>
  <c r="EW44" i="1"/>
  <c r="DZ44" i="1"/>
  <c r="CG44" i="1"/>
  <c r="JF43" i="1"/>
  <c r="JF42" i="1" s="1"/>
  <c r="JE43" i="1"/>
  <c r="JD43" i="1"/>
  <c r="JC43" i="1"/>
  <c r="JB43" i="1"/>
  <c r="JB42" i="1" s="1"/>
  <c r="JA43" i="1"/>
  <c r="IZ43" i="1"/>
  <c r="IZ42" i="1" s="1"/>
  <c r="IY43" i="1"/>
  <c r="HR43" i="1"/>
  <c r="HR42" i="1" s="1"/>
  <c r="HQ43" i="1"/>
  <c r="HP43" i="1"/>
  <c r="HP42" i="1" s="1"/>
  <c r="HO43" i="1"/>
  <c r="HO42" i="1" s="1"/>
  <c r="HN43" i="1"/>
  <c r="HN42" i="1" s="1"/>
  <c r="HM43" i="1"/>
  <c r="HL43" i="1"/>
  <c r="HL42" i="1" s="1"/>
  <c r="HK43" i="1"/>
  <c r="HK42" i="1" s="1"/>
  <c r="FP43" i="1"/>
  <c r="FO43" i="1"/>
  <c r="FJ43" i="1"/>
  <c r="FI43" i="1"/>
  <c r="FH43" i="1"/>
  <c r="FG43" i="1"/>
  <c r="FC43" i="1"/>
  <c r="FC42" i="1" s="1"/>
  <c r="FB43" i="1"/>
  <c r="FA43" i="1"/>
  <c r="FD43" i="1" s="1"/>
  <c r="EZ43" i="1"/>
  <c r="EY43" i="1"/>
  <c r="EY42" i="1" s="1"/>
  <c r="EV43" i="1"/>
  <c r="EU43" i="1"/>
  <c r="EQ43" i="1"/>
  <c r="EQ42" i="1" s="1"/>
  <c r="EP43" i="1"/>
  <c r="FR43" i="1" s="1"/>
  <c r="FR42" i="1" s="1"/>
  <c r="EO43" i="1"/>
  <c r="ER43" i="1" s="1"/>
  <c r="DM43" i="1"/>
  <c r="DL43" i="1"/>
  <c r="DG43" i="1"/>
  <c r="DG42" i="1" s="1"/>
  <c r="DE43" i="1"/>
  <c r="DD43" i="1"/>
  <c r="DD42" i="1" s="1"/>
  <c r="CY43" i="1"/>
  <c r="CX43" i="1"/>
  <c r="CW43" i="1"/>
  <c r="CV43" i="1"/>
  <c r="CS43" i="1"/>
  <c r="CR43" i="1"/>
  <c r="CR42" i="1" s="1"/>
  <c r="CM43" i="1"/>
  <c r="DO43" i="1" s="1"/>
  <c r="CL43" i="1"/>
  <c r="BH43" i="1"/>
  <c r="BG43" i="1"/>
  <c r="BG42" i="1" s="1"/>
  <c r="BC43" i="1"/>
  <c r="BA43" i="1"/>
  <c r="BD43" i="1" s="1"/>
  <c r="AZ43" i="1"/>
  <c r="AV43" i="1"/>
  <c r="AU43" i="1"/>
  <c r="AT43" i="1"/>
  <c r="AR43" i="1"/>
  <c r="AQ43" i="1"/>
  <c r="AN43" i="1"/>
  <c r="AM43" i="1"/>
  <c r="AJ43" i="1"/>
  <c r="AH43" i="1"/>
  <c r="AG43" i="1"/>
  <c r="AF43" i="1" s="1"/>
  <c r="AF42" i="1" s="1"/>
  <c r="F43" i="1"/>
  <c r="LI42" i="1"/>
  <c r="LH42" i="1"/>
  <c r="LG42" i="1"/>
  <c r="LF42" i="1"/>
  <c r="LE42" i="1"/>
  <c r="LD42" i="1"/>
  <c r="LC42" i="1"/>
  <c r="LB42" i="1"/>
  <c r="LA42" i="1"/>
  <c r="KZ42" i="1"/>
  <c r="KY42" i="1"/>
  <c r="KX42" i="1"/>
  <c r="KW42" i="1"/>
  <c r="KV42" i="1"/>
  <c r="KU42" i="1"/>
  <c r="KT42" i="1"/>
  <c r="KS42" i="1"/>
  <c r="KR42" i="1"/>
  <c r="KL42" i="1"/>
  <c r="KK42" i="1"/>
  <c r="KJ42" i="1"/>
  <c r="KI42" i="1"/>
  <c r="KH42" i="1"/>
  <c r="KG42" i="1"/>
  <c r="KF42" i="1"/>
  <c r="KE42" i="1"/>
  <c r="KD42" i="1"/>
  <c r="KC42" i="1"/>
  <c r="KB42" i="1"/>
  <c r="KA42" i="1"/>
  <c r="JZ42" i="1"/>
  <c r="JY42" i="1"/>
  <c r="JX42" i="1"/>
  <c r="JW42" i="1"/>
  <c r="JV42" i="1"/>
  <c r="JU42" i="1"/>
  <c r="JT42" i="1"/>
  <c r="JS42" i="1"/>
  <c r="JR42" i="1"/>
  <c r="JQ42" i="1"/>
  <c r="JP42" i="1"/>
  <c r="JO42" i="1"/>
  <c r="JN42" i="1"/>
  <c r="JM42" i="1"/>
  <c r="JL42" i="1"/>
  <c r="JK42" i="1"/>
  <c r="JJ42" i="1"/>
  <c r="JI42" i="1"/>
  <c r="JH42" i="1"/>
  <c r="JG42" i="1"/>
  <c r="JE42" i="1"/>
  <c r="JD42" i="1"/>
  <c r="JC42" i="1"/>
  <c r="JA42" i="1"/>
  <c r="IY42" i="1"/>
  <c r="IX42" i="1"/>
  <c r="IW42" i="1"/>
  <c r="IV42" i="1"/>
  <c r="IU42" i="1"/>
  <c r="IT42" i="1"/>
  <c r="IS42" i="1"/>
  <c r="IR42" i="1"/>
  <c r="IQ42" i="1"/>
  <c r="IP42" i="1"/>
  <c r="IO42" i="1"/>
  <c r="IN42" i="1"/>
  <c r="IM42" i="1"/>
  <c r="IL42" i="1"/>
  <c r="IK42" i="1"/>
  <c r="IJ42" i="1"/>
  <c r="II42" i="1"/>
  <c r="IH42" i="1"/>
  <c r="IG42" i="1"/>
  <c r="IF42" i="1"/>
  <c r="IE42" i="1"/>
  <c r="ID42" i="1"/>
  <c r="IC42" i="1"/>
  <c r="IB42" i="1"/>
  <c r="IA42" i="1"/>
  <c r="HZ42" i="1"/>
  <c r="HY42" i="1"/>
  <c r="HX42" i="1"/>
  <c r="HW42" i="1"/>
  <c r="HV42" i="1"/>
  <c r="HU42" i="1"/>
  <c r="HT42" i="1"/>
  <c r="HS42" i="1"/>
  <c r="HQ42" i="1"/>
  <c r="HM42" i="1"/>
  <c r="GK42" i="1"/>
  <c r="GK44" i="1" s="1"/>
  <c r="GJ42" i="1"/>
  <c r="GI42" i="1"/>
  <c r="GH42" i="1"/>
  <c r="GG42" i="1"/>
  <c r="GF42" i="1"/>
  <c r="GE42" i="1"/>
  <c r="GD42" i="1"/>
  <c r="GC42" i="1"/>
  <c r="GB42" i="1"/>
  <c r="GA42" i="1"/>
  <c r="FZ42" i="1"/>
  <c r="FY42" i="1"/>
  <c r="FY44" i="1" s="1"/>
  <c r="FX42" i="1"/>
  <c r="FX44" i="1" s="1"/>
  <c r="FW42" i="1"/>
  <c r="FV42" i="1"/>
  <c r="FU42" i="1"/>
  <c r="FU44" i="1" s="1"/>
  <c r="FT42" i="1"/>
  <c r="FS42" i="1"/>
  <c r="FP42" i="1"/>
  <c r="FO42" i="1"/>
  <c r="FN42" i="1"/>
  <c r="FM42" i="1"/>
  <c r="FJ42" i="1"/>
  <c r="FH42" i="1"/>
  <c r="FG42" i="1"/>
  <c r="FF42" i="1"/>
  <c r="FE42" i="1"/>
  <c r="FE44" i="1" s="1"/>
  <c r="FD42" i="1"/>
  <c r="FB42" i="1"/>
  <c r="FA42" i="1"/>
  <c r="EZ42" i="1"/>
  <c r="EX42" i="1"/>
  <c r="EW42" i="1"/>
  <c r="EV42" i="1"/>
  <c r="EU42" i="1"/>
  <c r="ET42" i="1"/>
  <c r="ES42" i="1"/>
  <c r="ER42" i="1"/>
  <c r="EP42" i="1"/>
  <c r="EO42" i="1"/>
  <c r="EM42" i="1"/>
  <c r="EL42" i="1"/>
  <c r="EH42" i="1"/>
  <c r="EG42" i="1"/>
  <c r="EF42" i="1"/>
  <c r="EE42" i="1"/>
  <c r="ED42" i="1"/>
  <c r="EC42" i="1"/>
  <c r="EB42" i="1"/>
  <c r="EA42" i="1"/>
  <c r="EA44" i="1" s="1"/>
  <c r="DZ42" i="1"/>
  <c r="DY42" i="1"/>
  <c r="DX42" i="1"/>
  <c r="DW42" i="1"/>
  <c r="DW44" i="1" s="1"/>
  <c r="DV42" i="1"/>
  <c r="DU42" i="1"/>
  <c r="DT42" i="1"/>
  <c r="DS42" i="1"/>
  <c r="DR42" i="1"/>
  <c r="DQ42" i="1"/>
  <c r="DP42" i="1"/>
  <c r="DO42" i="1"/>
  <c r="DL42" i="1"/>
  <c r="DK42" i="1"/>
  <c r="DJ42" i="1"/>
  <c r="DM42" i="1" s="1"/>
  <c r="DC42" i="1"/>
  <c r="DB42" i="1"/>
  <c r="CY42" i="1"/>
  <c r="CV42" i="1"/>
  <c r="CU42" i="1"/>
  <c r="CT42" i="1"/>
  <c r="CW42" i="1" s="1"/>
  <c r="CQ42" i="1"/>
  <c r="CP42" i="1"/>
  <c r="CM42" i="1"/>
  <c r="CL42" i="1"/>
  <c r="CH42" i="1"/>
  <c r="CG42" i="1"/>
  <c r="CC42" i="1"/>
  <c r="CB42" i="1"/>
  <c r="CA42" i="1"/>
  <c r="BZ42" i="1"/>
  <c r="BY42" i="1"/>
  <c r="BX42" i="1"/>
  <c r="BW42" i="1"/>
  <c r="BV42" i="1"/>
  <c r="BU42" i="1"/>
  <c r="BT42" i="1"/>
  <c r="BS42" i="1"/>
  <c r="BR42" i="1"/>
  <c r="BQ42" i="1"/>
  <c r="BP42" i="1"/>
  <c r="BO42" i="1"/>
  <c r="BN42" i="1"/>
  <c r="BM42" i="1"/>
  <c r="BL42" i="1"/>
  <c r="BK42" i="1"/>
  <c r="BF42" i="1"/>
  <c r="BF44" i="1" s="1"/>
  <c r="BF46" i="1" s="1"/>
  <c r="BE42" i="1"/>
  <c r="BC42" i="1"/>
  <c r="BB42" i="1"/>
  <c r="BA42" i="1"/>
  <c r="BD42" i="1" s="1"/>
  <c r="AY42" i="1"/>
  <c r="AX42" i="1"/>
  <c r="AW42" i="1"/>
  <c r="AZ42" i="1" s="1"/>
  <c r="AU42" i="1"/>
  <c r="AT42" i="1"/>
  <c r="AS42" i="1"/>
  <c r="AV42" i="1" s="1"/>
  <c r="AQ42" i="1"/>
  <c r="AP42" i="1"/>
  <c r="AP44" i="1" s="1"/>
  <c r="AO42" i="1"/>
  <c r="AR42" i="1" s="1"/>
  <c r="AM42" i="1"/>
  <c r="AL42" i="1"/>
  <c r="AK42" i="1"/>
  <c r="AN42" i="1" s="1"/>
  <c r="AH42" i="1"/>
  <c r="AG42" i="1"/>
  <c r="AJ42" i="1" s="1"/>
  <c r="AC42" i="1"/>
  <c r="AB42" i="1"/>
  <c r="AB44" i="1" s="1"/>
  <c r="Y42" i="1"/>
  <c r="W42" i="1"/>
  <c r="V42" i="1"/>
  <c r="I42" i="1"/>
  <c r="I44" i="1" s="1"/>
  <c r="G42" i="1"/>
  <c r="GL41" i="1"/>
  <c r="FP41" i="1"/>
  <c r="FL41" i="1"/>
  <c r="FH41" i="1"/>
  <c r="FD41" i="1"/>
  <c r="EZ41" i="1"/>
  <c r="EV41" i="1"/>
  <c r="ER41" i="1"/>
  <c r="EI41" i="1"/>
  <c r="DM41" i="1"/>
  <c r="DI41" i="1"/>
  <c r="DE41" i="1"/>
  <c r="DA41" i="1"/>
  <c r="CW41" i="1"/>
  <c r="CS41" i="1"/>
  <c r="CO41" i="1"/>
  <c r="CD41" i="1"/>
  <c r="BH41" i="1"/>
  <c r="BD41" i="1"/>
  <c r="AZ41" i="1"/>
  <c r="AV41" i="1"/>
  <c r="AR41" i="1"/>
  <c r="AN41" i="1"/>
  <c r="AJ41" i="1"/>
  <c r="GM39" i="1"/>
  <c r="FP39" i="1"/>
  <c r="FO39" i="1"/>
  <c r="FJ39" i="1"/>
  <c r="FK39" i="1" s="1"/>
  <c r="FI39" i="1"/>
  <c r="FL39" i="1" s="1"/>
  <c r="FH39" i="1"/>
  <c r="FG39" i="1"/>
  <c r="FD39" i="1"/>
  <c r="FC39" i="1"/>
  <c r="FB39" i="1"/>
  <c r="FA39" i="1"/>
  <c r="EZ39" i="1"/>
  <c r="EY39" i="1"/>
  <c r="EV39" i="1"/>
  <c r="EU39" i="1"/>
  <c r="ER39" i="1"/>
  <c r="EQ39" i="1"/>
  <c r="EP39" i="1"/>
  <c r="FR39" i="1" s="1"/>
  <c r="EO39" i="1"/>
  <c r="FQ39" i="1" s="1"/>
  <c r="EN39" i="1"/>
  <c r="GL39" i="1" s="1"/>
  <c r="DM39" i="1"/>
  <c r="DL39" i="1"/>
  <c r="DG39" i="1"/>
  <c r="DH39" i="1" s="1"/>
  <c r="DF39" i="1"/>
  <c r="DI39" i="1" s="1"/>
  <c r="DE39" i="1"/>
  <c r="DD39" i="1"/>
  <c r="DA39" i="1"/>
  <c r="CZ39" i="1"/>
  <c r="CY39" i="1"/>
  <c r="CX39" i="1"/>
  <c r="CW39" i="1"/>
  <c r="CV39" i="1"/>
  <c r="CS39" i="1"/>
  <c r="CR39" i="1"/>
  <c r="CO39" i="1"/>
  <c r="CN39" i="1"/>
  <c r="CM39" i="1"/>
  <c r="DO39" i="1" s="1"/>
  <c r="CL39" i="1"/>
  <c r="DN39" i="1" s="1"/>
  <c r="CK39" i="1"/>
  <c r="EI39" i="1" s="1"/>
  <c r="BH39" i="1"/>
  <c r="BG39" i="1"/>
  <c r="BB39" i="1"/>
  <c r="BC39" i="1" s="1"/>
  <c r="BA39" i="1"/>
  <c r="BD39" i="1" s="1"/>
  <c r="AZ39" i="1"/>
  <c r="AY39" i="1"/>
  <c r="AV39" i="1"/>
  <c r="AU39" i="1"/>
  <c r="AT39" i="1"/>
  <c r="AS39" i="1"/>
  <c r="AR39" i="1"/>
  <c r="AQ39" i="1"/>
  <c r="AN39" i="1"/>
  <c r="AM39" i="1"/>
  <c r="AJ39" i="1"/>
  <c r="AI39" i="1"/>
  <c r="AH39" i="1"/>
  <c r="BJ39" i="1" s="1"/>
  <c r="AG39" i="1"/>
  <c r="BI39" i="1" s="1"/>
  <c r="AF39" i="1"/>
  <c r="CD39" i="1" s="1"/>
  <c r="FP38" i="1"/>
  <c r="FO38" i="1"/>
  <c r="FJ38" i="1"/>
  <c r="FK38" i="1" s="1"/>
  <c r="FI38" i="1"/>
  <c r="FL38" i="1" s="1"/>
  <c r="FH38" i="1"/>
  <c r="FG38" i="1"/>
  <c r="FD38" i="1"/>
  <c r="FC38" i="1"/>
  <c r="FB38" i="1"/>
  <c r="FA38" i="1"/>
  <c r="EZ38" i="1"/>
  <c r="EY38" i="1"/>
  <c r="EV38" i="1"/>
  <c r="EU38" i="1"/>
  <c r="ER38" i="1"/>
  <c r="EQ38" i="1"/>
  <c r="EP38" i="1"/>
  <c r="FR38" i="1" s="1"/>
  <c r="EO38" i="1"/>
  <c r="EN38" i="1"/>
  <c r="DM38" i="1"/>
  <c r="DL38" i="1"/>
  <c r="DG38" i="1"/>
  <c r="DH38" i="1" s="1"/>
  <c r="DF38" i="1"/>
  <c r="DI38" i="1" s="1"/>
  <c r="DE38" i="1"/>
  <c r="DD38" i="1"/>
  <c r="DA38" i="1"/>
  <c r="CZ38" i="1"/>
  <c r="CY38" i="1"/>
  <c r="CX38" i="1"/>
  <c r="CW38" i="1"/>
  <c r="CV38" i="1"/>
  <c r="CS38" i="1"/>
  <c r="CR38" i="1"/>
  <c r="CO38" i="1"/>
  <c r="CN38" i="1"/>
  <c r="CM38" i="1"/>
  <c r="DO38" i="1" s="1"/>
  <c r="CL38" i="1"/>
  <c r="CK38" i="1"/>
  <c r="H38" i="1" s="1"/>
  <c r="BH38" i="1"/>
  <c r="BG38" i="1"/>
  <c r="BB38" i="1"/>
  <c r="BC38" i="1" s="1"/>
  <c r="BA38" i="1"/>
  <c r="BD38" i="1" s="1"/>
  <c r="AZ38" i="1"/>
  <c r="AY38" i="1"/>
  <c r="AV38" i="1"/>
  <c r="AU38" i="1"/>
  <c r="AT38" i="1"/>
  <c r="AS38" i="1"/>
  <c r="AR38" i="1"/>
  <c r="AQ38" i="1"/>
  <c r="AN38" i="1"/>
  <c r="AM38" i="1"/>
  <c r="AJ38" i="1"/>
  <c r="AI38" i="1"/>
  <c r="AH38" i="1"/>
  <c r="BJ38" i="1" s="1"/>
  <c r="AG38" i="1"/>
  <c r="AF38" i="1"/>
  <c r="F38" i="1" s="1"/>
  <c r="FP37" i="1"/>
  <c r="FO37" i="1"/>
  <c r="FH37" i="1"/>
  <c r="FG37" i="1"/>
  <c r="FB37" i="1"/>
  <c r="FA37" i="1"/>
  <c r="FD37" i="1" s="1"/>
  <c r="EZ37" i="1"/>
  <c r="EY37" i="1"/>
  <c r="EV37" i="1"/>
  <c r="EU37" i="1"/>
  <c r="EP37" i="1"/>
  <c r="EQ37" i="1" s="1"/>
  <c r="EO37" i="1"/>
  <c r="ER37" i="1" s="1"/>
  <c r="DM37" i="1"/>
  <c r="DL37" i="1"/>
  <c r="DE37" i="1"/>
  <c r="DD37" i="1"/>
  <c r="CY37" i="1"/>
  <c r="CX37" i="1"/>
  <c r="DA37" i="1" s="1"/>
  <c r="CW37" i="1"/>
  <c r="CV37" i="1"/>
  <c r="CS37" i="1"/>
  <c r="CR37" i="1"/>
  <c r="CM37" i="1"/>
  <c r="CN37" i="1" s="1"/>
  <c r="CL37" i="1"/>
  <c r="CO37" i="1" s="1"/>
  <c r="BH37" i="1"/>
  <c r="BG37" i="1"/>
  <c r="AZ37" i="1"/>
  <c r="AY37" i="1"/>
  <c r="AT37" i="1"/>
  <c r="AS37" i="1"/>
  <c r="AV37" i="1" s="1"/>
  <c r="AR37" i="1"/>
  <c r="AQ37" i="1"/>
  <c r="AN37" i="1"/>
  <c r="AM37" i="1"/>
  <c r="AH37" i="1"/>
  <c r="AI37" i="1" s="1"/>
  <c r="AG37" i="1"/>
  <c r="AJ37" i="1" s="1"/>
  <c r="JF36" i="1"/>
  <c r="JE36" i="1"/>
  <c r="JD36" i="1"/>
  <c r="JC36" i="1"/>
  <c r="JB36" i="1"/>
  <c r="JA36" i="1"/>
  <c r="IZ36" i="1"/>
  <c r="IY36" i="1"/>
  <c r="HR36" i="1"/>
  <c r="HQ36" i="1"/>
  <c r="HP36" i="1"/>
  <c r="HO36" i="1"/>
  <c r="HN36" i="1"/>
  <c r="HM36" i="1"/>
  <c r="HL36" i="1"/>
  <c r="HK36" i="1"/>
  <c r="GM36" i="1"/>
  <c r="FQ36" i="1"/>
  <c r="FP36" i="1"/>
  <c r="FO36" i="1"/>
  <c r="FJ36" i="1"/>
  <c r="FH36" i="1"/>
  <c r="FG36" i="1"/>
  <c r="FB36" i="1"/>
  <c r="FA36" i="1"/>
  <c r="EZ36" i="1"/>
  <c r="EY36" i="1"/>
  <c r="EV36" i="1"/>
  <c r="EU36" i="1"/>
  <c r="EP36" i="1"/>
  <c r="FR36" i="1" s="1"/>
  <c r="EO36" i="1"/>
  <c r="DN36" i="1"/>
  <c r="DM36" i="1"/>
  <c r="DL36" i="1"/>
  <c r="DG36" i="1"/>
  <c r="DE36" i="1"/>
  <c r="DD36" i="1"/>
  <c r="CY36" i="1"/>
  <c r="CX36" i="1"/>
  <c r="CW36" i="1"/>
  <c r="CV36" i="1"/>
  <c r="CS36" i="1"/>
  <c r="CR36" i="1"/>
  <c r="CM36" i="1"/>
  <c r="DO36" i="1" s="1"/>
  <c r="CL36" i="1"/>
  <c r="BH36" i="1"/>
  <c r="BG36" i="1"/>
  <c r="BB36" i="1"/>
  <c r="AZ36" i="1"/>
  <c r="AY36" i="1"/>
  <c r="AT36" i="1"/>
  <c r="AS36" i="1"/>
  <c r="AR36" i="1"/>
  <c r="AQ36" i="1"/>
  <c r="AN36" i="1"/>
  <c r="AM36" i="1"/>
  <c r="AH36" i="1"/>
  <c r="BJ36" i="1" s="1"/>
  <c r="AG36" i="1"/>
  <c r="BI36" i="1" s="1"/>
  <c r="FP35" i="1"/>
  <c r="FO35" i="1"/>
  <c r="FJ35" i="1"/>
  <c r="FH35" i="1"/>
  <c r="FG35" i="1"/>
  <c r="FB35" i="1"/>
  <c r="FA35" i="1"/>
  <c r="EZ35" i="1"/>
  <c r="EY35" i="1"/>
  <c r="EV35" i="1"/>
  <c r="EU35" i="1"/>
  <c r="EP35" i="1"/>
  <c r="FR35" i="1" s="1"/>
  <c r="EO35" i="1"/>
  <c r="FQ35" i="1" s="1"/>
  <c r="DN35" i="1"/>
  <c r="DM35" i="1"/>
  <c r="DL35" i="1"/>
  <c r="DG35" i="1"/>
  <c r="DE35" i="1"/>
  <c r="DD35" i="1"/>
  <c r="CY35" i="1"/>
  <c r="CX35" i="1"/>
  <c r="CW35" i="1"/>
  <c r="CV35" i="1"/>
  <c r="CS35" i="1"/>
  <c r="CR35" i="1"/>
  <c r="CM35" i="1"/>
  <c r="DO35" i="1" s="1"/>
  <c r="CL35" i="1"/>
  <c r="BH35" i="1"/>
  <c r="BG35" i="1"/>
  <c r="BB35" i="1"/>
  <c r="AZ35" i="1"/>
  <c r="AY35" i="1"/>
  <c r="AT35" i="1"/>
  <c r="AS35" i="1"/>
  <c r="AR35" i="1"/>
  <c r="AQ35" i="1"/>
  <c r="AN35" i="1"/>
  <c r="AM35" i="1"/>
  <c r="AH35" i="1"/>
  <c r="BJ35" i="1" s="1"/>
  <c r="AG35" i="1"/>
  <c r="JF34" i="1"/>
  <c r="JE34" i="1"/>
  <c r="JD34" i="1"/>
  <c r="JC34" i="1"/>
  <c r="JB34" i="1"/>
  <c r="JA34" i="1"/>
  <c r="IZ34" i="1"/>
  <c r="IY34" i="1"/>
  <c r="HR34" i="1"/>
  <c r="HQ34" i="1"/>
  <c r="HP34" i="1"/>
  <c r="HO34" i="1"/>
  <c r="HN34" i="1"/>
  <c r="HM34" i="1"/>
  <c r="HL34" i="1"/>
  <c r="HK34" i="1"/>
  <c r="FP34" i="1"/>
  <c r="FO34" i="1"/>
  <c r="FH34" i="1"/>
  <c r="FG34" i="1"/>
  <c r="FB34" i="1"/>
  <c r="FA34" i="1"/>
  <c r="FD34" i="1" s="1"/>
  <c r="EZ34" i="1"/>
  <c r="EY34" i="1"/>
  <c r="EV34" i="1"/>
  <c r="EU34" i="1"/>
  <c r="EP34" i="1"/>
  <c r="EQ34" i="1" s="1"/>
  <c r="EO34" i="1"/>
  <c r="FQ34" i="1" s="1"/>
  <c r="DM34" i="1"/>
  <c r="DL34" i="1"/>
  <c r="DE34" i="1"/>
  <c r="DD34" i="1"/>
  <c r="CY34" i="1"/>
  <c r="CX34" i="1"/>
  <c r="CW34" i="1"/>
  <c r="CV34" i="1"/>
  <c r="CS34" i="1"/>
  <c r="CR34" i="1"/>
  <c r="CM34" i="1"/>
  <c r="CN34" i="1" s="1"/>
  <c r="CL34" i="1"/>
  <c r="BJ34" i="1"/>
  <c r="BI34" i="1"/>
  <c r="BH34" i="1"/>
  <c r="BG34" i="1"/>
  <c r="AZ34" i="1"/>
  <c r="AY34" i="1"/>
  <c r="AT34" i="1"/>
  <c r="AS34" i="1"/>
  <c r="AR34" i="1"/>
  <c r="AQ34" i="1"/>
  <c r="AN34" i="1"/>
  <c r="AM34" i="1"/>
  <c r="AH34" i="1"/>
  <c r="AI34" i="1" s="1"/>
  <c r="AG34" i="1"/>
  <c r="JF33" i="1"/>
  <c r="JE33" i="1"/>
  <c r="JD33" i="1"/>
  <c r="JC33" i="1"/>
  <c r="JB33" i="1"/>
  <c r="JA33" i="1"/>
  <c r="IZ33" i="1"/>
  <c r="IY33" i="1"/>
  <c r="HR33" i="1"/>
  <c r="HQ33" i="1"/>
  <c r="HP33" i="1"/>
  <c r="HO33" i="1"/>
  <c r="HN33" i="1"/>
  <c r="HM33" i="1"/>
  <c r="HL33" i="1"/>
  <c r="HK33" i="1"/>
  <c r="FR33" i="1"/>
  <c r="FQ33" i="1"/>
  <c r="FP33" i="1"/>
  <c r="FO33" i="1"/>
  <c r="FH33" i="1"/>
  <c r="FG33" i="1"/>
  <c r="FB33" i="1"/>
  <c r="FA33" i="1"/>
  <c r="EZ33" i="1"/>
  <c r="EY33" i="1"/>
  <c r="EV33" i="1"/>
  <c r="EU33" i="1"/>
  <c r="EP33" i="1"/>
  <c r="EQ33" i="1" s="1"/>
  <c r="EO33" i="1"/>
  <c r="DO33" i="1"/>
  <c r="DN33" i="1"/>
  <c r="DM33" i="1"/>
  <c r="DL33" i="1"/>
  <c r="DE33" i="1"/>
  <c r="DD33" i="1"/>
  <c r="CY33" i="1"/>
  <c r="CX33" i="1"/>
  <c r="CW33" i="1"/>
  <c r="CV33" i="1"/>
  <c r="CS33" i="1"/>
  <c r="CR33" i="1"/>
  <c r="CM33" i="1"/>
  <c r="CN33" i="1" s="1"/>
  <c r="CL33" i="1"/>
  <c r="BJ33" i="1"/>
  <c r="BI33" i="1"/>
  <c r="BH33" i="1"/>
  <c r="BG33" i="1"/>
  <c r="AZ33" i="1"/>
  <c r="AY33" i="1"/>
  <c r="AT33" i="1"/>
  <c r="AS33" i="1"/>
  <c r="AR33" i="1"/>
  <c r="AQ33" i="1"/>
  <c r="AN33" i="1"/>
  <c r="AM33" i="1"/>
  <c r="AH33" i="1"/>
  <c r="AI33" i="1" s="1"/>
  <c r="AG33" i="1"/>
  <c r="JF32" i="1"/>
  <c r="JE32" i="1"/>
  <c r="JD32" i="1"/>
  <c r="JC32" i="1"/>
  <c r="JB32" i="1"/>
  <c r="JA32" i="1"/>
  <c r="IZ32" i="1"/>
  <c r="IY32" i="1"/>
  <c r="HR32" i="1"/>
  <c r="HQ32" i="1"/>
  <c r="HP32" i="1"/>
  <c r="HO32" i="1"/>
  <c r="HN32" i="1"/>
  <c r="HM32" i="1"/>
  <c r="HL32" i="1"/>
  <c r="HK32" i="1"/>
  <c r="FR32" i="1"/>
  <c r="FQ32" i="1"/>
  <c r="FP32" i="1"/>
  <c r="FO32" i="1"/>
  <c r="FH32" i="1"/>
  <c r="FG32" i="1"/>
  <c r="FB32" i="1"/>
  <c r="FA32" i="1"/>
  <c r="EZ32" i="1"/>
  <c r="EY32" i="1"/>
  <c r="EV32" i="1"/>
  <c r="EU32" i="1"/>
  <c r="EP32" i="1"/>
  <c r="EQ32" i="1" s="1"/>
  <c r="EO32" i="1"/>
  <c r="DO32" i="1"/>
  <c r="DN32" i="1"/>
  <c r="DM32" i="1"/>
  <c r="DL32" i="1"/>
  <c r="DE32" i="1"/>
  <c r="DD32" i="1"/>
  <c r="CY32" i="1"/>
  <c r="CX32" i="1"/>
  <c r="CW32" i="1"/>
  <c r="CV32" i="1"/>
  <c r="CS32" i="1"/>
  <c r="CR32" i="1"/>
  <c r="CM32" i="1"/>
  <c r="CN32" i="1" s="1"/>
  <c r="CL32" i="1"/>
  <c r="BJ32" i="1"/>
  <c r="BI32" i="1"/>
  <c r="BH32" i="1"/>
  <c r="BG32" i="1"/>
  <c r="AZ32" i="1"/>
  <c r="AY32" i="1"/>
  <c r="AT32" i="1"/>
  <c r="AS32" i="1"/>
  <c r="AR32" i="1"/>
  <c r="AQ32" i="1"/>
  <c r="AN32" i="1"/>
  <c r="AM32" i="1"/>
  <c r="AH32" i="1"/>
  <c r="AI32" i="1" s="1"/>
  <c r="AG32" i="1"/>
  <c r="JF31" i="1"/>
  <c r="JE31" i="1"/>
  <c r="JD31" i="1"/>
  <c r="JC31" i="1"/>
  <c r="JB31" i="1"/>
  <c r="JA31" i="1"/>
  <c r="IZ31" i="1"/>
  <c r="IY31" i="1"/>
  <c r="HR31" i="1"/>
  <c r="HQ31" i="1"/>
  <c r="HP31" i="1"/>
  <c r="HO31" i="1"/>
  <c r="HN31" i="1"/>
  <c r="HM31" i="1"/>
  <c r="HL31" i="1"/>
  <c r="HK31" i="1"/>
  <c r="FR31" i="1"/>
  <c r="FQ31" i="1"/>
  <c r="FP31" i="1"/>
  <c r="FO31" i="1"/>
  <c r="FH31" i="1"/>
  <c r="FG31" i="1"/>
  <c r="FB31" i="1"/>
  <c r="FA31" i="1"/>
  <c r="EZ31" i="1"/>
  <c r="EY31" i="1"/>
  <c r="EV31" i="1"/>
  <c r="EU31" i="1"/>
  <c r="EP31" i="1"/>
  <c r="EQ31" i="1" s="1"/>
  <c r="EO31" i="1"/>
  <c r="DO31" i="1"/>
  <c r="DN31" i="1"/>
  <c r="DM31" i="1"/>
  <c r="DL31" i="1"/>
  <c r="DE31" i="1"/>
  <c r="DD31" i="1"/>
  <c r="CY31" i="1"/>
  <c r="CX31" i="1"/>
  <c r="CW31" i="1"/>
  <c r="CV31" i="1"/>
  <c r="CS31" i="1"/>
  <c r="CR31" i="1"/>
  <c r="CM31" i="1"/>
  <c r="CN31" i="1" s="1"/>
  <c r="CL31" i="1"/>
  <c r="BJ31" i="1"/>
  <c r="BI31" i="1"/>
  <c r="BH31" i="1"/>
  <c r="BG31" i="1"/>
  <c r="AZ31" i="1"/>
  <c r="AY31" i="1"/>
  <c r="AT31" i="1"/>
  <c r="AS31" i="1"/>
  <c r="AR31" i="1"/>
  <c r="AQ31" i="1"/>
  <c r="AN31" i="1"/>
  <c r="AM31" i="1"/>
  <c r="AH31" i="1"/>
  <c r="AI31" i="1" s="1"/>
  <c r="AG31" i="1"/>
  <c r="JF30" i="1"/>
  <c r="JE30" i="1"/>
  <c r="JD30" i="1"/>
  <c r="JC30" i="1"/>
  <c r="JB30" i="1"/>
  <c r="JA30" i="1"/>
  <c r="IZ30" i="1"/>
  <c r="IY30" i="1"/>
  <c r="HR30" i="1"/>
  <c r="HQ30" i="1"/>
  <c r="HP30" i="1"/>
  <c r="HO30" i="1"/>
  <c r="HN30" i="1"/>
  <c r="HM30" i="1"/>
  <c r="HL30" i="1"/>
  <c r="HK30" i="1"/>
  <c r="FR30" i="1"/>
  <c r="FQ30" i="1"/>
  <c r="FP30" i="1"/>
  <c r="FO30" i="1"/>
  <c r="FH30" i="1"/>
  <c r="FG30" i="1"/>
  <c r="FB30" i="1"/>
  <c r="FA30" i="1"/>
  <c r="EZ30" i="1"/>
  <c r="EY30" i="1"/>
  <c r="EV30" i="1"/>
  <c r="EU30" i="1"/>
  <c r="EP30" i="1"/>
  <c r="EQ30" i="1" s="1"/>
  <c r="EO30" i="1"/>
  <c r="DO30" i="1"/>
  <c r="DN30" i="1"/>
  <c r="DM30" i="1"/>
  <c r="DL30" i="1"/>
  <c r="DE30" i="1"/>
  <c r="DD30" i="1"/>
  <c r="CY30" i="1"/>
  <c r="CX30" i="1"/>
  <c r="CW30" i="1"/>
  <c r="CV30" i="1"/>
  <c r="CS30" i="1"/>
  <c r="CR30" i="1"/>
  <c r="CM30" i="1"/>
  <c r="CN30" i="1" s="1"/>
  <c r="CL30" i="1"/>
  <c r="BJ30" i="1"/>
  <c r="BI30" i="1"/>
  <c r="BH30" i="1"/>
  <c r="BG30" i="1"/>
  <c r="AZ30" i="1"/>
  <c r="AY30" i="1"/>
  <c r="AT30" i="1"/>
  <c r="AS30" i="1"/>
  <c r="AR30" i="1"/>
  <c r="AQ30" i="1"/>
  <c r="AN30" i="1"/>
  <c r="AM30" i="1"/>
  <c r="AH30" i="1"/>
  <c r="AI30" i="1" s="1"/>
  <c r="AG30" i="1"/>
  <c r="F30" i="1"/>
  <c r="JF29" i="1"/>
  <c r="JE29" i="1"/>
  <c r="JD29" i="1"/>
  <c r="JC29" i="1"/>
  <c r="JB29" i="1"/>
  <c r="JA29" i="1"/>
  <c r="IZ29" i="1"/>
  <c r="IY29" i="1"/>
  <c r="HR29" i="1"/>
  <c r="HQ29" i="1"/>
  <c r="HP29" i="1"/>
  <c r="HO29" i="1"/>
  <c r="HN29" i="1"/>
  <c r="HM29" i="1"/>
  <c r="HL29" i="1"/>
  <c r="HK29" i="1"/>
  <c r="FR29" i="1"/>
  <c r="FP29" i="1"/>
  <c r="FO29" i="1"/>
  <c r="FH29" i="1"/>
  <c r="FG29" i="1"/>
  <c r="FB29" i="1"/>
  <c r="FJ29" i="1" s="1"/>
  <c r="FA29" i="1"/>
  <c r="FD29" i="1" s="1"/>
  <c r="EZ29" i="1"/>
  <c r="EY29" i="1"/>
  <c r="EV29" i="1"/>
  <c r="EU29" i="1"/>
  <c r="EP29" i="1"/>
  <c r="EO29" i="1"/>
  <c r="FQ29" i="1" s="1"/>
  <c r="DM29" i="1"/>
  <c r="DL29" i="1"/>
  <c r="DG29" i="1"/>
  <c r="DE29" i="1"/>
  <c r="DD29" i="1"/>
  <c r="CY29" i="1"/>
  <c r="CX29" i="1"/>
  <c r="DA29" i="1" s="1"/>
  <c r="CW29" i="1"/>
  <c r="CV29" i="1"/>
  <c r="CS29" i="1"/>
  <c r="CR29" i="1"/>
  <c r="CM29" i="1"/>
  <c r="DO29" i="1" s="1"/>
  <c r="CL29" i="1"/>
  <c r="CO29" i="1" s="1"/>
  <c r="BH29" i="1"/>
  <c r="BG29" i="1"/>
  <c r="BB29" i="1"/>
  <c r="AZ29" i="1"/>
  <c r="AY29" i="1"/>
  <c r="AT29" i="1"/>
  <c r="AS29" i="1"/>
  <c r="AV29" i="1" s="1"/>
  <c r="AR29" i="1"/>
  <c r="AQ29" i="1"/>
  <c r="AN29" i="1"/>
  <c r="AM29" i="1"/>
  <c r="AH29" i="1"/>
  <c r="BJ29" i="1" s="1"/>
  <c r="AG29" i="1"/>
  <c r="AJ29" i="1" s="1"/>
  <c r="JF28" i="1"/>
  <c r="JE28" i="1"/>
  <c r="JD28" i="1"/>
  <c r="JC28" i="1"/>
  <c r="JB28" i="1"/>
  <c r="JA28" i="1"/>
  <c r="IZ28" i="1"/>
  <c r="IY28" i="1"/>
  <c r="HR28" i="1"/>
  <c r="HQ28" i="1"/>
  <c r="HP28" i="1"/>
  <c r="HO28" i="1"/>
  <c r="HN28" i="1"/>
  <c r="HM28" i="1"/>
  <c r="HL28" i="1"/>
  <c r="HK28" i="1"/>
  <c r="FP28" i="1"/>
  <c r="FO28" i="1"/>
  <c r="FJ28" i="1"/>
  <c r="FH28" i="1"/>
  <c r="FG28" i="1"/>
  <c r="FB28" i="1"/>
  <c r="FA28" i="1"/>
  <c r="FD28" i="1" s="1"/>
  <c r="EZ28" i="1"/>
  <c r="EY28" i="1"/>
  <c r="EV28" i="1"/>
  <c r="EU28" i="1"/>
  <c r="EP28" i="1"/>
  <c r="FR28" i="1" s="1"/>
  <c r="EO28" i="1"/>
  <c r="ER28" i="1" s="1"/>
  <c r="DM28" i="1"/>
  <c r="DL28" i="1"/>
  <c r="DG28" i="1"/>
  <c r="DE28" i="1"/>
  <c r="DD28" i="1"/>
  <c r="CY28" i="1"/>
  <c r="CX28" i="1"/>
  <c r="DA28" i="1" s="1"/>
  <c r="CW28" i="1"/>
  <c r="CV28" i="1"/>
  <c r="CS28" i="1"/>
  <c r="CR28" i="1"/>
  <c r="CM28" i="1"/>
  <c r="DO28" i="1" s="1"/>
  <c r="CL28" i="1"/>
  <c r="CO28" i="1" s="1"/>
  <c r="BH28" i="1"/>
  <c r="BG28" i="1"/>
  <c r="BB28" i="1"/>
  <c r="AZ28" i="1"/>
  <c r="AY28" i="1"/>
  <c r="AT28" i="1"/>
  <c r="AS28" i="1"/>
  <c r="AV28" i="1" s="1"/>
  <c r="AR28" i="1"/>
  <c r="AQ28" i="1"/>
  <c r="AN28" i="1"/>
  <c r="AM28" i="1"/>
  <c r="AH28" i="1"/>
  <c r="BJ28" i="1" s="1"/>
  <c r="AG28" i="1"/>
  <c r="AJ28" i="1" s="1"/>
  <c r="JF27" i="1"/>
  <c r="JE27" i="1"/>
  <c r="JD27" i="1"/>
  <c r="JC27" i="1"/>
  <c r="JB27" i="1"/>
  <c r="JA27" i="1"/>
  <c r="IZ27" i="1"/>
  <c r="IY27" i="1"/>
  <c r="HR27" i="1"/>
  <c r="HQ27" i="1"/>
  <c r="HP27" i="1"/>
  <c r="HO27" i="1"/>
  <c r="HN27" i="1"/>
  <c r="HM27" i="1"/>
  <c r="HL27" i="1"/>
  <c r="HK27" i="1"/>
  <c r="FP27" i="1"/>
  <c r="FO27" i="1"/>
  <c r="FJ27" i="1"/>
  <c r="FH27" i="1"/>
  <c r="FG27" i="1"/>
  <c r="FB27" i="1"/>
  <c r="FA27" i="1"/>
  <c r="FD27" i="1" s="1"/>
  <c r="EZ27" i="1"/>
  <c r="EY27" i="1"/>
  <c r="EV27" i="1"/>
  <c r="EU27" i="1"/>
  <c r="EP27" i="1"/>
  <c r="FR27" i="1" s="1"/>
  <c r="EO27" i="1"/>
  <c r="ER27" i="1" s="1"/>
  <c r="DM27" i="1"/>
  <c r="DL27" i="1"/>
  <c r="DG27" i="1"/>
  <c r="DE27" i="1"/>
  <c r="DD27" i="1"/>
  <c r="CY27" i="1"/>
  <c r="CX27" i="1"/>
  <c r="DA27" i="1" s="1"/>
  <c r="CW27" i="1"/>
  <c r="CV27" i="1"/>
  <c r="CS27" i="1"/>
  <c r="CR27" i="1"/>
  <c r="CM27" i="1"/>
  <c r="DO27" i="1" s="1"/>
  <c r="CL27" i="1"/>
  <c r="CO27" i="1" s="1"/>
  <c r="BH27" i="1"/>
  <c r="BG27" i="1"/>
  <c r="BB27" i="1"/>
  <c r="AZ27" i="1"/>
  <c r="AY27" i="1"/>
  <c r="AT27" i="1"/>
  <c r="AS27" i="1"/>
  <c r="AV27" i="1" s="1"/>
  <c r="AR27" i="1"/>
  <c r="AQ27" i="1"/>
  <c r="AN27" i="1"/>
  <c r="AM27" i="1"/>
  <c r="AH27" i="1"/>
  <c r="BJ27" i="1" s="1"/>
  <c r="AG27" i="1"/>
  <c r="AJ27" i="1" s="1"/>
  <c r="JF26" i="1"/>
  <c r="JE26" i="1"/>
  <c r="JD26" i="1"/>
  <c r="JC26" i="1"/>
  <c r="JB26" i="1"/>
  <c r="JA26" i="1"/>
  <c r="IZ26" i="1"/>
  <c r="IY26" i="1"/>
  <c r="HR26" i="1"/>
  <c r="HQ26" i="1"/>
  <c r="HP26" i="1"/>
  <c r="HO26" i="1"/>
  <c r="HN26" i="1"/>
  <c r="HM26" i="1"/>
  <c r="HL26" i="1"/>
  <c r="HK26" i="1"/>
  <c r="GM26" i="1"/>
  <c r="FP26" i="1"/>
  <c r="FO26" i="1"/>
  <c r="FH26" i="1"/>
  <c r="FG26" i="1"/>
  <c r="FB26" i="1"/>
  <c r="FJ26" i="1" s="1"/>
  <c r="FK26" i="1" s="1"/>
  <c r="FA26" i="1"/>
  <c r="FI26" i="1" s="1"/>
  <c r="EZ26" i="1"/>
  <c r="EY26" i="1"/>
  <c r="EV26" i="1"/>
  <c r="EU26" i="1"/>
  <c r="EP26" i="1"/>
  <c r="ER26" i="1" s="1"/>
  <c r="EO26" i="1"/>
  <c r="FQ26" i="1" s="1"/>
  <c r="EN26" i="1"/>
  <c r="GL26" i="1" s="1"/>
  <c r="DM26" i="1"/>
  <c r="DL26" i="1"/>
  <c r="DE26" i="1"/>
  <c r="DD26" i="1"/>
  <c r="CY26" i="1"/>
  <c r="DG26" i="1" s="1"/>
  <c r="DH26" i="1" s="1"/>
  <c r="CX26" i="1"/>
  <c r="DF26" i="1" s="1"/>
  <c r="CW26" i="1"/>
  <c r="CV26" i="1"/>
  <c r="CS26" i="1"/>
  <c r="CR26" i="1"/>
  <c r="CM26" i="1"/>
  <c r="CO26" i="1" s="1"/>
  <c r="CL26" i="1"/>
  <c r="DN26" i="1" s="1"/>
  <c r="CK26" i="1"/>
  <c r="EI26" i="1" s="1"/>
  <c r="BH26" i="1"/>
  <c r="BG26" i="1"/>
  <c r="AZ26" i="1"/>
  <c r="AY26" i="1"/>
  <c r="AT26" i="1"/>
  <c r="BB26" i="1" s="1"/>
  <c r="AS26" i="1"/>
  <c r="BA26" i="1" s="1"/>
  <c r="BD26" i="1" s="1"/>
  <c r="AR26" i="1"/>
  <c r="AQ26" i="1"/>
  <c r="AN26" i="1"/>
  <c r="AM26" i="1"/>
  <c r="AH26" i="1"/>
  <c r="AJ26" i="1" s="1"/>
  <c r="AG26" i="1"/>
  <c r="BI26" i="1" s="1"/>
  <c r="AF26" i="1"/>
  <c r="CD26" i="1" s="1"/>
  <c r="JF25" i="1"/>
  <c r="JE25" i="1"/>
  <c r="JD25" i="1"/>
  <c r="JC25" i="1"/>
  <c r="JB25" i="1"/>
  <c r="JA25" i="1"/>
  <c r="IZ25" i="1"/>
  <c r="IY25" i="1"/>
  <c r="HR25" i="1"/>
  <c r="HQ25" i="1"/>
  <c r="HP25" i="1"/>
  <c r="HO25" i="1"/>
  <c r="HN25" i="1"/>
  <c r="HM25" i="1"/>
  <c r="HL25" i="1"/>
  <c r="HK25" i="1"/>
  <c r="FP25" i="1"/>
  <c r="FO25" i="1"/>
  <c r="FH25" i="1"/>
  <c r="FG25" i="1"/>
  <c r="FB25" i="1"/>
  <c r="FJ25" i="1" s="1"/>
  <c r="FK25" i="1" s="1"/>
  <c r="FA25" i="1"/>
  <c r="FI25" i="1" s="1"/>
  <c r="EZ25" i="1"/>
  <c r="EY25" i="1"/>
  <c r="EV25" i="1"/>
  <c r="EU25" i="1"/>
  <c r="EP25" i="1"/>
  <c r="ER25" i="1" s="1"/>
  <c r="EO25" i="1"/>
  <c r="FQ25" i="1" s="1"/>
  <c r="EN25" i="1"/>
  <c r="GL25" i="1" s="1"/>
  <c r="DM25" i="1"/>
  <c r="DL25" i="1"/>
  <c r="DE25" i="1"/>
  <c r="DD25" i="1"/>
  <c r="CY25" i="1"/>
  <c r="DG25" i="1" s="1"/>
  <c r="DH25" i="1" s="1"/>
  <c r="CX25" i="1"/>
  <c r="DF25" i="1" s="1"/>
  <c r="CW25" i="1"/>
  <c r="CV25" i="1"/>
  <c r="CS25" i="1"/>
  <c r="CR25" i="1"/>
  <c r="CM25" i="1"/>
  <c r="CO25" i="1" s="1"/>
  <c r="CL25" i="1"/>
  <c r="DN25" i="1" s="1"/>
  <c r="CK25" i="1"/>
  <c r="EI25" i="1" s="1"/>
  <c r="BH25" i="1"/>
  <c r="BG25" i="1"/>
  <c r="AZ25" i="1"/>
  <c r="AY25" i="1"/>
  <c r="AT25" i="1"/>
  <c r="BB25" i="1" s="1"/>
  <c r="BC25" i="1" s="1"/>
  <c r="AS25" i="1"/>
  <c r="BA25" i="1" s="1"/>
  <c r="AR25" i="1"/>
  <c r="AQ25" i="1"/>
  <c r="AN25" i="1"/>
  <c r="AM25" i="1"/>
  <c r="AH25" i="1"/>
  <c r="BJ25" i="1" s="1"/>
  <c r="AG25" i="1"/>
  <c r="BI25" i="1" s="1"/>
  <c r="AF25" i="1"/>
  <c r="F25" i="1"/>
  <c r="CD25" i="1" s="1"/>
  <c r="JF24" i="1"/>
  <c r="JE24" i="1"/>
  <c r="JD24" i="1"/>
  <c r="JC24" i="1"/>
  <c r="JB24" i="1"/>
  <c r="JA24" i="1"/>
  <c r="IZ24" i="1"/>
  <c r="IY24" i="1"/>
  <c r="HR24" i="1"/>
  <c r="HQ24" i="1"/>
  <c r="HP24" i="1"/>
  <c r="HO24" i="1"/>
  <c r="HN24" i="1"/>
  <c r="HM24" i="1"/>
  <c r="HL24" i="1"/>
  <c r="HK24" i="1"/>
  <c r="GM24" i="1"/>
  <c r="FP24" i="1"/>
  <c r="FO24" i="1"/>
  <c r="FJ24" i="1"/>
  <c r="FL24" i="1" s="1"/>
  <c r="FI24" i="1"/>
  <c r="FH24" i="1"/>
  <c r="FG24" i="1"/>
  <c r="FD24" i="1"/>
  <c r="FB24" i="1"/>
  <c r="FC24" i="1" s="1"/>
  <c r="FA24" i="1"/>
  <c r="EZ24" i="1"/>
  <c r="EY24" i="1"/>
  <c r="EV24" i="1"/>
  <c r="EU24" i="1"/>
  <c r="ER24" i="1"/>
  <c r="EP24" i="1"/>
  <c r="EQ24" i="1" s="1"/>
  <c r="EO24" i="1"/>
  <c r="FQ24" i="1" s="1"/>
  <c r="EN24" i="1"/>
  <c r="GL24" i="1" s="1"/>
  <c r="DM24" i="1"/>
  <c r="DL24" i="1"/>
  <c r="DG24" i="1"/>
  <c r="DI24" i="1" s="1"/>
  <c r="DF24" i="1"/>
  <c r="DE24" i="1"/>
  <c r="DD24" i="1"/>
  <c r="DA24" i="1"/>
  <c r="CY24" i="1"/>
  <c r="CZ24" i="1" s="1"/>
  <c r="CX24" i="1"/>
  <c r="CW24" i="1"/>
  <c r="CV24" i="1"/>
  <c r="CS24" i="1"/>
  <c r="CR24" i="1"/>
  <c r="CO24" i="1"/>
  <c r="CM24" i="1"/>
  <c r="CN24" i="1" s="1"/>
  <c r="CL24" i="1"/>
  <c r="DN24" i="1" s="1"/>
  <c r="CK24" i="1"/>
  <c r="EI24" i="1" s="1"/>
  <c r="BH24" i="1"/>
  <c r="BG24" i="1"/>
  <c r="BB24" i="1"/>
  <c r="BD24" i="1" s="1"/>
  <c r="BA24" i="1"/>
  <c r="AZ24" i="1"/>
  <c r="AY24" i="1"/>
  <c r="AV24" i="1"/>
  <c r="AT24" i="1"/>
  <c r="AU24" i="1" s="1"/>
  <c r="AS24" i="1"/>
  <c r="AR24" i="1"/>
  <c r="AQ24" i="1"/>
  <c r="AN24" i="1"/>
  <c r="AM24" i="1"/>
  <c r="AJ24" i="1"/>
  <c r="AH24" i="1"/>
  <c r="AI24" i="1" s="1"/>
  <c r="AG24" i="1"/>
  <c r="BI24" i="1" s="1"/>
  <c r="AF24" i="1"/>
  <c r="CD24" i="1" s="1"/>
  <c r="JF23" i="1"/>
  <c r="JE23" i="1"/>
  <c r="JD23" i="1"/>
  <c r="JC23" i="1"/>
  <c r="JB23" i="1"/>
  <c r="JA23" i="1"/>
  <c r="IZ23" i="1"/>
  <c r="IY23" i="1"/>
  <c r="HR23" i="1"/>
  <c r="HQ23" i="1"/>
  <c r="HP23" i="1"/>
  <c r="HO23" i="1"/>
  <c r="HN23" i="1"/>
  <c r="HM23" i="1"/>
  <c r="HL23" i="1"/>
  <c r="HK23" i="1"/>
  <c r="GM23" i="1"/>
  <c r="FP23" i="1"/>
  <c r="FO23" i="1"/>
  <c r="FJ23" i="1"/>
  <c r="FH23" i="1"/>
  <c r="FG23" i="1"/>
  <c r="FB23" i="1"/>
  <c r="FA23" i="1"/>
  <c r="FD23" i="1" s="1"/>
  <c r="EZ23" i="1"/>
  <c r="EY23" i="1"/>
  <c r="EV23" i="1"/>
  <c r="EU23" i="1"/>
  <c r="EP23" i="1"/>
  <c r="FR23" i="1" s="1"/>
  <c r="EO23" i="1"/>
  <c r="ER23" i="1" s="1"/>
  <c r="DM23" i="1"/>
  <c r="DL23" i="1"/>
  <c r="DG23" i="1"/>
  <c r="DE23" i="1"/>
  <c r="DD23" i="1"/>
  <c r="CY23" i="1"/>
  <c r="CX23" i="1"/>
  <c r="DA23" i="1" s="1"/>
  <c r="CW23" i="1"/>
  <c r="CV23" i="1"/>
  <c r="CS23" i="1"/>
  <c r="CR23" i="1"/>
  <c r="CM23" i="1"/>
  <c r="DO23" i="1" s="1"/>
  <c r="CL23" i="1"/>
  <c r="CO23" i="1" s="1"/>
  <c r="BH23" i="1"/>
  <c r="BG23" i="1"/>
  <c r="BB23" i="1"/>
  <c r="AZ23" i="1"/>
  <c r="AY23" i="1"/>
  <c r="AT23" i="1"/>
  <c r="AS23" i="1"/>
  <c r="AV23" i="1" s="1"/>
  <c r="AR23" i="1"/>
  <c r="AQ23" i="1"/>
  <c r="AN23" i="1"/>
  <c r="AM23" i="1"/>
  <c r="AH23" i="1"/>
  <c r="BJ23" i="1" s="1"/>
  <c r="AG23" i="1"/>
  <c r="AJ23" i="1" s="1"/>
  <c r="JF22" i="1"/>
  <c r="JE22" i="1"/>
  <c r="JD22" i="1"/>
  <c r="JD16" i="1" s="1"/>
  <c r="JC22" i="1"/>
  <c r="JB22" i="1"/>
  <c r="JA22" i="1"/>
  <c r="IZ22" i="1"/>
  <c r="IZ16" i="1" s="1"/>
  <c r="IY22" i="1"/>
  <c r="HR22" i="1"/>
  <c r="HQ22" i="1"/>
  <c r="HP22" i="1"/>
  <c r="HP16" i="1" s="1"/>
  <c r="HO22" i="1"/>
  <c r="HN22" i="1"/>
  <c r="HM22" i="1"/>
  <c r="HL22" i="1"/>
  <c r="HL16" i="1" s="1"/>
  <c r="HK22" i="1"/>
  <c r="GM22" i="1"/>
  <c r="FP22" i="1"/>
  <c r="FO22" i="1"/>
  <c r="FH22" i="1"/>
  <c r="FH16" i="1" s="1"/>
  <c r="FG22" i="1"/>
  <c r="FB22" i="1"/>
  <c r="FA22" i="1"/>
  <c r="FI22" i="1" s="1"/>
  <c r="EZ22" i="1"/>
  <c r="EY22" i="1"/>
  <c r="EV22" i="1"/>
  <c r="EV16" i="1" s="1"/>
  <c r="EU22" i="1"/>
  <c r="EP22" i="1"/>
  <c r="EO22" i="1"/>
  <c r="FQ22" i="1" s="1"/>
  <c r="EN22" i="1"/>
  <c r="GL22" i="1" s="1"/>
  <c r="DM22" i="1"/>
  <c r="DL22" i="1"/>
  <c r="DE22" i="1"/>
  <c r="DD22" i="1"/>
  <c r="CY22" i="1"/>
  <c r="CX22" i="1"/>
  <c r="DF22" i="1" s="1"/>
  <c r="CW22" i="1"/>
  <c r="CV22" i="1"/>
  <c r="CS22" i="1"/>
  <c r="CR22" i="1"/>
  <c r="CM22" i="1"/>
  <c r="CL22" i="1"/>
  <c r="DN22" i="1" s="1"/>
  <c r="CK22" i="1"/>
  <c r="EI22" i="1" s="1"/>
  <c r="BH22" i="1"/>
  <c r="BG22" i="1"/>
  <c r="AZ22" i="1"/>
  <c r="AY22" i="1"/>
  <c r="AT22" i="1"/>
  <c r="AS22" i="1"/>
  <c r="BA22" i="1" s="1"/>
  <c r="AR22" i="1"/>
  <c r="AQ22" i="1"/>
  <c r="AN22" i="1"/>
  <c r="AM22" i="1"/>
  <c r="AH22" i="1"/>
  <c r="AG22" i="1"/>
  <c r="BI22" i="1" s="1"/>
  <c r="AF22" i="1"/>
  <c r="CD22" i="1" s="1"/>
  <c r="JF21" i="1"/>
  <c r="JE21" i="1"/>
  <c r="JD21" i="1"/>
  <c r="JC21" i="1"/>
  <c r="JB21" i="1"/>
  <c r="JA21" i="1"/>
  <c r="IZ21" i="1"/>
  <c r="IY21" i="1"/>
  <c r="HR21" i="1"/>
  <c r="HQ21" i="1"/>
  <c r="HP21" i="1"/>
  <c r="HO21" i="1"/>
  <c r="HN21" i="1"/>
  <c r="HM21" i="1"/>
  <c r="HL21" i="1"/>
  <c r="HK21" i="1"/>
  <c r="GM21" i="1"/>
  <c r="FP21" i="1"/>
  <c r="FO21" i="1"/>
  <c r="FI21" i="1"/>
  <c r="FL21" i="1" s="1"/>
  <c r="FH21" i="1"/>
  <c r="FG21" i="1"/>
  <c r="FC21" i="1"/>
  <c r="FB21" i="1"/>
  <c r="FJ21" i="1" s="1"/>
  <c r="FK21" i="1" s="1"/>
  <c r="FA21" i="1"/>
  <c r="FD21" i="1" s="1"/>
  <c r="EZ21" i="1"/>
  <c r="EY21" i="1"/>
  <c r="EV21" i="1"/>
  <c r="EU21" i="1"/>
  <c r="EQ21" i="1"/>
  <c r="EP21" i="1"/>
  <c r="FR21" i="1" s="1"/>
  <c r="EO21" i="1"/>
  <c r="FQ21" i="1" s="1"/>
  <c r="DM21" i="1"/>
  <c r="DL21" i="1"/>
  <c r="DF21" i="1"/>
  <c r="DI21" i="1" s="1"/>
  <c r="DE21" i="1"/>
  <c r="DD21" i="1"/>
  <c r="CZ21" i="1"/>
  <c r="CY21" i="1"/>
  <c r="DG21" i="1" s="1"/>
  <c r="DH21" i="1" s="1"/>
  <c r="CX21" i="1"/>
  <c r="DA21" i="1" s="1"/>
  <c r="CW21" i="1"/>
  <c r="CV21" i="1"/>
  <c r="CS21" i="1"/>
  <c r="CR21" i="1"/>
  <c r="CN21" i="1"/>
  <c r="CM21" i="1"/>
  <c r="DO21" i="1" s="1"/>
  <c r="CL21" i="1"/>
  <c r="DN21" i="1" s="1"/>
  <c r="BH21" i="1"/>
  <c r="BG21" i="1"/>
  <c r="BA21" i="1"/>
  <c r="BD21" i="1" s="1"/>
  <c r="AZ21" i="1"/>
  <c r="AY21" i="1"/>
  <c r="AU21" i="1"/>
  <c r="AT21" i="1"/>
  <c r="BB21" i="1" s="1"/>
  <c r="BC21" i="1" s="1"/>
  <c r="AS21" i="1"/>
  <c r="AV21" i="1" s="1"/>
  <c r="AR21" i="1"/>
  <c r="AQ21" i="1"/>
  <c r="AN21" i="1"/>
  <c r="AM21" i="1"/>
  <c r="AI21" i="1"/>
  <c r="AH21" i="1"/>
  <c r="BJ21" i="1" s="1"/>
  <c r="AG21" i="1"/>
  <c r="BI21" i="1" s="1"/>
  <c r="JF20" i="1"/>
  <c r="JE20" i="1"/>
  <c r="JD20" i="1"/>
  <c r="JC20" i="1"/>
  <c r="JB20" i="1"/>
  <c r="JA20" i="1"/>
  <c r="IZ20" i="1"/>
  <c r="IY20" i="1"/>
  <c r="HR20" i="1"/>
  <c r="HQ20" i="1"/>
  <c r="HP20" i="1"/>
  <c r="HO20" i="1"/>
  <c r="HN20" i="1"/>
  <c r="HM20" i="1"/>
  <c r="HL20" i="1"/>
  <c r="HK20" i="1"/>
  <c r="GM20" i="1"/>
  <c r="FP20" i="1"/>
  <c r="FP16" i="1" s="1"/>
  <c r="FO20" i="1"/>
  <c r="FL20" i="1"/>
  <c r="FJ20" i="1"/>
  <c r="FK20" i="1" s="1"/>
  <c r="FI20" i="1"/>
  <c r="FH20" i="1"/>
  <c r="FG20" i="1"/>
  <c r="FD20" i="1"/>
  <c r="FB20" i="1"/>
  <c r="FC20" i="1" s="1"/>
  <c r="FA20" i="1"/>
  <c r="EZ20" i="1"/>
  <c r="EZ16" i="1" s="1"/>
  <c r="EY20" i="1"/>
  <c r="EV20" i="1"/>
  <c r="EU20" i="1"/>
  <c r="ER20" i="1"/>
  <c r="EP20" i="1"/>
  <c r="EQ20" i="1" s="1"/>
  <c r="EO20" i="1"/>
  <c r="EN20" i="1"/>
  <c r="DM20" i="1"/>
  <c r="DL20" i="1"/>
  <c r="DI20" i="1"/>
  <c r="DG20" i="1"/>
  <c r="DH20" i="1" s="1"/>
  <c r="DF20" i="1"/>
  <c r="DE20" i="1"/>
  <c r="DE16" i="1" s="1"/>
  <c r="DD20" i="1"/>
  <c r="DA20" i="1"/>
  <c r="CY20" i="1"/>
  <c r="CZ20" i="1" s="1"/>
  <c r="CX20" i="1"/>
  <c r="CW20" i="1"/>
  <c r="CV20" i="1"/>
  <c r="CS20" i="1"/>
  <c r="CS16" i="1" s="1"/>
  <c r="CR20" i="1"/>
  <c r="CO20" i="1"/>
  <c r="CM20" i="1"/>
  <c r="CN20" i="1" s="1"/>
  <c r="CL20" i="1"/>
  <c r="CK20" i="1"/>
  <c r="BH20" i="1"/>
  <c r="BG20" i="1"/>
  <c r="BD20" i="1"/>
  <c r="BB20" i="1"/>
  <c r="BC20" i="1" s="1"/>
  <c r="BA20" i="1"/>
  <c r="AZ20" i="1"/>
  <c r="AY20" i="1"/>
  <c r="AV20" i="1"/>
  <c r="AT20" i="1"/>
  <c r="AU20" i="1" s="1"/>
  <c r="AS20" i="1"/>
  <c r="AR20" i="1"/>
  <c r="AR16" i="1" s="1"/>
  <c r="AQ20" i="1"/>
  <c r="AN20" i="1"/>
  <c r="AM20" i="1"/>
  <c r="AJ20" i="1"/>
  <c r="AH20" i="1"/>
  <c r="AI20" i="1" s="1"/>
  <c r="AG20" i="1"/>
  <c r="AF20" i="1"/>
  <c r="H20" i="1"/>
  <c r="GL20" i="1" s="1"/>
  <c r="F20" i="1"/>
  <c r="CD20" i="1" s="1"/>
  <c r="GM19" i="1"/>
  <c r="FP19" i="1"/>
  <c r="FO19" i="1"/>
  <c r="FI19" i="1"/>
  <c r="FL19" i="1" s="1"/>
  <c r="FH19" i="1"/>
  <c r="FG19" i="1"/>
  <c r="FC19" i="1"/>
  <c r="FB19" i="1"/>
  <c r="FJ19" i="1" s="1"/>
  <c r="FK19" i="1" s="1"/>
  <c r="FA19" i="1"/>
  <c r="FD19" i="1" s="1"/>
  <c r="EZ19" i="1"/>
  <c r="EY19" i="1"/>
  <c r="EV19" i="1"/>
  <c r="EU19" i="1"/>
  <c r="EQ19" i="1"/>
  <c r="EP19" i="1"/>
  <c r="FR19" i="1" s="1"/>
  <c r="EO19" i="1"/>
  <c r="FQ19" i="1" s="1"/>
  <c r="DM19" i="1"/>
  <c r="DL19" i="1"/>
  <c r="DF19" i="1"/>
  <c r="DI19" i="1" s="1"/>
  <c r="DE19" i="1"/>
  <c r="DD19" i="1"/>
  <c r="CZ19" i="1"/>
  <c r="CY19" i="1"/>
  <c r="DG19" i="1" s="1"/>
  <c r="CX19" i="1"/>
  <c r="DA19" i="1" s="1"/>
  <c r="CW19" i="1"/>
  <c r="CV19" i="1"/>
  <c r="CS19" i="1"/>
  <c r="CR19" i="1"/>
  <c r="CN19" i="1"/>
  <c r="CM19" i="1"/>
  <c r="DO19" i="1" s="1"/>
  <c r="CL19" i="1"/>
  <c r="DN19" i="1" s="1"/>
  <c r="BH19" i="1"/>
  <c r="BG19" i="1"/>
  <c r="BG16" i="1" s="1"/>
  <c r="BA19" i="1"/>
  <c r="BD19" i="1" s="1"/>
  <c r="AZ19" i="1"/>
  <c r="AY19" i="1"/>
  <c r="AU19" i="1"/>
  <c r="AT19" i="1"/>
  <c r="BB19" i="1" s="1"/>
  <c r="AS19" i="1"/>
  <c r="AV19" i="1" s="1"/>
  <c r="AR19" i="1"/>
  <c r="AQ19" i="1"/>
  <c r="AQ16" i="1" s="1"/>
  <c r="AN19" i="1"/>
  <c r="AM19" i="1"/>
  <c r="AI19" i="1"/>
  <c r="AH19" i="1"/>
  <c r="BJ19" i="1" s="1"/>
  <c r="AG19" i="1"/>
  <c r="AJ19" i="1" s="1"/>
  <c r="F19" i="1"/>
  <c r="JF18" i="1"/>
  <c r="JE18" i="1"/>
  <c r="JE16" i="1" s="1"/>
  <c r="JD18" i="1"/>
  <c r="JC18" i="1"/>
  <c r="JC16" i="1" s="1"/>
  <c r="JB18" i="1"/>
  <c r="JA18" i="1"/>
  <c r="JA16" i="1" s="1"/>
  <c r="IZ18" i="1"/>
  <c r="IY18" i="1"/>
  <c r="IY16" i="1" s="1"/>
  <c r="HR18" i="1"/>
  <c r="HQ18" i="1"/>
  <c r="HQ16" i="1" s="1"/>
  <c r="HP18" i="1"/>
  <c r="HO18" i="1"/>
  <c r="HO16" i="1" s="1"/>
  <c r="HN18" i="1"/>
  <c r="HM18" i="1"/>
  <c r="HM16" i="1" s="1"/>
  <c r="HL18" i="1"/>
  <c r="HK18" i="1"/>
  <c r="HK16" i="1" s="1"/>
  <c r="GM18" i="1"/>
  <c r="FQ18" i="1"/>
  <c r="FP18" i="1"/>
  <c r="FO18" i="1"/>
  <c r="FJ18" i="1"/>
  <c r="FH18" i="1"/>
  <c r="FG18" i="1"/>
  <c r="FG16" i="1" s="1"/>
  <c r="FB18" i="1"/>
  <c r="FA18" i="1"/>
  <c r="EZ18" i="1"/>
  <c r="EY18" i="1"/>
  <c r="EV18" i="1"/>
  <c r="EU18" i="1"/>
  <c r="EU16" i="1" s="1"/>
  <c r="EP18" i="1"/>
  <c r="FR18" i="1" s="1"/>
  <c r="EO18" i="1"/>
  <c r="DN18" i="1"/>
  <c r="DM18" i="1"/>
  <c r="DL18" i="1"/>
  <c r="DG18" i="1"/>
  <c r="DE18" i="1"/>
  <c r="DD18" i="1"/>
  <c r="CY18" i="1"/>
  <c r="CX18" i="1"/>
  <c r="CW18" i="1"/>
  <c r="CW16" i="1" s="1"/>
  <c r="CV18" i="1"/>
  <c r="CS18" i="1"/>
  <c r="CR18" i="1"/>
  <c r="CM18" i="1"/>
  <c r="DO18" i="1" s="1"/>
  <c r="CL18" i="1"/>
  <c r="BH18" i="1"/>
  <c r="BG18" i="1"/>
  <c r="BB18" i="1"/>
  <c r="AZ18" i="1"/>
  <c r="AY18" i="1"/>
  <c r="AY16" i="1" s="1"/>
  <c r="AT18" i="1"/>
  <c r="AS18" i="1"/>
  <c r="AR18" i="1"/>
  <c r="AQ18" i="1"/>
  <c r="AN18" i="1"/>
  <c r="AM18" i="1"/>
  <c r="AM16" i="1" s="1"/>
  <c r="AH18" i="1"/>
  <c r="BJ18" i="1" s="1"/>
  <c r="AG18" i="1"/>
  <c r="BI18" i="1" s="1"/>
  <c r="LI16" i="1"/>
  <c r="LH16" i="1"/>
  <c r="LG16" i="1"/>
  <c r="LF16" i="1"/>
  <c r="LE16" i="1"/>
  <c r="LD16" i="1"/>
  <c r="LC16" i="1"/>
  <c r="LB16" i="1"/>
  <c r="LA16" i="1"/>
  <c r="KZ16" i="1"/>
  <c r="KY16" i="1"/>
  <c r="KX16" i="1"/>
  <c r="KW16" i="1"/>
  <c r="KV16" i="1"/>
  <c r="KU16" i="1"/>
  <c r="KT16" i="1"/>
  <c r="KS16" i="1"/>
  <c r="KR16" i="1"/>
  <c r="KL16" i="1"/>
  <c r="KK16" i="1"/>
  <c r="KJ16" i="1"/>
  <c r="KI16" i="1"/>
  <c r="KH16" i="1"/>
  <c r="KG16" i="1"/>
  <c r="KF16" i="1"/>
  <c r="KE16" i="1"/>
  <c r="KD16" i="1"/>
  <c r="KC16" i="1"/>
  <c r="KB16" i="1"/>
  <c r="KA16" i="1"/>
  <c r="JZ16" i="1"/>
  <c r="JY16" i="1"/>
  <c r="JX16" i="1"/>
  <c r="JW16" i="1"/>
  <c r="JV16" i="1"/>
  <c r="JU16" i="1"/>
  <c r="JT16" i="1"/>
  <c r="JS16" i="1"/>
  <c r="JR16" i="1"/>
  <c r="JQ16" i="1"/>
  <c r="JP16" i="1"/>
  <c r="JO16" i="1"/>
  <c r="JN16" i="1"/>
  <c r="JM16" i="1"/>
  <c r="JL16" i="1"/>
  <c r="JK16" i="1"/>
  <c r="JJ16" i="1"/>
  <c r="JI16" i="1"/>
  <c r="JH16" i="1"/>
  <c r="JG16" i="1"/>
  <c r="JF16" i="1"/>
  <c r="JB16" i="1"/>
  <c r="IX16" i="1"/>
  <c r="IW16" i="1"/>
  <c r="IV16" i="1"/>
  <c r="IU16" i="1"/>
  <c r="IT16" i="1"/>
  <c r="IS16" i="1"/>
  <c r="IR16" i="1"/>
  <c r="IQ16" i="1"/>
  <c r="IP16" i="1"/>
  <c r="IO16" i="1"/>
  <c r="IN16" i="1"/>
  <c r="IM16" i="1"/>
  <c r="IL16" i="1"/>
  <c r="IK16" i="1"/>
  <c r="IJ16" i="1"/>
  <c r="II16" i="1"/>
  <c r="IH16" i="1"/>
  <c r="IG16" i="1"/>
  <c r="IF16" i="1"/>
  <c r="IE16" i="1"/>
  <c r="ID16" i="1"/>
  <c r="IC16" i="1"/>
  <c r="IB16" i="1"/>
  <c r="IA16" i="1"/>
  <c r="HZ16" i="1"/>
  <c r="HY16" i="1"/>
  <c r="HX16" i="1"/>
  <c r="HW16" i="1"/>
  <c r="HV16" i="1"/>
  <c r="HU16" i="1"/>
  <c r="HT16" i="1"/>
  <c r="HS16" i="1"/>
  <c r="HR16" i="1"/>
  <c r="HN16" i="1"/>
  <c r="GK16" i="1"/>
  <c r="GJ16" i="1"/>
  <c r="GI16" i="1"/>
  <c r="GH16" i="1"/>
  <c r="GG16" i="1"/>
  <c r="GF16" i="1"/>
  <c r="GE16" i="1"/>
  <c r="GD16" i="1"/>
  <c r="GC16" i="1"/>
  <c r="GB16" i="1"/>
  <c r="GA16" i="1"/>
  <c r="FZ16" i="1"/>
  <c r="FY16" i="1"/>
  <c r="FX16" i="1"/>
  <c r="FW16" i="1"/>
  <c r="FV16" i="1"/>
  <c r="FU16" i="1"/>
  <c r="FT16" i="1"/>
  <c r="FS16" i="1"/>
  <c r="FN16" i="1"/>
  <c r="FM16" i="1"/>
  <c r="FF16" i="1"/>
  <c r="FE16" i="1"/>
  <c r="FB16" i="1"/>
  <c r="EX16" i="1"/>
  <c r="EW16" i="1"/>
  <c r="ET16" i="1"/>
  <c r="ES16" i="1"/>
  <c r="EP16" i="1"/>
  <c r="EM16" i="1"/>
  <c r="EL16" i="1"/>
  <c r="EH16" i="1"/>
  <c r="EG16" i="1"/>
  <c r="EF16" i="1"/>
  <c r="EE16" i="1"/>
  <c r="ED16" i="1"/>
  <c r="EC16" i="1"/>
  <c r="EB16" i="1"/>
  <c r="EA16" i="1"/>
  <c r="DZ16" i="1"/>
  <c r="DY16" i="1"/>
  <c r="DX16" i="1"/>
  <c r="DW16" i="1"/>
  <c r="DV16" i="1"/>
  <c r="DU16" i="1"/>
  <c r="DT16" i="1"/>
  <c r="DS16" i="1"/>
  <c r="DR16" i="1"/>
  <c r="DQ16" i="1"/>
  <c r="DP16" i="1"/>
  <c r="DL16" i="1"/>
  <c r="DK16" i="1"/>
  <c r="DJ16" i="1"/>
  <c r="DD16" i="1"/>
  <c r="DD44" i="1" s="1"/>
  <c r="DC16" i="1"/>
  <c r="DB16" i="1"/>
  <c r="CV16" i="1"/>
  <c r="CU16" i="1"/>
  <c r="CT16" i="1"/>
  <c r="CR16" i="1"/>
  <c r="CQ16" i="1"/>
  <c r="CP16" i="1"/>
  <c r="CH16" i="1"/>
  <c r="CG16" i="1"/>
  <c r="CC16" i="1"/>
  <c r="CB16" i="1"/>
  <c r="CA16" i="1"/>
  <c r="BZ16" i="1"/>
  <c r="BY16" i="1"/>
  <c r="BX16" i="1"/>
  <c r="BW16" i="1"/>
  <c r="BV16" i="1"/>
  <c r="BU16" i="1"/>
  <c r="BT16" i="1"/>
  <c r="BS16" i="1"/>
  <c r="BR16" i="1"/>
  <c r="BQ16" i="1"/>
  <c r="BP16" i="1"/>
  <c r="BO16" i="1"/>
  <c r="BN16" i="1"/>
  <c r="BM16" i="1"/>
  <c r="BL16" i="1"/>
  <c r="BK16" i="1"/>
  <c r="BH16" i="1"/>
  <c r="BF16" i="1"/>
  <c r="BE16" i="1"/>
  <c r="AZ16" i="1"/>
  <c r="AX16" i="1"/>
  <c r="AW16" i="1"/>
  <c r="AP16" i="1"/>
  <c r="AO16" i="1"/>
  <c r="AN16" i="1"/>
  <c r="AL16" i="1"/>
  <c r="AK16" i="1"/>
  <c r="AE16" i="1"/>
  <c r="AC16" i="1"/>
  <c r="AB16" i="1"/>
  <c r="AA16" i="1"/>
  <c r="Z16" i="1"/>
  <c r="Y16" i="1"/>
  <c r="X16" i="1"/>
  <c r="W16" i="1"/>
  <c r="V16" i="1"/>
  <c r="U16" i="1"/>
  <c r="T16" i="1"/>
  <c r="S16" i="1"/>
  <c r="R16" i="1"/>
  <c r="Q16" i="1"/>
  <c r="P16" i="1"/>
  <c r="O16" i="1"/>
  <c r="N16" i="1"/>
  <c r="I16" i="1"/>
  <c r="G16" i="1"/>
  <c r="JF15" i="1"/>
  <c r="JF14" i="1" s="1"/>
  <c r="JF13" i="1" s="1"/>
  <c r="JF44" i="1" s="1"/>
  <c r="JE15" i="1"/>
  <c r="JD15" i="1"/>
  <c r="JD14" i="1" s="1"/>
  <c r="JD13" i="1" s="1"/>
  <c r="JD44" i="1" s="1"/>
  <c r="JC15" i="1"/>
  <c r="JB15" i="1"/>
  <c r="JB14" i="1" s="1"/>
  <c r="JB13" i="1" s="1"/>
  <c r="JB44" i="1" s="1"/>
  <c r="JA15" i="1"/>
  <c r="IZ15" i="1"/>
  <c r="IZ14" i="1" s="1"/>
  <c r="IZ13" i="1" s="1"/>
  <c r="IZ44" i="1" s="1"/>
  <c r="IY15" i="1"/>
  <c r="HR15" i="1"/>
  <c r="HR14" i="1" s="1"/>
  <c r="HR13" i="1" s="1"/>
  <c r="HR44" i="1" s="1"/>
  <c r="HQ15" i="1"/>
  <c r="HP15" i="1"/>
  <c r="HP14" i="1" s="1"/>
  <c r="HP13" i="1" s="1"/>
  <c r="HP44" i="1" s="1"/>
  <c r="HO15" i="1"/>
  <c r="HN15" i="1"/>
  <c r="HN14" i="1" s="1"/>
  <c r="HN13" i="1" s="1"/>
  <c r="HN44" i="1" s="1"/>
  <c r="HM15" i="1"/>
  <c r="HL15" i="1"/>
  <c r="HL14" i="1" s="1"/>
  <c r="HL13" i="1" s="1"/>
  <c r="HL44" i="1" s="1"/>
  <c r="HK15" i="1"/>
  <c r="GM15" i="1"/>
  <c r="FP15" i="1"/>
  <c r="FO15" i="1"/>
  <c r="FH15" i="1"/>
  <c r="FG15" i="1"/>
  <c r="FB15" i="1"/>
  <c r="FA15" i="1"/>
  <c r="FI15" i="1" s="1"/>
  <c r="FI14" i="1" s="1"/>
  <c r="EZ15" i="1"/>
  <c r="EY15" i="1"/>
  <c r="EV15" i="1"/>
  <c r="EU15" i="1"/>
  <c r="EP15" i="1"/>
  <c r="EO15" i="1"/>
  <c r="FQ15" i="1" s="1"/>
  <c r="FQ14" i="1" s="1"/>
  <c r="EN15" i="1"/>
  <c r="GL15" i="1" s="1"/>
  <c r="DM15" i="1"/>
  <c r="DL15" i="1"/>
  <c r="DE15" i="1"/>
  <c r="DD15" i="1"/>
  <c r="CY15" i="1"/>
  <c r="CX15" i="1"/>
  <c r="DF15" i="1" s="1"/>
  <c r="DF14" i="1" s="1"/>
  <c r="CW15" i="1"/>
  <c r="CV15" i="1"/>
  <c r="CS15" i="1"/>
  <c r="CR15" i="1"/>
  <c r="CM15" i="1"/>
  <c r="DO15" i="1" s="1"/>
  <c r="DO14" i="1" s="1"/>
  <c r="CL15" i="1"/>
  <c r="DN15" i="1" s="1"/>
  <c r="DN14" i="1" s="1"/>
  <c r="CK15" i="1"/>
  <c r="EI15" i="1" s="1"/>
  <c r="BH15" i="1"/>
  <c r="BG15" i="1"/>
  <c r="AZ15" i="1"/>
  <c r="AY15" i="1"/>
  <c r="AT15" i="1"/>
  <c r="AS15" i="1"/>
  <c r="BA15" i="1" s="1"/>
  <c r="AR15" i="1"/>
  <c r="AQ15" i="1"/>
  <c r="AN15" i="1"/>
  <c r="AM15" i="1"/>
  <c r="AH15" i="1"/>
  <c r="AG15" i="1"/>
  <c r="BI15" i="1" s="1"/>
  <c r="BI14" i="1" s="1"/>
  <c r="AF15" i="1"/>
  <c r="AF14" i="1" s="1"/>
  <c r="LI14" i="1"/>
  <c r="LI44" i="1" s="1"/>
  <c r="LH14" i="1"/>
  <c r="LG14" i="1"/>
  <c r="LF14" i="1"/>
  <c r="LE14" i="1"/>
  <c r="LD14" i="1"/>
  <c r="LC14" i="1"/>
  <c r="LC44" i="1" s="1"/>
  <c r="LB14" i="1"/>
  <c r="LA14" i="1"/>
  <c r="KZ14" i="1"/>
  <c r="KY14" i="1"/>
  <c r="KX14" i="1"/>
  <c r="KW14" i="1"/>
  <c r="KV14" i="1"/>
  <c r="KU14" i="1"/>
  <c r="KT14" i="1"/>
  <c r="KS14" i="1"/>
  <c r="KS44" i="1" s="1"/>
  <c r="KR14" i="1"/>
  <c r="KL14" i="1"/>
  <c r="KL13" i="1" s="1"/>
  <c r="KL44" i="1" s="1"/>
  <c r="KK14" i="1"/>
  <c r="KJ14" i="1"/>
  <c r="KI14" i="1"/>
  <c r="KI13" i="1" s="1"/>
  <c r="KI44" i="1" s="1"/>
  <c r="KH14" i="1"/>
  <c r="KH13" i="1" s="1"/>
  <c r="KH44" i="1" s="1"/>
  <c r="KG14" i="1"/>
  <c r="KF14" i="1"/>
  <c r="KE14" i="1"/>
  <c r="KE13" i="1" s="1"/>
  <c r="KE44" i="1" s="1"/>
  <c r="KD14" i="1"/>
  <c r="KD13" i="1" s="1"/>
  <c r="KD44" i="1" s="1"/>
  <c r="KC14" i="1"/>
  <c r="KB14" i="1"/>
  <c r="KA14" i="1"/>
  <c r="KA13" i="1" s="1"/>
  <c r="KA44" i="1" s="1"/>
  <c r="JZ14" i="1"/>
  <c r="JZ13" i="1" s="1"/>
  <c r="JZ44" i="1" s="1"/>
  <c r="JY14" i="1"/>
  <c r="JX14" i="1"/>
  <c r="JW14" i="1"/>
  <c r="JW13" i="1" s="1"/>
  <c r="JW44" i="1" s="1"/>
  <c r="JV14" i="1"/>
  <c r="JV13" i="1" s="1"/>
  <c r="JV44" i="1" s="1"/>
  <c r="JU14" i="1"/>
  <c r="JT14" i="1"/>
  <c r="JS14" i="1"/>
  <c r="JS13" i="1" s="1"/>
  <c r="JS44" i="1" s="1"/>
  <c r="JR14" i="1"/>
  <c r="JR13" i="1" s="1"/>
  <c r="JR44" i="1" s="1"/>
  <c r="JQ14" i="1"/>
  <c r="JP14" i="1"/>
  <c r="JO14" i="1"/>
  <c r="JO13" i="1" s="1"/>
  <c r="JO44" i="1" s="1"/>
  <c r="JN14" i="1"/>
  <c r="JN13" i="1" s="1"/>
  <c r="JN44" i="1" s="1"/>
  <c r="JM14" i="1"/>
  <c r="JL14" i="1"/>
  <c r="JK14" i="1"/>
  <c r="JK13" i="1" s="1"/>
  <c r="JK44" i="1" s="1"/>
  <c r="JJ14" i="1"/>
  <c r="JJ13" i="1" s="1"/>
  <c r="JJ44" i="1" s="1"/>
  <c r="JI14" i="1"/>
  <c r="JH14" i="1"/>
  <c r="JG14" i="1"/>
  <c r="JG13" i="1" s="1"/>
  <c r="JG44" i="1" s="1"/>
  <c r="JE14" i="1"/>
  <c r="JC14" i="1"/>
  <c r="JC13" i="1" s="1"/>
  <c r="JC44" i="1" s="1"/>
  <c r="JA14" i="1"/>
  <c r="IY14" i="1"/>
  <c r="IY13" i="1" s="1"/>
  <c r="IY44" i="1" s="1"/>
  <c r="IX14" i="1"/>
  <c r="IX13" i="1" s="1"/>
  <c r="IX44" i="1" s="1"/>
  <c r="IW14" i="1"/>
  <c r="IV14" i="1"/>
  <c r="IU14" i="1"/>
  <c r="IU13" i="1" s="1"/>
  <c r="IU44" i="1" s="1"/>
  <c r="IT14" i="1"/>
  <c r="IT13" i="1" s="1"/>
  <c r="IT44" i="1" s="1"/>
  <c r="IS14" i="1"/>
  <c r="IR14" i="1"/>
  <c r="IQ14" i="1"/>
  <c r="IQ13" i="1" s="1"/>
  <c r="IQ44" i="1" s="1"/>
  <c r="IP14" i="1"/>
  <c r="IP13" i="1" s="1"/>
  <c r="IP44" i="1" s="1"/>
  <c r="IO14" i="1"/>
  <c r="IN14" i="1"/>
  <c r="IM14" i="1"/>
  <c r="IM13" i="1" s="1"/>
  <c r="IM44" i="1" s="1"/>
  <c r="IL14" i="1"/>
  <c r="IL13" i="1" s="1"/>
  <c r="IL44" i="1" s="1"/>
  <c r="IK14" i="1"/>
  <c r="IJ14" i="1"/>
  <c r="II14" i="1"/>
  <c r="II13" i="1" s="1"/>
  <c r="II44" i="1" s="1"/>
  <c r="IH14" i="1"/>
  <c r="IH13" i="1" s="1"/>
  <c r="IH44" i="1" s="1"/>
  <c r="IG14" i="1"/>
  <c r="IF14" i="1"/>
  <c r="IE14" i="1"/>
  <c r="IE13" i="1" s="1"/>
  <c r="IE44" i="1" s="1"/>
  <c r="ID14" i="1"/>
  <c r="ID13" i="1" s="1"/>
  <c r="ID44" i="1" s="1"/>
  <c r="IC14" i="1"/>
  <c r="IB14" i="1"/>
  <c r="IA14" i="1"/>
  <c r="IA13" i="1" s="1"/>
  <c r="IA44" i="1" s="1"/>
  <c r="HZ14" i="1"/>
  <c r="HZ13" i="1" s="1"/>
  <c r="HZ44" i="1" s="1"/>
  <c r="HY14" i="1"/>
  <c r="HX14" i="1"/>
  <c r="HW14" i="1"/>
  <c r="HW13" i="1" s="1"/>
  <c r="HW44" i="1" s="1"/>
  <c r="HV14" i="1"/>
  <c r="HV13" i="1" s="1"/>
  <c r="HV44" i="1" s="1"/>
  <c r="HU14" i="1"/>
  <c r="HT14" i="1"/>
  <c r="HS14" i="1"/>
  <c r="HS13" i="1" s="1"/>
  <c r="HS44" i="1" s="1"/>
  <c r="HQ14" i="1"/>
  <c r="HO14" i="1"/>
  <c r="HO13" i="1" s="1"/>
  <c r="HO44" i="1" s="1"/>
  <c r="HM14" i="1"/>
  <c r="HK14" i="1"/>
  <c r="HK13" i="1" s="1"/>
  <c r="HK44" i="1" s="1"/>
  <c r="GK14" i="1"/>
  <c r="GJ14" i="1"/>
  <c r="GI14" i="1"/>
  <c r="GH14" i="1"/>
  <c r="GG14" i="1"/>
  <c r="GG44" i="1" s="1"/>
  <c r="GF14" i="1"/>
  <c r="GE14" i="1"/>
  <c r="GD14" i="1"/>
  <c r="GC14" i="1"/>
  <c r="GC44" i="1" s="1"/>
  <c r="GB14" i="1"/>
  <c r="GA14" i="1"/>
  <c r="FZ14" i="1"/>
  <c r="FY14" i="1"/>
  <c r="FX14" i="1"/>
  <c r="FW14" i="1"/>
  <c r="FV14" i="1"/>
  <c r="FU14" i="1"/>
  <c r="FT14" i="1"/>
  <c r="FS14" i="1"/>
  <c r="FO14" i="1"/>
  <c r="FN14" i="1"/>
  <c r="FM14" i="1"/>
  <c r="FM44" i="1" s="1"/>
  <c r="FG14" i="1"/>
  <c r="FF14" i="1"/>
  <c r="FE14" i="1"/>
  <c r="FH14" i="1" s="1"/>
  <c r="FA14" i="1"/>
  <c r="EY14" i="1"/>
  <c r="EX14" i="1"/>
  <c r="EW14" i="1"/>
  <c r="EZ14" i="1" s="1"/>
  <c r="EU14" i="1"/>
  <c r="ET14" i="1"/>
  <c r="ES14" i="1"/>
  <c r="EV14" i="1" s="1"/>
  <c r="EO14" i="1"/>
  <c r="EM14" i="1"/>
  <c r="EL14" i="1"/>
  <c r="EL44" i="1" s="1"/>
  <c r="EH14" i="1"/>
  <c r="EG14" i="1"/>
  <c r="EG49" i="1" s="1"/>
  <c r="EG50" i="1" s="1"/>
  <c r="EG51" i="1" s="1"/>
  <c r="EF14" i="1"/>
  <c r="EE14" i="1"/>
  <c r="EE49" i="1" s="1"/>
  <c r="EE50" i="1" s="1"/>
  <c r="EE51" i="1" s="1"/>
  <c r="ED14" i="1"/>
  <c r="EC14" i="1"/>
  <c r="EB14" i="1"/>
  <c r="EA14" i="1"/>
  <c r="DZ14" i="1"/>
  <c r="DY14" i="1"/>
  <c r="DX14" i="1"/>
  <c r="DW14" i="1"/>
  <c r="DV14" i="1"/>
  <c r="DU14" i="1"/>
  <c r="DT14" i="1"/>
  <c r="DT44" i="1" s="1"/>
  <c r="DS14" i="1"/>
  <c r="DS44" i="1" s="1"/>
  <c r="DR14" i="1"/>
  <c r="DQ14" i="1"/>
  <c r="DP14" i="1"/>
  <c r="DM14" i="1"/>
  <c r="DL14" i="1"/>
  <c r="DK14" i="1"/>
  <c r="DJ14" i="1"/>
  <c r="DE14" i="1"/>
  <c r="DD14" i="1"/>
  <c r="DC14" i="1"/>
  <c r="DC44" i="1" s="1"/>
  <c r="DB14" i="1"/>
  <c r="CW14" i="1"/>
  <c r="CV14" i="1"/>
  <c r="CU14" i="1"/>
  <c r="CT14" i="1"/>
  <c r="CS14" i="1"/>
  <c r="CR14" i="1"/>
  <c r="CQ14" i="1"/>
  <c r="CP14" i="1"/>
  <c r="CK14" i="1"/>
  <c r="CH14" i="1"/>
  <c r="CG14" i="1"/>
  <c r="CC14" i="1"/>
  <c r="CB14" i="1"/>
  <c r="CA14" i="1"/>
  <c r="BZ14" i="1"/>
  <c r="BZ44" i="1" s="1"/>
  <c r="BY14" i="1"/>
  <c r="BX14" i="1"/>
  <c r="BW14" i="1"/>
  <c r="BV14" i="1"/>
  <c r="BU14" i="1"/>
  <c r="BT14" i="1"/>
  <c r="BT44" i="1" s="1"/>
  <c r="BS14" i="1"/>
  <c r="BS44" i="1" s="1"/>
  <c r="BR14" i="1"/>
  <c r="BQ14" i="1"/>
  <c r="BP14" i="1"/>
  <c r="BO14" i="1"/>
  <c r="BO44" i="1" s="1"/>
  <c r="BN14" i="1"/>
  <c r="BM14" i="1"/>
  <c r="BL14" i="1"/>
  <c r="BK14" i="1"/>
  <c r="BG14" i="1"/>
  <c r="BF14" i="1"/>
  <c r="BE14" i="1"/>
  <c r="BH14" i="1" s="1"/>
  <c r="BA14" i="1"/>
  <c r="AY14" i="1"/>
  <c r="AY44" i="1" s="1"/>
  <c r="AX14" i="1"/>
  <c r="AW14" i="1"/>
  <c r="AZ14" i="1" s="1"/>
  <c r="AS14" i="1"/>
  <c r="AQ14" i="1"/>
  <c r="AP14" i="1"/>
  <c r="AO14" i="1"/>
  <c r="AR14" i="1" s="1"/>
  <c r="AM14" i="1"/>
  <c r="AL14" i="1"/>
  <c r="AK14" i="1"/>
  <c r="AN14" i="1" s="1"/>
  <c r="AG14" i="1"/>
  <c r="AC14" i="1"/>
  <c r="AB14" i="1"/>
  <c r="Y14" i="1"/>
  <c r="W14" i="1"/>
  <c r="V14" i="1"/>
  <c r="I14" i="1"/>
  <c r="H14" i="1"/>
  <c r="G14" i="1"/>
  <c r="G44" i="1" s="1"/>
  <c r="F14" i="1"/>
  <c r="CD14" i="1" s="1"/>
  <c r="KK13" i="1"/>
  <c r="KK44" i="1" s="1"/>
  <c r="KJ13" i="1"/>
  <c r="KJ44" i="1" s="1"/>
  <c r="KG13" i="1"/>
  <c r="KG44" i="1" s="1"/>
  <c r="KF13" i="1"/>
  <c r="KF44" i="1" s="1"/>
  <c r="KC13" i="1"/>
  <c r="KC44" i="1" s="1"/>
  <c r="KB13" i="1"/>
  <c r="KB44" i="1" s="1"/>
  <c r="JY13" i="1"/>
  <c r="JY44" i="1" s="1"/>
  <c r="JX13" i="1"/>
  <c r="JU13" i="1"/>
  <c r="JU44" i="1" s="1"/>
  <c r="JT13" i="1"/>
  <c r="JT44" i="1" s="1"/>
  <c r="JQ13" i="1"/>
  <c r="JQ44" i="1" s="1"/>
  <c r="JP13" i="1"/>
  <c r="JP44" i="1" s="1"/>
  <c r="JM13" i="1"/>
  <c r="JM44" i="1" s="1"/>
  <c r="JL13" i="1"/>
  <c r="JL44" i="1" s="1"/>
  <c r="JI13" i="1"/>
  <c r="JI44" i="1" s="1"/>
  <c r="JH13" i="1"/>
  <c r="JH44" i="1" s="1"/>
  <c r="JE13" i="1"/>
  <c r="JE44" i="1" s="1"/>
  <c r="JA13" i="1"/>
  <c r="JA44" i="1" s="1"/>
  <c r="IW13" i="1"/>
  <c r="IW44" i="1" s="1"/>
  <c r="IV13" i="1"/>
  <c r="IV44" i="1" s="1"/>
  <c r="IS13" i="1"/>
  <c r="IS44" i="1" s="1"/>
  <c r="IR13" i="1"/>
  <c r="IR44" i="1" s="1"/>
  <c r="IO13" i="1"/>
  <c r="IO44" i="1" s="1"/>
  <c r="IN13" i="1"/>
  <c r="IN44" i="1" s="1"/>
  <c r="IK13" i="1"/>
  <c r="IK44" i="1" s="1"/>
  <c r="IJ13" i="1"/>
  <c r="IJ44" i="1" s="1"/>
  <c r="IG13" i="1"/>
  <c r="IG44" i="1" s="1"/>
  <c r="IF13" i="1"/>
  <c r="IF44" i="1" s="1"/>
  <c r="IC13" i="1"/>
  <c r="IC44" i="1" s="1"/>
  <c r="IB13" i="1"/>
  <c r="IB44" i="1" s="1"/>
  <c r="HY13" i="1"/>
  <c r="HY44" i="1" s="1"/>
  <c r="HX13" i="1"/>
  <c r="HX44" i="1" s="1"/>
  <c r="HU13" i="1"/>
  <c r="HU44" i="1" s="1"/>
  <c r="HT13" i="1"/>
  <c r="HT44" i="1" s="1"/>
  <c r="HQ13" i="1"/>
  <c r="HQ44" i="1" s="1"/>
  <c r="HM13" i="1"/>
  <c r="HM44" i="1" s="1"/>
  <c r="CD12" i="1"/>
  <c r="BH12" i="1"/>
  <c r="BD12" i="1"/>
  <c r="AZ12" i="1"/>
  <c r="AV12" i="1"/>
  <c r="AR12" i="1"/>
  <c r="AN12" i="1"/>
  <c r="AJ12" i="1"/>
  <c r="KO10" i="1"/>
  <c r="KP10" i="1" s="1"/>
  <c r="KQ10" i="1" s="1"/>
  <c r="KR10" i="1" s="1"/>
  <c r="KS10" i="1" s="1"/>
  <c r="KT10" i="1" s="1"/>
  <c r="KU10" i="1" s="1"/>
  <c r="KV10" i="1" s="1"/>
  <c r="KW10" i="1" s="1"/>
  <c r="KX10" i="1" s="1"/>
  <c r="KY10" i="1" s="1"/>
  <c r="KZ10" i="1" s="1"/>
  <c r="LA10" i="1" s="1"/>
  <c r="LB10" i="1" s="1"/>
  <c r="LC10" i="1" s="1"/>
  <c r="LD10" i="1" s="1"/>
  <c r="LE10" i="1" s="1"/>
  <c r="LF10" i="1" s="1"/>
  <c r="LG10" i="1" s="1"/>
  <c r="LH10" i="1" s="1"/>
  <c r="LI10" i="1" s="1"/>
  <c r="LJ10" i="1" s="1"/>
  <c r="LK10" i="1" s="1"/>
  <c r="LL10" i="1" s="1"/>
  <c r="LM10" i="1" s="1"/>
  <c r="LN10" i="1" s="1"/>
  <c r="LO10" i="1" s="1"/>
  <c r="LP10" i="1" s="1"/>
  <c r="LQ10" i="1" s="1"/>
  <c r="LR10" i="1" s="1"/>
  <c r="LS10" i="1" s="1"/>
  <c r="LT10" i="1" s="1"/>
  <c r="LU10" i="1" s="1"/>
  <c r="LV10" i="1" s="1"/>
  <c r="LW10" i="1" s="1"/>
  <c r="LX10" i="1" s="1"/>
  <c r="IZ10" i="1"/>
  <c r="JA10" i="1" s="1"/>
  <c r="JB10" i="1" s="1"/>
  <c r="JC10" i="1" s="1"/>
  <c r="JD10" i="1" s="1"/>
  <c r="JE10" i="1" s="1"/>
  <c r="JF10" i="1" s="1"/>
  <c r="JG10" i="1" s="1"/>
  <c r="JH10" i="1" s="1"/>
  <c r="JI10" i="1" s="1"/>
  <c r="JJ10" i="1" s="1"/>
  <c r="JK10" i="1" s="1"/>
  <c r="JL10" i="1" s="1"/>
  <c r="JM10" i="1" s="1"/>
  <c r="JN10" i="1" s="1"/>
  <c r="JO10" i="1" s="1"/>
  <c r="JP10" i="1" s="1"/>
  <c r="JQ10" i="1" s="1"/>
  <c r="JR10" i="1" s="1"/>
  <c r="JS10" i="1" s="1"/>
  <c r="JT10" i="1" s="1"/>
  <c r="JU10" i="1" s="1"/>
  <c r="JV10" i="1" s="1"/>
  <c r="JW10" i="1" s="1"/>
  <c r="JX10" i="1" s="1"/>
  <c r="JY10" i="1" s="1"/>
  <c r="JZ10" i="1" s="1"/>
  <c r="KA10" i="1" s="1"/>
  <c r="KB10" i="1" s="1"/>
  <c r="KC10" i="1" s="1"/>
  <c r="KD10" i="1" s="1"/>
  <c r="KE10" i="1" s="1"/>
  <c r="KF10" i="1" s="1"/>
  <c r="KG10" i="1" s="1"/>
  <c r="KH10" i="1" s="1"/>
  <c r="KI10" i="1" s="1"/>
  <c r="KJ10" i="1" s="1"/>
  <c r="KK10" i="1" s="1"/>
  <c r="KL10" i="1" s="1"/>
  <c r="HL10" i="1"/>
  <c r="HM10" i="1" s="1"/>
  <c r="HN10" i="1" s="1"/>
  <c r="HO10" i="1" s="1"/>
  <c r="HP10" i="1" s="1"/>
  <c r="HQ10" i="1" s="1"/>
  <c r="HR10" i="1" s="1"/>
  <c r="HS10" i="1" s="1"/>
  <c r="HT10" i="1" s="1"/>
  <c r="HU10" i="1" s="1"/>
  <c r="HV10" i="1" s="1"/>
  <c r="HW10" i="1" s="1"/>
  <c r="HX10" i="1" s="1"/>
  <c r="HY10" i="1" s="1"/>
  <c r="HZ10" i="1" s="1"/>
  <c r="IA10" i="1" s="1"/>
  <c r="IB10" i="1" s="1"/>
  <c r="IC10" i="1" s="1"/>
  <c r="ID10" i="1" s="1"/>
  <c r="IE10" i="1" s="1"/>
  <c r="IF10" i="1" s="1"/>
  <c r="IG10" i="1" s="1"/>
  <c r="IH10" i="1" s="1"/>
  <c r="II10" i="1" s="1"/>
  <c r="IJ10" i="1" s="1"/>
  <c r="IK10" i="1" s="1"/>
  <c r="IL10" i="1" s="1"/>
  <c r="IM10" i="1" s="1"/>
  <c r="IN10" i="1" s="1"/>
  <c r="IO10" i="1" s="1"/>
  <c r="IP10" i="1" s="1"/>
  <c r="IQ10" i="1" s="1"/>
  <c r="IR10" i="1" s="1"/>
  <c r="IS10" i="1" s="1"/>
  <c r="IT10" i="1" s="1"/>
  <c r="IU10" i="1" s="1"/>
  <c r="IV10" i="1" s="1"/>
  <c r="IW10" i="1" s="1"/>
  <c r="IX10" i="1" s="1"/>
  <c r="C10" i="1"/>
  <c r="D10" i="1" s="1"/>
  <c r="E10" i="1" s="1"/>
  <c r="F10" i="1" s="1"/>
  <c r="G10" i="1" s="1"/>
  <c r="H10" i="1" s="1"/>
  <c r="I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J10" i="1" s="1"/>
  <c r="AK10" i="1" s="1"/>
  <c r="AL10" i="1" s="1"/>
  <c r="AM10" i="1" s="1"/>
  <c r="AN10" i="1" s="1"/>
  <c r="AO10" i="1" s="1"/>
  <c r="AP10" i="1" s="1"/>
  <c r="AQ10" i="1" s="1"/>
  <c r="AR10" i="1" s="1"/>
  <c r="AS10" i="1" s="1"/>
  <c r="AT10" i="1" s="1"/>
  <c r="AU10" i="1" s="1"/>
  <c r="AV10" i="1" s="1"/>
  <c r="AW10" i="1" s="1"/>
  <c r="AX10" i="1" s="1"/>
  <c r="AY10" i="1" s="1"/>
  <c r="AZ10" i="1" s="1"/>
  <c r="BA10" i="1" s="1"/>
  <c r="BB10" i="1" s="1"/>
  <c r="BC10" i="1" s="1"/>
  <c r="BD10" i="1" s="1"/>
  <c r="BE10" i="1" s="1"/>
  <c r="BF10" i="1" s="1"/>
  <c r="BG10" i="1" s="1"/>
  <c r="BH10" i="1" s="1"/>
  <c r="BI10" i="1" s="1"/>
  <c r="BJ10" i="1" s="1"/>
  <c r="BK10" i="1" s="1"/>
  <c r="BL10" i="1" s="1"/>
  <c r="BM10" i="1" s="1"/>
  <c r="BN10" i="1" s="1"/>
  <c r="BO10" i="1" s="1"/>
  <c r="BP10" i="1" s="1"/>
  <c r="BQ10" i="1" s="1"/>
  <c r="BR10" i="1" s="1"/>
  <c r="BS10" i="1" s="1"/>
  <c r="BT10" i="1" s="1"/>
  <c r="BU10" i="1" s="1"/>
  <c r="BV10" i="1" s="1"/>
  <c r="BW10" i="1" s="1"/>
  <c r="BX10" i="1" s="1"/>
  <c r="BY10" i="1" s="1"/>
  <c r="BZ10" i="1" s="1"/>
  <c r="CA10" i="1" s="1"/>
  <c r="CB10" i="1" s="1"/>
  <c r="CC10" i="1" s="1"/>
  <c r="CD10" i="1" s="1"/>
  <c r="CE10" i="1" s="1"/>
  <c r="CF10" i="1" s="1"/>
  <c r="CG10" i="1" s="1"/>
  <c r="CH10" i="1" s="1"/>
  <c r="CI10" i="1" s="1"/>
  <c r="CJ10" i="1" s="1"/>
  <c r="CK10" i="1" s="1"/>
  <c r="CL10" i="1" s="1"/>
  <c r="CM10" i="1" s="1"/>
  <c r="CN10" i="1" s="1"/>
  <c r="CO10" i="1" s="1"/>
  <c r="CP10" i="1" s="1"/>
  <c r="CQ10" i="1" s="1"/>
  <c r="CR10" i="1" s="1"/>
  <c r="CS10" i="1" s="1"/>
  <c r="CT10" i="1" s="1"/>
  <c r="CU10" i="1" s="1"/>
  <c r="CV10" i="1" s="1"/>
  <c r="CW10" i="1" s="1"/>
  <c r="CX10" i="1" s="1"/>
  <c r="CY10" i="1" s="1"/>
  <c r="CZ10" i="1" s="1"/>
  <c r="DA10" i="1" s="1"/>
  <c r="DB10" i="1" s="1"/>
  <c r="DC10" i="1" s="1"/>
  <c r="DD10" i="1" s="1"/>
  <c r="DE10" i="1" s="1"/>
  <c r="DF10" i="1" s="1"/>
  <c r="DG10" i="1" s="1"/>
  <c r="DH10" i="1" s="1"/>
  <c r="DI10" i="1" s="1"/>
  <c r="DJ10" i="1" s="1"/>
  <c r="DK10" i="1" s="1"/>
  <c r="DL10" i="1" s="1"/>
  <c r="DM10" i="1" s="1"/>
  <c r="DN10" i="1" s="1"/>
  <c r="DO10" i="1" s="1"/>
  <c r="DP10" i="1" s="1"/>
  <c r="DQ10" i="1" s="1"/>
  <c r="DR10" i="1" s="1"/>
  <c r="DS10" i="1" s="1"/>
  <c r="DT10" i="1" s="1"/>
  <c r="DU10" i="1" s="1"/>
  <c r="DV10" i="1" s="1"/>
  <c r="DW10" i="1" s="1"/>
  <c r="DX10" i="1" s="1"/>
  <c r="DY10" i="1" s="1"/>
  <c r="DZ10" i="1" s="1"/>
  <c r="EA10" i="1" s="1"/>
  <c r="EB10" i="1" s="1"/>
  <c r="EC10" i="1" s="1"/>
  <c r="ED10" i="1" s="1"/>
  <c r="EE10" i="1" s="1"/>
  <c r="EF10" i="1" s="1"/>
  <c r="EG10" i="1" s="1"/>
  <c r="EH10" i="1" s="1"/>
  <c r="EI10" i="1" s="1"/>
  <c r="EJ10" i="1" s="1"/>
  <c r="EK10" i="1" s="1"/>
  <c r="EL10" i="1" s="1"/>
  <c r="EM10" i="1" s="1"/>
  <c r="EN10" i="1" s="1"/>
  <c r="EO10" i="1" s="1"/>
  <c r="EP10" i="1" s="1"/>
  <c r="EQ10" i="1" s="1"/>
  <c r="ER10" i="1" s="1"/>
  <c r="ES10" i="1" s="1"/>
  <c r="ET10" i="1" s="1"/>
  <c r="EU10" i="1" s="1"/>
  <c r="EV10" i="1" s="1"/>
  <c r="EW10" i="1" s="1"/>
  <c r="EX10" i="1" s="1"/>
  <c r="EY10" i="1" s="1"/>
  <c r="EZ10" i="1" s="1"/>
  <c r="FA10" i="1" s="1"/>
  <c r="FB10" i="1" s="1"/>
  <c r="FC10" i="1" s="1"/>
  <c r="FD10" i="1" s="1"/>
  <c r="FE10" i="1" s="1"/>
  <c r="FF10" i="1" s="1"/>
  <c r="FG10" i="1" s="1"/>
  <c r="FH10" i="1" s="1"/>
  <c r="FI10" i="1" s="1"/>
  <c r="FJ10" i="1" s="1"/>
  <c r="FK10" i="1" s="1"/>
  <c r="FL10" i="1" s="1"/>
  <c r="FM10" i="1" s="1"/>
  <c r="FN10" i="1" s="1"/>
  <c r="FO10" i="1" s="1"/>
  <c r="FP10" i="1" s="1"/>
  <c r="FQ10" i="1" s="1"/>
  <c r="FR10" i="1" s="1"/>
  <c r="FS10" i="1" s="1"/>
  <c r="FT10" i="1" s="1"/>
  <c r="FU10" i="1" s="1"/>
  <c r="FV10" i="1" s="1"/>
  <c r="FW10" i="1" s="1"/>
  <c r="FX10" i="1" s="1"/>
  <c r="FY10" i="1" s="1"/>
  <c r="FZ10" i="1" s="1"/>
  <c r="GA10" i="1" s="1"/>
  <c r="GB10" i="1" s="1"/>
  <c r="GC10" i="1" s="1"/>
  <c r="GD10" i="1" s="1"/>
  <c r="GE10" i="1" s="1"/>
  <c r="GF10" i="1" s="1"/>
  <c r="GG10" i="1" s="1"/>
  <c r="GH10" i="1" s="1"/>
  <c r="GI10" i="1" s="1"/>
  <c r="GJ10" i="1" s="1"/>
  <c r="GK10" i="1" s="1"/>
  <c r="GL10" i="1" s="1"/>
  <c r="GM10" i="1" s="1"/>
  <c r="GN10" i="1" s="1"/>
  <c r="EO8" i="1"/>
  <c r="CL8" i="1"/>
  <c r="AG8" i="1"/>
  <c r="IY7" i="1"/>
  <c r="HK7" i="1"/>
  <c r="LV6" i="1"/>
  <c r="LS6" i="1"/>
  <c r="LP6" i="1"/>
  <c r="KO6" i="1"/>
  <c r="GL6" i="1"/>
  <c r="GK6" i="1"/>
  <c r="GJ6" i="1"/>
  <c r="GI6" i="1"/>
  <c r="GH6" i="1"/>
  <c r="FQ6" i="1"/>
  <c r="EO6" i="1"/>
  <c r="EN6" i="1"/>
  <c r="EL6" i="1"/>
  <c r="EI6" i="1"/>
  <c r="EH6" i="1"/>
  <c r="EG6" i="1"/>
  <c r="EF6" i="1"/>
  <c r="EE6" i="1"/>
  <c r="DN6" i="1"/>
  <c r="CL6" i="1"/>
  <c r="CK6" i="1"/>
  <c r="CG6" i="1"/>
  <c r="CD6" i="1"/>
  <c r="CC6" i="1"/>
  <c r="CB6" i="1"/>
  <c r="CA6" i="1"/>
  <c r="BZ6" i="1"/>
  <c r="BI6" i="1"/>
  <c r="AG6" i="1"/>
  <c r="AF6" i="1"/>
  <c r="AB6" i="1"/>
  <c r="A1" i="1"/>
  <c r="EI14" i="1" l="1"/>
  <c r="GH44" i="1"/>
  <c r="AJ15" i="1"/>
  <c r="AI15" i="1"/>
  <c r="AI14" i="1" s="1"/>
  <c r="AH14" i="1"/>
  <c r="BJ15" i="1"/>
  <c r="BJ14" i="1" s="1"/>
  <c r="FB14" i="1"/>
  <c r="FB44" i="1" s="1"/>
  <c r="FJ15" i="1"/>
  <c r="FD15" i="1"/>
  <c r="FC15" i="1"/>
  <c r="FC14" i="1" s="1"/>
  <c r="AV18" i="1"/>
  <c r="BA18" i="1"/>
  <c r="AU18" i="1"/>
  <c r="AS16" i="1"/>
  <c r="ER18" i="1"/>
  <c r="EN18" i="1"/>
  <c r="EO16" i="1"/>
  <c r="EO44" i="1" s="1"/>
  <c r="ER44" i="1" s="1"/>
  <c r="EQ18" i="1"/>
  <c r="EY16" i="1"/>
  <c r="FO16" i="1"/>
  <c r="BI19" i="1"/>
  <c r="BB22" i="1"/>
  <c r="BC22" i="1" s="1"/>
  <c r="AV22" i="1"/>
  <c r="AT16" i="1"/>
  <c r="AU22" i="1"/>
  <c r="FR22" i="1"/>
  <c r="ER22" i="1"/>
  <c r="EQ22" i="1"/>
  <c r="BD25" i="1"/>
  <c r="BC26" i="1"/>
  <c r="DI26" i="1"/>
  <c r="FH44" i="1"/>
  <c r="DA18" i="1"/>
  <c r="DF18" i="1"/>
  <c r="CZ18" i="1"/>
  <c r="CX16" i="1"/>
  <c r="BZ65" i="1"/>
  <c r="BZ46" i="1"/>
  <c r="DG15" i="1"/>
  <c r="DA15" i="1"/>
  <c r="CY14" i="1"/>
  <c r="CZ15" i="1"/>
  <c r="CZ14" i="1" s="1"/>
  <c r="CO18" i="1"/>
  <c r="CK18" i="1"/>
  <c r="CN18" i="1"/>
  <c r="CL16" i="1"/>
  <c r="CL44" i="1" s="1"/>
  <c r="BC19" i="1"/>
  <c r="DH19" i="1"/>
  <c r="CM16" i="1"/>
  <c r="CO22" i="1"/>
  <c r="CN22" i="1"/>
  <c r="DO22" i="1"/>
  <c r="FL22" i="1"/>
  <c r="DI25" i="1"/>
  <c r="FL26" i="1"/>
  <c r="CO15" i="1"/>
  <c r="CM14" i="1"/>
  <c r="CN15" i="1"/>
  <c r="CN14" i="1" s="1"/>
  <c r="FL15" i="1"/>
  <c r="CY16" i="1"/>
  <c r="DG22" i="1"/>
  <c r="DH22" i="1" s="1"/>
  <c r="DA22" i="1"/>
  <c r="CZ22" i="1"/>
  <c r="AJ14" i="1"/>
  <c r="FP44" i="1"/>
  <c r="BB15" i="1"/>
  <c r="AV15" i="1"/>
  <c r="AU15" i="1"/>
  <c r="AU14" i="1" s="1"/>
  <c r="AT14" i="1"/>
  <c r="AV14" i="1" s="1"/>
  <c r="EP14" i="1"/>
  <c r="EP44" i="1" s="1"/>
  <c r="ER15" i="1"/>
  <c r="EQ15" i="1"/>
  <c r="EQ14" i="1" s="1"/>
  <c r="FR15" i="1"/>
  <c r="FR14" i="1" s="1"/>
  <c r="AJ18" i="1"/>
  <c r="AF18" i="1"/>
  <c r="AI18" i="1"/>
  <c r="AI16" i="1" s="1"/>
  <c r="AG16" i="1"/>
  <c r="DM16" i="1"/>
  <c r="FD18" i="1"/>
  <c r="FA16" i="1"/>
  <c r="FI18" i="1"/>
  <c r="FC18" i="1"/>
  <c r="AJ22" i="1"/>
  <c r="AH16" i="1"/>
  <c r="AI22" i="1"/>
  <c r="BJ22" i="1"/>
  <c r="FJ22" i="1"/>
  <c r="FK22" i="1" s="1"/>
  <c r="FD22" i="1"/>
  <c r="FC22" i="1"/>
  <c r="FL25" i="1"/>
  <c r="BB31" i="1"/>
  <c r="BC31" i="1" s="1"/>
  <c r="AU31" i="1"/>
  <c r="BI23" i="1"/>
  <c r="DN23" i="1"/>
  <c r="FQ23" i="1"/>
  <c r="DO25" i="1"/>
  <c r="BJ26" i="1"/>
  <c r="DO26" i="1"/>
  <c r="DN27" i="1"/>
  <c r="BI29" i="1"/>
  <c r="CD30" i="1"/>
  <c r="BB30" i="1"/>
  <c r="AU30" i="1"/>
  <c r="DG30" i="1"/>
  <c r="DH30" i="1" s="1"/>
  <c r="CZ30" i="1"/>
  <c r="FJ30" i="1"/>
  <c r="FC30" i="1"/>
  <c r="BB32" i="1"/>
  <c r="AU32" i="1"/>
  <c r="BB33" i="1"/>
  <c r="AU33" i="1"/>
  <c r="FJ33" i="1"/>
  <c r="FK33" i="1" s="1"/>
  <c r="FC33" i="1"/>
  <c r="BB34" i="1"/>
  <c r="AU34" i="1"/>
  <c r="DG34" i="1"/>
  <c r="DH34" i="1" s="1"/>
  <c r="CZ34" i="1"/>
  <c r="CL14" i="1"/>
  <c r="CX14" i="1"/>
  <c r="DA14" i="1" s="1"/>
  <c r="EH49" i="1"/>
  <c r="EH50" i="1" s="1"/>
  <c r="EH51" i="1" s="1"/>
  <c r="EN14" i="1"/>
  <c r="GL14" i="1" s="1"/>
  <c r="FP14" i="1"/>
  <c r="CD15" i="1"/>
  <c r="AF19" i="1"/>
  <c r="CD19" i="1" s="1"/>
  <c r="CK19" i="1"/>
  <c r="EI19" i="1" s="1"/>
  <c r="CO19" i="1"/>
  <c r="EN19" i="1"/>
  <c r="GL19" i="1" s="1"/>
  <c r="ER19" i="1"/>
  <c r="BI20" i="1"/>
  <c r="DN20" i="1"/>
  <c r="FQ20" i="1"/>
  <c r="AF21" i="1"/>
  <c r="CD21" i="1" s="1"/>
  <c r="AJ21" i="1"/>
  <c r="CK21" i="1"/>
  <c r="EI21" i="1" s="1"/>
  <c r="CO21" i="1"/>
  <c r="EN21" i="1"/>
  <c r="GL21" i="1" s="1"/>
  <c r="ER21" i="1"/>
  <c r="BC24" i="1"/>
  <c r="DH24" i="1"/>
  <c r="FK24" i="1"/>
  <c r="AI25" i="1"/>
  <c r="AU25" i="1"/>
  <c r="CN25" i="1"/>
  <c r="CZ25" i="1"/>
  <c r="EQ25" i="1"/>
  <c r="FC25" i="1"/>
  <c r="AI26" i="1"/>
  <c r="AU26" i="1"/>
  <c r="CN26" i="1"/>
  <c r="CZ26" i="1"/>
  <c r="EQ26" i="1"/>
  <c r="FC26" i="1"/>
  <c r="FI29" i="1"/>
  <c r="AJ30" i="1"/>
  <c r="AF30" i="1"/>
  <c r="CO30" i="1"/>
  <c r="CK30" i="1"/>
  <c r="EI30" i="1" s="1"/>
  <c r="ER30" i="1"/>
  <c r="EN30" i="1"/>
  <c r="GL30" i="1" s="1"/>
  <c r="AJ31" i="1"/>
  <c r="AF31" i="1"/>
  <c r="CD31" i="1" s="1"/>
  <c r="CO31" i="1"/>
  <c r="CK31" i="1"/>
  <c r="EI31" i="1" s="1"/>
  <c r="ER31" i="1"/>
  <c r="EN31" i="1"/>
  <c r="GL31" i="1" s="1"/>
  <c r="AJ32" i="1"/>
  <c r="AF32" i="1"/>
  <c r="CD32" i="1" s="1"/>
  <c r="CO32" i="1"/>
  <c r="CK32" i="1"/>
  <c r="EI32" i="1" s="1"/>
  <c r="ER32" i="1"/>
  <c r="EN32" i="1"/>
  <c r="GL32" i="1" s="1"/>
  <c r="AJ33" i="1"/>
  <c r="AF33" i="1"/>
  <c r="CD33" i="1" s="1"/>
  <c r="CO33" i="1"/>
  <c r="CK33" i="1"/>
  <c r="EI33" i="1" s="1"/>
  <c r="ER33" i="1"/>
  <c r="EN33" i="1"/>
  <c r="GL33" i="1" s="1"/>
  <c r="AJ34" i="1"/>
  <c r="AF34" i="1"/>
  <c r="CD34" i="1" s="1"/>
  <c r="DN34" i="1"/>
  <c r="CO34" i="1"/>
  <c r="CK34" i="1"/>
  <c r="EI34" i="1" s="1"/>
  <c r="FR34" i="1"/>
  <c r="CO35" i="1"/>
  <c r="CK35" i="1"/>
  <c r="EI35" i="1" s="1"/>
  <c r="CN35" i="1"/>
  <c r="AV36" i="1"/>
  <c r="BA36" i="1"/>
  <c r="AU36" i="1"/>
  <c r="ER36" i="1"/>
  <c r="EN36" i="1"/>
  <c r="GL36" i="1" s="1"/>
  <c r="EQ36" i="1"/>
  <c r="BB37" i="1"/>
  <c r="AU37" i="1"/>
  <c r="DO37" i="1"/>
  <c r="FJ37" i="1"/>
  <c r="FK37" i="1" s="1"/>
  <c r="FC37" i="1"/>
  <c r="V44" i="1"/>
  <c r="AC44" i="1"/>
  <c r="AL44" i="1"/>
  <c r="AQ44" i="1"/>
  <c r="BN44" i="1"/>
  <c r="BR44" i="1"/>
  <c r="BV44" i="1"/>
  <c r="CU44" i="1"/>
  <c r="DE42" i="1"/>
  <c r="DB44" i="1"/>
  <c r="DK44" i="1"/>
  <c r="DP44" i="1"/>
  <c r="EB44" i="1"/>
  <c r="EF44" i="1"/>
  <c r="FZ44" i="1"/>
  <c r="GD44" i="1"/>
  <c r="KW44" i="1"/>
  <c r="LA44" i="1"/>
  <c r="LE44" i="1"/>
  <c r="FL43" i="1"/>
  <c r="FK43" i="1"/>
  <c r="FK42" i="1" s="1"/>
  <c r="FI42" i="1"/>
  <c r="DJ44" i="1"/>
  <c r="EE44" i="1"/>
  <c r="BB47" i="1"/>
  <c r="AU47" i="1"/>
  <c r="AH47" i="1"/>
  <c r="AI47" i="1" s="1"/>
  <c r="AY47" i="1"/>
  <c r="AF49" i="1"/>
  <c r="AJ49" i="1"/>
  <c r="AJ61" i="1"/>
  <c r="AF61" i="1"/>
  <c r="AI61" i="1"/>
  <c r="CU57" i="1"/>
  <c r="FR25" i="1"/>
  <c r="FR26" i="1"/>
  <c r="BI27" i="1"/>
  <c r="FQ27" i="1"/>
  <c r="DG31" i="1"/>
  <c r="DH31" i="1" s="1"/>
  <c r="CZ31" i="1"/>
  <c r="DG32" i="1"/>
  <c r="DH32" i="1" s="1"/>
  <c r="CZ32" i="1"/>
  <c r="AV35" i="1"/>
  <c r="BA35" i="1"/>
  <c r="AU35" i="1"/>
  <c r="DA36" i="1"/>
  <c r="DF36" i="1"/>
  <c r="CZ36" i="1"/>
  <c r="AP46" i="1"/>
  <c r="CO42" i="1"/>
  <c r="BG44" i="1"/>
  <c r="DA43" i="1"/>
  <c r="DF43" i="1"/>
  <c r="CZ43" i="1"/>
  <c r="CZ42" i="1" s="1"/>
  <c r="CS68" i="1"/>
  <c r="CL68" i="1"/>
  <c r="CX68" i="1"/>
  <c r="GV76" i="1"/>
  <c r="CK76" i="1"/>
  <c r="CO76" i="1"/>
  <c r="AM44" i="1"/>
  <c r="FA44" i="1"/>
  <c r="BJ20" i="1"/>
  <c r="BJ16" i="1" s="1"/>
  <c r="DO20" i="1"/>
  <c r="DO16" i="1" s="1"/>
  <c r="DO44" i="1" s="1"/>
  <c r="FR20" i="1"/>
  <c r="AI23" i="1"/>
  <c r="AU23" i="1"/>
  <c r="BA23" i="1"/>
  <c r="CN23" i="1"/>
  <c r="CZ23" i="1"/>
  <c r="DF23" i="1"/>
  <c r="EQ23" i="1"/>
  <c r="FC23" i="1"/>
  <c r="FI23" i="1"/>
  <c r="BJ24" i="1"/>
  <c r="DO24" i="1"/>
  <c r="FR24" i="1"/>
  <c r="AJ25" i="1"/>
  <c r="AV25" i="1"/>
  <c r="DA25" i="1"/>
  <c r="FD25" i="1"/>
  <c r="AV26" i="1"/>
  <c r="DA26" i="1"/>
  <c r="FD26" i="1"/>
  <c r="AI27" i="1"/>
  <c r="AU27" i="1"/>
  <c r="BA27" i="1"/>
  <c r="CN27" i="1"/>
  <c r="CZ27" i="1"/>
  <c r="DF27" i="1"/>
  <c r="EQ27" i="1"/>
  <c r="FC27" i="1"/>
  <c r="FI27" i="1"/>
  <c r="AI28" i="1"/>
  <c r="AU28" i="1"/>
  <c r="BA28" i="1"/>
  <c r="CN28" i="1"/>
  <c r="CZ28" i="1"/>
  <c r="DF28" i="1"/>
  <c r="EQ28" i="1"/>
  <c r="FC28" i="1"/>
  <c r="FI28" i="1"/>
  <c r="AI29" i="1"/>
  <c r="AU29" i="1"/>
  <c r="BA29" i="1"/>
  <c r="CN29" i="1"/>
  <c r="CZ29" i="1"/>
  <c r="DF29" i="1"/>
  <c r="EQ29" i="1"/>
  <c r="FC29" i="1"/>
  <c r="AJ35" i="1"/>
  <c r="AF35" i="1"/>
  <c r="F35" i="1" s="1"/>
  <c r="AI35" i="1"/>
  <c r="FD35" i="1"/>
  <c r="FI35" i="1"/>
  <c r="FC35" i="1"/>
  <c r="CO36" i="1"/>
  <c r="CK36" i="1"/>
  <c r="EI36" i="1" s="1"/>
  <c r="CN36" i="1"/>
  <c r="AX44" i="1"/>
  <c r="BK44" i="1"/>
  <c r="BW44" i="1"/>
  <c r="CA44" i="1"/>
  <c r="CS42" i="1"/>
  <c r="CP44" i="1"/>
  <c r="CV44" i="1"/>
  <c r="DL44" i="1"/>
  <c r="ES44" i="1"/>
  <c r="EV44" i="1" s="1"/>
  <c r="KT44" i="1"/>
  <c r="LB44" i="1"/>
  <c r="LF44" i="1"/>
  <c r="CD43" i="1"/>
  <c r="BI43" i="1"/>
  <c r="BI42" i="1" s="1"/>
  <c r="F42" i="1"/>
  <c r="CL52" i="1"/>
  <c r="CL53" i="1" s="1"/>
  <c r="CO43" i="1"/>
  <c r="CK43" i="1"/>
  <c r="CN43" i="1"/>
  <c r="CN42" i="1" s="1"/>
  <c r="EY44" i="1"/>
  <c r="CT44" i="1"/>
  <c r="BI28" i="1"/>
  <c r="DN28" i="1"/>
  <c r="FQ28" i="1"/>
  <c r="DN29" i="1"/>
  <c r="FJ31" i="1"/>
  <c r="FK31" i="1" s="1"/>
  <c r="FC31" i="1"/>
  <c r="FJ32" i="1"/>
  <c r="FC32" i="1"/>
  <c r="DG33" i="1"/>
  <c r="CZ33" i="1"/>
  <c r="ER35" i="1"/>
  <c r="EN35" i="1"/>
  <c r="GL35" i="1" s="1"/>
  <c r="EQ35" i="1"/>
  <c r="CD38" i="1"/>
  <c r="BI38" i="1"/>
  <c r="CR44" i="1"/>
  <c r="AN66" i="1"/>
  <c r="AM66" i="1"/>
  <c r="AG66" i="1"/>
  <c r="AS66" i="1"/>
  <c r="W44" i="1"/>
  <c r="BX44" i="1"/>
  <c r="DX44" i="1"/>
  <c r="EF49" i="1"/>
  <c r="EF50" i="1" s="1"/>
  <c r="EF51" i="1" s="1"/>
  <c r="FF44" i="1"/>
  <c r="FV44" i="1"/>
  <c r="KU44" i="1"/>
  <c r="KY44" i="1"/>
  <c r="LG44" i="1"/>
  <c r="EI20" i="1"/>
  <c r="AF23" i="1"/>
  <c r="CD23" i="1" s="1"/>
  <c r="CK23" i="1"/>
  <c r="EI23" i="1" s="1"/>
  <c r="EN23" i="1"/>
  <c r="GL23" i="1" s="1"/>
  <c r="AF27" i="1"/>
  <c r="CD27" i="1" s="1"/>
  <c r="CK27" i="1"/>
  <c r="EI27" i="1" s="1"/>
  <c r="EN27" i="1"/>
  <c r="GL27" i="1" s="1"/>
  <c r="AF28" i="1"/>
  <c r="CD28" i="1" s="1"/>
  <c r="CK28" i="1"/>
  <c r="EI28" i="1" s="1"/>
  <c r="EN28" i="1"/>
  <c r="GL28" i="1" s="1"/>
  <c r="AF29" i="1"/>
  <c r="CD29" i="1" s="1"/>
  <c r="CK29" i="1"/>
  <c r="EI29" i="1" s="1"/>
  <c r="EN29" i="1"/>
  <c r="GL29" i="1" s="1"/>
  <c r="ER29" i="1"/>
  <c r="AV30" i="1"/>
  <c r="BA30" i="1"/>
  <c r="BD30" i="1" s="1"/>
  <c r="DA30" i="1"/>
  <c r="DF30" i="1"/>
  <c r="DI30" i="1" s="1"/>
  <c r="FD30" i="1"/>
  <c r="FI30" i="1"/>
  <c r="FL30" i="1" s="1"/>
  <c r="AV31" i="1"/>
  <c r="BA31" i="1"/>
  <c r="BD31" i="1" s="1"/>
  <c r="DA31" i="1"/>
  <c r="DF31" i="1"/>
  <c r="DI31" i="1" s="1"/>
  <c r="FD31" i="1"/>
  <c r="FI31" i="1"/>
  <c r="FL31" i="1" s="1"/>
  <c r="AV32" i="1"/>
  <c r="BA32" i="1"/>
  <c r="BD32" i="1" s="1"/>
  <c r="DA32" i="1"/>
  <c r="DF32" i="1"/>
  <c r="DI32" i="1" s="1"/>
  <c r="FD32" i="1"/>
  <c r="FI32" i="1"/>
  <c r="FL32" i="1" s="1"/>
  <c r="AV33" i="1"/>
  <c r="BA33" i="1"/>
  <c r="BD33" i="1" s="1"/>
  <c r="DA33" i="1"/>
  <c r="DF33" i="1"/>
  <c r="DI33" i="1" s="1"/>
  <c r="FD33" i="1"/>
  <c r="FI33" i="1"/>
  <c r="FL33" i="1" s="1"/>
  <c r="AV34" i="1"/>
  <c r="BA34" i="1"/>
  <c r="BD34" i="1" s="1"/>
  <c r="DA34" i="1"/>
  <c r="DF34" i="1"/>
  <c r="DI34" i="1" s="1"/>
  <c r="DO34" i="1"/>
  <c r="FJ34" i="1"/>
  <c r="FC34" i="1"/>
  <c r="DA35" i="1"/>
  <c r="DF35" i="1"/>
  <c r="CZ35" i="1"/>
  <c r="AJ36" i="1"/>
  <c r="AF36" i="1"/>
  <c r="CD36" i="1" s="1"/>
  <c r="AI36" i="1"/>
  <c r="FD36" i="1"/>
  <c r="FI36" i="1"/>
  <c r="FC36" i="1"/>
  <c r="BJ37" i="1"/>
  <c r="DG37" i="1"/>
  <c r="DH37" i="1" s="1"/>
  <c r="CZ37" i="1"/>
  <c r="FR37" i="1"/>
  <c r="GL38" i="1"/>
  <c r="EI38" i="1"/>
  <c r="FQ38" i="1"/>
  <c r="DN38" i="1"/>
  <c r="AH44" i="1"/>
  <c r="BH42" i="1"/>
  <c r="BL44" i="1"/>
  <c r="BP44" i="1"/>
  <c r="CB44" i="1"/>
  <c r="CH44" i="1"/>
  <c r="CQ44" i="1"/>
  <c r="CX42" i="1"/>
  <c r="DR44" i="1"/>
  <c r="DV44" i="1"/>
  <c r="ED44" i="1"/>
  <c r="EH44" i="1"/>
  <c r="ET44" i="1"/>
  <c r="EX44" i="1"/>
  <c r="EZ44" i="1" s="1"/>
  <c r="FN44" i="1"/>
  <c r="FT44" i="1"/>
  <c r="GB44" i="1"/>
  <c r="GF44" i="1"/>
  <c r="GJ44" i="1"/>
  <c r="BB48" i="1"/>
  <c r="BC48" i="1" s="1"/>
  <c r="AU48" i="1"/>
  <c r="FI34" i="1"/>
  <c r="FL34" i="1" s="1"/>
  <c r="BA37" i="1"/>
  <c r="BD37" i="1" s="1"/>
  <c r="DF37" i="1"/>
  <c r="DI37" i="1" s="1"/>
  <c r="FI37" i="1"/>
  <c r="FL37" i="1" s="1"/>
  <c r="EN43" i="1"/>
  <c r="EN42" i="1" s="1"/>
  <c r="BA47" i="1"/>
  <c r="BD47" i="1" s="1"/>
  <c r="AV47" i="1"/>
  <c r="AJ48" i="1"/>
  <c r="AF48" i="1"/>
  <c r="AI49" i="1"/>
  <c r="AV49" i="1"/>
  <c r="AV50" i="1"/>
  <c r="BA50" i="1"/>
  <c r="BD50" i="1" s="1"/>
  <c r="CQ57" i="1"/>
  <c r="CY58" i="1"/>
  <c r="BA61" i="1"/>
  <c r="BD61" i="1" s="1"/>
  <c r="AV61" i="1"/>
  <c r="AU61" i="1"/>
  <c r="DF61" i="1"/>
  <c r="DI61" i="1" s="1"/>
  <c r="DA61" i="1"/>
  <c r="CZ61" i="1"/>
  <c r="DG61" i="1"/>
  <c r="BD65" i="1"/>
  <c r="GS65" i="1"/>
  <c r="HH65" i="1" s="1"/>
  <c r="GX65" i="1"/>
  <c r="EN34" i="1"/>
  <c r="GL34" i="1" s="1"/>
  <c r="ER34" i="1"/>
  <c r="AF37" i="1"/>
  <c r="F37" i="1" s="1"/>
  <c r="CK37" i="1"/>
  <c r="H37" i="1" s="1"/>
  <c r="EN37" i="1"/>
  <c r="KR44" i="1"/>
  <c r="KV44" i="1"/>
  <c r="KZ44" i="1"/>
  <c r="LD44" i="1"/>
  <c r="LH44" i="1"/>
  <c r="AF47" i="1"/>
  <c r="BB50" i="1"/>
  <c r="AU50" i="1"/>
  <c r="DC57" i="1"/>
  <c r="GQ56" i="1"/>
  <c r="CO59" i="1"/>
  <c r="CK59" i="1"/>
  <c r="GV59" i="1"/>
  <c r="CN59" i="1"/>
  <c r="AJ63" i="1"/>
  <c r="AF63" i="1"/>
  <c r="AI63" i="1"/>
  <c r="GS64" i="1"/>
  <c r="HH64" i="1" s="1"/>
  <c r="GX64" i="1"/>
  <c r="Y44" i="1"/>
  <c r="AG44" i="1"/>
  <c r="AK44" i="1"/>
  <c r="AO44" i="1"/>
  <c r="AS44" i="1"/>
  <c r="AW44" i="1"/>
  <c r="BE44" i="1"/>
  <c r="BM44" i="1"/>
  <c r="BQ44" i="1"/>
  <c r="BU44" i="1"/>
  <c r="BY44" i="1"/>
  <c r="CC44" i="1"/>
  <c r="DQ44" i="1"/>
  <c r="DU44" i="1"/>
  <c r="DY44" i="1"/>
  <c r="EC44" i="1"/>
  <c r="EG44" i="1"/>
  <c r="EM44" i="1"/>
  <c r="EU44" i="1"/>
  <c r="FG44" i="1"/>
  <c r="FO44" i="1"/>
  <c r="FS44" i="1"/>
  <c r="FW44" i="1"/>
  <c r="GA44" i="1"/>
  <c r="GE44" i="1"/>
  <c r="GI44" i="1"/>
  <c r="BJ43" i="1"/>
  <c r="BJ42" i="1" s="1"/>
  <c r="AI43" i="1"/>
  <c r="AI42" i="1" s="1"/>
  <c r="AI44" i="1" s="1"/>
  <c r="AV48" i="1"/>
  <c r="BA48" i="1"/>
  <c r="BD48" i="1" s="1"/>
  <c r="AJ50" i="1"/>
  <c r="AF50" i="1"/>
  <c r="BC51" i="1"/>
  <c r="BF56" i="1"/>
  <c r="BF55" i="1" s="1"/>
  <c r="AN58" i="1"/>
  <c r="AK57" i="1"/>
  <c r="AM58" i="1"/>
  <c r="GY59" i="1"/>
  <c r="DK57" i="1"/>
  <c r="DL58" i="1"/>
  <c r="BH59" i="1"/>
  <c r="BE58" i="1"/>
  <c r="BG59" i="1"/>
  <c r="CS59" i="1"/>
  <c r="CP58" i="1"/>
  <c r="CR59" i="1"/>
  <c r="CX59" i="1"/>
  <c r="DM59" i="1"/>
  <c r="DJ58" i="1"/>
  <c r="DL59" i="1"/>
  <c r="DM61" i="1"/>
  <c r="DL61" i="1"/>
  <c r="BB62" i="1"/>
  <c r="BC62" i="1" s="1"/>
  <c r="AU62" i="1"/>
  <c r="CK62" i="1"/>
  <c r="DF64" i="1"/>
  <c r="DA64" i="1"/>
  <c r="CM65" i="1"/>
  <c r="CS67" i="1"/>
  <c r="CP66" i="1"/>
  <c r="CL67" i="1"/>
  <c r="CX67" i="1"/>
  <c r="CR71" i="1"/>
  <c r="CY71" i="1"/>
  <c r="CQ66" i="1"/>
  <c r="CM71" i="1"/>
  <c r="HC72" i="1"/>
  <c r="HC56" i="1" s="1"/>
  <c r="CU72" i="1"/>
  <c r="CV74" i="1"/>
  <c r="AP56" i="1"/>
  <c r="AP55" i="1" s="1"/>
  <c r="EF58" i="1"/>
  <c r="EF57" i="1" s="1"/>
  <c r="DG59" i="1"/>
  <c r="DE59" i="1"/>
  <c r="DB58" i="1"/>
  <c r="DD58" i="1" s="1"/>
  <c r="DD59" i="1"/>
  <c r="AW59" i="1"/>
  <c r="HE58" i="1"/>
  <c r="HE57" i="1" s="1"/>
  <c r="GS60" i="1"/>
  <c r="HH60" i="1" s="1"/>
  <c r="AZ61" i="1"/>
  <c r="AY61" i="1"/>
  <c r="CO61" i="1"/>
  <c r="AR61" i="1"/>
  <c r="AQ61" i="1"/>
  <c r="DE61" i="1"/>
  <c r="DD61" i="1"/>
  <c r="AS63" i="1"/>
  <c r="AN63" i="1"/>
  <c r="AM63" i="1"/>
  <c r="CK63" i="1"/>
  <c r="DF65" i="1"/>
  <c r="DI65" i="1" s="1"/>
  <c r="DA65" i="1"/>
  <c r="AR66" i="1"/>
  <c r="AQ66" i="1"/>
  <c r="AV69" i="1"/>
  <c r="BA69" i="1"/>
  <c r="CW59" i="1"/>
  <c r="CT58" i="1"/>
  <c r="CV59" i="1"/>
  <c r="AO59" i="1"/>
  <c r="BZ59" i="1"/>
  <c r="BZ58" i="1" s="1"/>
  <c r="EE58" i="1"/>
  <c r="EE57" i="1" s="1"/>
  <c r="EE56" i="1" s="1"/>
  <c r="HA59" i="1"/>
  <c r="HA58" i="1" s="1"/>
  <c r="GR58" i="1"/>
  <c r="GR57" i="1" s="1"/>
  <c r="GW61" i="1"/>
  <c r="GY61" i="1" s="1"/>
  <c r="CN61" i="1"/>
  <c r="CW61" i="1"/>
  <c r="CV61" i="1"/>
  <c r="HH62" i="1"/>
  <c r="GS63" i="1"/>
  <c r="HH63" i="1" s="1"/>
  <c r="GX63" i="1"/>
  <c r="CY65" i="1"/>
  <c r="DH70" i="1"/>
  <c r="DL71" i="1"/>
  <c r="DK66" i="1"/>
  <c r="DG75" i="1"/>
  <c r="EG58" i="1"/>
  <c r="EG57" i="1" s="1"/>
  <c r="AN59" i="1"/>
  <c r="AS59" i="1"/>
  <c r="HG59" i="1"/>
  <c r="HG58" i="1" s="1"/>
  <c r="GV61" i="1"/>
  <c r="CK64" i="1"/>
  <c r="CS64" i="1"/>
  <c r="BC67" i="1"/>
  <c r="CR67" i="1"/>
  <c r="CY67" i="1"/>
  <c r="CR68" i="1"/>
  <c r="DL68" i="1"/>
  <c r="AU69" i="1"/>
  <c r="DA69" i="1"/>
  <c r="BC71" i="1"/>
  <c r="AF72" i="1"/>
  <c r="AJ72" i="1"/>
  <c r="DF74" i="1"/>
  <c r="DI74" i="1" s="1"/>
  <c r="DA74" i="1"/>
  <c r="DH77" i="1"/>
  <c r="AL57" i="1"/>
  <c r="GP57" i="1"/>
  <c r="EH58" i="1"/>
  <c r="EH57" i="1" s="1"/>
  <c r="CK61" i="1"/>
  <c r="CS61" i="1"/>
  <c r="CY62" i="1"/>
  <c r="CY63" i="1"/>
  <c r="CK65" i="1"/>
  <c r="CS65" i="1"/>
  <c r="CW67" i="1"/>
  <c r="CT66" i="1"/>
  <c r="DE67" i="1"/>
  <c r="DB66" i="1"/>
  <c r="HE66" i="1"/>
  <c r="AJ69" i="1"/>
  <c r="AF69" i="1"/>
  <c r="CZ69" i="1"/>
  <c r="DG69" i="1"/>
  <c r="DH69" i="1" s="1"/>
  <c r="HG69" i="1"/>
  <c r="HG66" i="1" s="1"/>
  <c r="EH66" i="1"/>
  <c r="DF70" i="1"/>
  <c r="DI70" i="1" s="1"/>
  <c r="DA70" i="1"/>
  <c r="GX74" i="1"/>
  <c r="AX72" i="1"/>
  <c r="AY72" i="1" s="1"/>
  <c r="AH75" i="1"/>
  <c r="AI75" i="1" s="1"/>
  <c r="AY75" i="1"/>
  <c r="BB76" i="1"/>
  <c r="AU76" i="1"/>
  <c r="AG62" i="1"/>
  <c r="CN62" i="1"/>
  <c r="GW67" i="1"/>
  <c r="CN67" i="1"/>
  <c r="CV67" i="1"/>
  <c r="DD67" i="1"/>
  <c r="BB68" i="1"/>
  <c r="BC68" i="1" s="1"/>
  <c r="AU68" i="1"/>
  <c r="CV68" i="1"/>
  <c r="AI69" i="1"/>
  <c r="GS70" i="1"/>
  <c r="HH70" i="1" s="1"/>
  <c r="GX70" i="1"/>
  <c r="DF71" i="1"/>
  <c r="DI71" i="1" s="1"/>
  <c r="DA71" i="1"/>
  <c r="AM72" i="1"/>
  <c r="AT72" i="1"/>
  <c r="AH72" i="1"/>
  <c r="AI72" i="1" s="1"/>
  <c r="DF73" i="1"/>
  <c r="DI73" i="1" s="1"/>
  <c r="DA73" i="1"/>
  <c r="CZ73" i="1"/>
  <c r="HE74" i="1"/>
  <c r="CR75" i="1"/>
  <c r="CM75" i="1"/>
  <c r="CN75" i="1" s="1"/>
  <c r="EH75" i="1"/>
  <c r="EH72" i="1" s="1"/>
  <c r="HG76" i="1"/>
  <c r="HG75" i="1" s="1"/>
  <c r="HG72" i="1" s="1"/>
  <c r="HA67" i="1"/>
  <c r="HA66" i="1" s="1"/>
  <c r="CY68" i="1"/>
  <c r="GX69" i="1"/>
  <c r="CK70" i="1"/>
  <c r="CS70" i="1"/>
  <c r="GS73" i="1"/>
  <c r="GX73" i="1"/>
  <c r="CQ72" i="1"/>
  <c r="BA75" i="1"/>
  <c r="BD75" i="1" s="1"/>
  <c r="AV75" i="1"/>
  <c r="CO75" i="1"/>
  <c r="CW75" i="1"/>
  <c r="CT72" i="1"/>
  <c r="CW72" i="1" s="1"/>
  <c r="DE75" i="1"/>
  <c r="DB72" i="1"/>
  <c r="DM75" i="1"/>
  <c r="DJ72" i="1"/>
  <c r="GP72" i="1"/>
  <c r="AJ76" i="1"/>
  <c r="AF76" i="1"/>
  <c r="CN76" i="1"/>
  <c r="GS77" i="1"/>
  <c r="HH77" i="1" s="1"/>
  <c r="GX77" i="1"/>
  <c r="DF77" i="1"/>
  <c r="DI77" i="1" s="1"/>
  <c r="DA77" i="1"/>
  <c r="CZ77" i="1"/>
  <c r="EG75" i="1"/>
  <c r="CK75" i="1" s="1"/>
  <c r="CK77" i="1"/>
  <c r="HE77" i="1"/>
  <c r="HE75" i="1" s="1"/>
  <c r="CX78" i="1"/>
  <c r="CS78" i="1"/>
  <c r="CL78" i="1"/>
  <c r="CX79" i="1"/>
  <c r="CS79" i="1"/>
  <c r="CL79" i="1"/>
  <c r="DG81" i="1"/>
  <c r="CZ81" i="1"/>
  <c r="AT88" i="1"/>
  <c r="BB92" i="1"/>
  <c r="BC92" i="1" s="1"/>
  <c r="AU92" i="1"/>
  <c r="DJ66" i="1"/>
  <c r="DM66" i="1" s="1"/>
  <c r="AF68" i="1"/>
  <c r="CN68" i="1"/>
  <c r="CK71" i="1"/>
  <c r="CO71" i="1"/>
  <c r="CS71" i="1"/>
  <c r="BA72" i="1"/>
  <c r="BD72" i="1" s="1"/>
  <c r="BC74" i="1"/>
  <c r="CM74" i="1"/>
  <c r="CR74" i="1"/>
  <c r="CY74" i="1"/>
  <c r="DD74" i="1"/>
  <c r="AU75" i="1"/>
  <c r="BG72" i="1"/>
  <c r="AF75" i="1"/>
  <c r="CA72" i="1"/>
  <c r="CV75" i="1"/>
  <c r="DD75" i="1"/>
  <c r="DL75" i="1"/>
  <c r="GY75" i="1"/>
  <c r="AI76" i="1"/>
  <c r="GW75" i="1"/>
  <c r="GY76" i="1"/>
  <c r="BC77" i="1"/>
  <c r="AV79" i="1"/>
  <c r="BA79" i="1"/>
  <c r="BD79" i="1" s="1"/>
  <c r="GS80" i="1"/>
  <c r="GV79" i="1"/>
  <c r="GX79" i="1" s="1"/>
  <c r="GX80" i="1"/>
  <c r="DA82" i="1"/>
  <c r="DF82" i="1"/>
  <c r="BC83" i="1"/>
  <c r="CN88" i="1"/>
  <c r="AJ91" i="1"/>
  <c r="AF91" i="1"/>
  <c r="HH71" i="1"/>
  <c r="EF72" i="1"/>
  <c r="HC74" i="1"/>
  <c r="GS74" i="1" s="1"/>
  <c r="HH74" i="1" s="1"/>
  <c r="CS75" i="1"/>
  <c r="CP72" i="1"/>
  <c r="CX75" i="1"/>
  <c r="AV76" i="1"/>
  <c r="BA76" i="1"/>
  <c r="BD76" i="1" s="1"/>
  <c r="BB82" i="1"/>
  <c r="AU82" i="1"/>
  <c r="BB88" i="1"/>
  <c r="CR78" i="1"/>
  <c r="AT79" i="1"/>
  <c r="CR79" i="1"/>
  <c r="BC80" i="1"/>
  <c r="AJ83" i="1"/>
  <c r="AF83" i="1"/>
  <c r="BC84" i="1"/>
  <c r="AJ89" i="1"/>
  <c r="AF89" i="1"/>
  <c r="AG88" i="1"/>
  <c r="DG90" i="1"/>
  <c r="CZ90" i="1"/>
  <c r="AI91" i="1"/>
  <c r="DA92" i="1"/>
  <c r="CX88" i="1"/>
  <c r="DA88" i="1" s="1"/>
  <c r="DF92" i="1"/>
  <c r="CK74" i="1"/>
  <c r="CS74" i="1"/>
  <c r="GR75" i="1"/>
  <c r="GR72" i="1" s="1"/>
  <c r="CY76" i="1"/>
  <c r="AF78" i="1"/>
  <c r="CM78" i="1"/>
  <c r="DD78" i="1"/>
  <c r="CM79" i="1"/>
  <c r="CY79" i="1"/>
  <c r="GW81" i="1"/>
  <c r="CN81" i="1"/>
  <c r="CO82" i="1"/>
  <c r="CK82" i="1"/>
  <c r="GV82" i="1"/>
  <c r="AI83" i="1"/>
  <c r="HH83" i="1"/>
  <c r="GS84" i="1"/>
  <c r="HH84" i="1" s="1"/>
  <c r="GX84" i="1"/>
  <c r="AI89" i="1"/>
  <c r="AI88" i="1" s="1"/>
  <c r="DF88" i="1"/>
  <c r="DI88" i="1" s="1"/>
  <c r="DI89" i="1"/>
  <c r="BC90" i="1"/>
  <c r="AV91" i="1"/>
  <c r="BA91" i="1"/>
  <c r="AH88" i="1"/>
  <c r="AI92" i="1"/>
  <c r="BC78" i="1"/>
  <c r="CY78" i="1"/>
  <c r="AG79" i="1"/>
  <c r="AI79" i="1" s="1"/>
  <c r="BG79" i="1"/>
  <c r="GR79" i="1"/>
  <c r="AV83" i="1"/>
  <c r="BA83" i="1"/>
  <c r="BD83" i="1" s="1"/>
  <c r="GS83" i="1"/>
  <c r="GX83" i="1"/>
  <c r="DH83" i="1"/>
  <c r="CY88" i="1"/>
  <c r="DM88" i="1"/>
  <c r="AV89" i="1"/>
  <c r="BA89" i="1"/>
  <c r="AS88" i="1"/>
  <c r="AV88" i="1" s="1"/>
  <c r="DH89" i="1"/>
  <c r="CO90" i="1"/>
  <c r="CN90" i="1"/>
  <c r="CO92" i="1"/>
  <c r="CK92" i="1"/>
  <c r="CL88" i="1"/>
  <c r="CK80" i="1"/>
  <c r="AF81" i="1"/>
  <c r="DF81" i="1"/>
  <c r="DI81" i="1" s="1"/>
  <c r="GV81" i="1"/>
  <c r="BA82" i="1"/>
  <c r="BD82" i="1" s="1"/>
  <c r="CK81" i="1"/>
  <c r="AF82" i="1"/>
  <c r="CN82" i="1"/>
  <c r="CZ82" i="1"/>
  <c r="AU83" i="1"/>
  <c r="AU89" i="1"/>
  <c r="AU88" i="1" s="1"/>
  <c r="AU91" i="1"/>
  <c r="CZ92" i="1"/>
  <c r="CZ88" i="1" s="1"/>
  <c r="CO88" i="1" l="1"/>
  <c r="CK88" i="1"/>
  <c r="GW79" i="1"/>
  <c r="GY79" i="1" s="1"/>
  <c r="GY81" i="1"/>
  <c r="DH90" i="1"/>
  <c r="DG88" i="1"/>
  <c r="CW58" i="1"/>
  <c r="CT57" i="1"/>
  <c r="AV44" i="1"/>
  <c r="CY57" i="1"/>
  <c r="CM57" i="1"/>
  <c r="CQ56" i="1"/>
  <c r="CR57" i="1"/>
  <c r="CR56" i="1" s="1"/>
  <c r="CR55" i="1" s="1"/>
  <c r="FL36" i="1"/>
  <c r="FK36" i="1"/>
  <c r="CD35" i="1"/>
  <c r="BI35" i="1"/>
  <c r="BI16" i="1" s="1"/>
  <c r="BI44" i="1" s="1"/>
  <c r="GS76" i="1"/>
  <c r="GV75" i="1"/>
  <c r="GX76" i="1"/>
  <c r="DI36" i="1"/>
  <c r="DH36" i="1"/>
  <c r="BC47" i="1"/>
  <c r="EF45" i="1"/>
  <c r="AL46" i="1"/>
  <c r="CO16" i="1"/>
  <c r="DH15" i="1"/>
  <c r="DH14" i="1" s="1"/>
  <c r="DG14" i="1"/>
  <c r="EQ16" i="1"/>
  <c r="EQ44" i="1" s="1"/>
  <c r="ER14" i="1"/>
  <c r="CZ79" i="1"/>
  <c r="DG79" i="1"/>
  <c r="DA78" i="1"/>
  <c r="DF78" i="1"/>
  <c r="DI78" i="1" s="1"/>
  <c r="DM72" i="1"/>
  <c r="DL72" i="1"/>
  <c r="AJ62" i="1"/>
  <c r="AF62" i="1"/>
  <c r="EH56" i="1"/>
  <c r="AU59" i="1"/>
  <c r="BA59" i="1"/>
  <c r="AV59" i="1"/>
  <c r="BZ57" i="1"/>
  <c r="BZ56" i="1" s="1"/>
  <c r="GW71" i="1"/>
  <c r="GY71" i="1" s="1"/>
  <c r="CN71" i="1"/>
  <c r="DA67" i="1"/>
  <c r="DF67" i="1"/>
  <c r="DI67" i="1" s="1"/>
  <c r="DI64" i="1"/>
  <c r="DH64" i="1"/>
  <c r="DA59" i="1"/>
  <c r="DF59" i="1"/>
  <c r="DI59" i="1" s="1"/>
  <c r="DK56" i="1"/>
  <c r="DK55" i="1" s="1"/>
  <c r="AN57" i="1"/>
  <c r="AK56" i="1"/>
  <c r="BJ44" i="1"/>
  <c r="BE46" i="1"/>
  <c r="BH44" i="1"/>
  <c r="AO46" i="1"/>
  <c r="AR46" i="1" s="1"/>
  <c r="AR44" i="1"/>
  <c r="DC56" i="1"/>
  <c r="FK34" i="1"/>
  <c r="CR45" i="1"/>
  <c r="DH33" i="1"/>
  <c r="CA65" i="1"/>
  <c r="CA46" i="1"/>
  <c r="FL35" i="1"/>
  <c r="FK35" i="1"/>
  <c r="DI28" i="1"/>
  <c r="DH28" i="1"/>
  <c r="BC27" i="1"/>
  <c r="BD27" i="1"/>
  <c r="DH23" i="1"/>
  <c r="DI23" i="1"/>
  <c r="AM45" i="1"/>
  <c r="GS69" i="1"/>
  <c r="HH69" i="1" s="1"/>
  <c r="AP45" i="1"/>
  <c r="CV58" i="1"/>
  <c r="BF45" i="1"/>
  <c r="BC32" i="1"/>
  <c r="FC16" i="1"/>
  <c r="FC44" i="1" s="1"/>
  <c r="CD18" i="1"/>
  <c r="CD16" i="1" s="1"/>
  <c r="AF16" i="1"/>
  <c r="AF44" i="1" s="1"/>
  <c r="FR44" i="1"/>
  <c r="AT44" i="1"/>
  <c r="DF16" i="1"/>
  <c r="DI18" i="1"/>
  <c r="DH18" i="1"/>
  <c r="DH16" i="1" s="1"/>
  <c r="F16" i="1"/>
  <c r="AU16" i="1"/>
  <c r="AU44" i="1" s="1"/>
  <c r="DI15" i="1"/>
  <c r="BA88" i="1"/>
  <c r="BD88" i="1" s="1"/>
  <c r="BD89" i="1"/>
  <c r="AF79" i="1"/>
  <c r="AJ79" i="1"/>
  <c r="BA63" i="1"/>
  <c r="AV63" i="1"/>
  <c r="AU63" i="1"/>
  <c r="BI37" i="1"/>
  <c r="CD37" i="1"/>
  <c r="AX46" i="1"/>
  <c r="AX55" i="1"/>
  <c r="DI29" i="1"/>
  <c r="DH29" i="1"/>
  <c r="BC28" i="1"/>
  <c r="BD28" i="1"/>
  <c r="FL42" i="1"/>
  <c r="DB60" i="1"/>
  <c r="DE44" i="1"/>
  <c r="BD36" i="1"/>
  <c r="BC36" i="1"/>
  <c r="FD16" i="1"/>
  <c r="BC15" i="1"/>
  <c r="BC14" i="1" s="1"/>
  <c r="BB14" i="1"/>
  <c r="CZ16" i="1"/>
  <c r="CZ44" i="1" s="1"/>
  <c r="CZ78" i="1"/>
  <c r="DG78" i="1"/>
  <c r="DH78" i="1" s="1"/>
  <c r="BD91" i="1"/>
  <c r="BC91" i="1"/>
  <c r="AJ88" i="1"/>
  <c r="AF88" i="1"/>
  <c r="GW74" i="1"/>
  <c r="CN74" i="1"/>
  <c r="HH73" i="1"/>
  <c r="CZ68" i="1"/>
  <c r="DG68" i="1"/>
  <c r="HE72" i="1"/>
  <c r="HE56" i="1" s="1"/>
  <c r="CW66" i="1"/>
  <c r="CV66" i="1"/>
  <c r="CZ63" i="1"/>
  <c r="DG63" i="1"/>
  <c r="DH63" i="1" s="1"/>
  <c r="DH75" i="1"/>
  <c r="GR56" i="1"/>
  <c r="DA75" i="1"/>
  <c r="DF75" i="1"/>
  <c r="DI75" i="1" s="1"/>
  <c r="GS79" i="1"/>
  <c r="HH79" i="1" s="1"/>
  <c r="HH80" i="1"/>
  <c r="DH81" i="1"/>
  <c r="DF79" i="1"/>
  <c r="DI79" i="1" s="1"/>
  <c r="DA79" i="1"/>
  <c r="AU72" i="1"/>
  <c r="BB72" i="1"/>
  <c r="BC72" i="1" s="1"/>
  <c r="CZ62" i="1"/>
  <c r="DG62" i="1"/>
  <c r="DH62" i="1" s="1"/>
  <c r="GP56" i="1"/>
  <c r="CZ75" i="1"/>
  <c r="CZ65" i="1"/>
  <c r="DG65" i="1"/>
  <c r="DH65" i="1" s="1"/>
  <c r="AI62" i="1"/>
  <c r="AQ59" i="1"/>
  <c r="AG59" i="1"/>
  <c r="AO58" i="1"/>
  <c r="AR59" i="1"/>
  <c r="DH73" i="1"/>
  <c r="AZ59" i="1"/>
  <c r="AY59" i="1"/>
  <c r="AW58" i="1"/>
  <c r="DH59" i="1"/>
  <c r="CO67" i="1"/>
  <c r="CK67" i="1"/>
  <c r="GV67" i="1"/>
  <c r="BH58" i="1"/>
  <c r="BE57" i="1"/>
  <c r="BG58" i="1"/>
  <c r="AX56" i="1"/>
  <c r="AX45" i="1" s="1"/>
  <c r="AK55" i="1"/>
  <c r="AK46" i="1"/>
  <c r="AK45" i="1"/>
  <c r="AN44" i="1"/>
  <c r="DH61" i="1"/>
  <c r="DG58" i="1"/>
  <c r="CB65" i="1"/>
  <c r="CB57" i="1" s="1"/>
  <c r="CB56" i="1" s="1"/>
  <c r="CB55" i="1" s="1"/>
  <c r="CB46" i="1"/>
  <c r="DI35" i="1"/>
  <c r="DH35" i="1"/>
  <c r="BA66" i="1"/>
  <c r="AV66" i="1"/>
  <c r="CN44" i="1"/>
  <c r="F44" i="1"/>
  <c r="CD42" i="1"/>
  <c r="CD44" i="1" s="1"/>
  <c r="FL28" i="1"/>
  <c r="FK28" i="1"/>
  <c r="DH27" i="1"/>
  <c r="DI27" i="1"/>
  <c r="FK23" i="1"/>
  <c r="FL23" i="1"/>
  <c r="FD44" i="1"/>
  <c r="DA68" i="1"/>
  <c r="DF68" i="1"/>
  <c r="DI68" i="1" s="1"/>
  <c r="DI43" i="1"/>
  <c r="DF42" i="1"/>
  <c r="DH43" i="1"/>
  <c r="DH42" i="1" s="1"/>
  <c r="CU56" i="1"/>
  <c r="CU55" i="1" s="1"/>
  <c r="CV57" i="1"/>
  <c r="EE45" i="1"/>
  <c r="EE55" i="1"/>
  <c r="CL49" i="1"/>
  <c r="CL50" i="1" s="1"/>
  <c r="CL51" i="1" s="1"/>
  <c r="CO14" i="1"/>
  <c r="FI16" i="1"/>
  <c r="FI44" i="1" s="1"/>
  <c r="FL18" i="1"/>
  <c r="FK18" i="1"/>
  <c r="AJ16" i="1"/>
  <c r="DG16" i="1"/>
  <c r="CN16" i="1"/>
  <c r="CY44" i="1"/>
  <c r="DA16" i="1"/>
  <c r="GL18" i="1"/>
  <c r="EN16" i="1"/>
  <c r="EN44" i="1" s="1"/>
  <c r="BD18" i="1"/>
  <c r="BA16" i="1"/>
  <c r="BA44" i="1" s="1"/>
  <c r="BC18" i="1"/>
  <c r="BC16" i="1" s="1"/>
  <c r="BD15" i="1"/>
  <c r="BC89" i="1"/>
  <c r="BC88" i="1" s="1"/>
  <c r="CO79" i="1"/>
  <c r="CK79" i="1"/>
  <c r="EG72" i="1"/>
  <c r="EG56" i="1" s="1"/>
  <c r="HG57" i="1"/>
  <c r="HG56" i="1" s="1"/>
  <c r="DE58" i="1"/>
  <c r="DB57" i="1"/>
  <c r="CC65" i="1"/>
  <c r="CC57" i="1" s="1"/>
  <c r="CC56" i="1" s="1"/>
  <c r="CC55" i="1"/>
  <c r="CC45" i="1"/>
  <c r="CC46" i="1"/>
  <c r="CQ55" i="1"/>
  <c r="CQ45" i="1"/>
  <c r="BC23" i="1"/>
  <c r="BD23" i="1"/>
  <c r="FJ16" i="1"/>
  <c r="CN78" i="1"/>
  <c r="GW78" i="1"/>
  <c r="GY78" i="1" s="1"/>
  <c r="CN79" i="1"/>
  <c r="BB79" i="1"/>
  <c r="BC79" i="1" s="1"/>
  <c r="AU79" i="1"/>
  <c r="DI82" i="1"/>
  <c r="DH82" i="1"/>
  <c r="CY66" i="1"/>
  <c r="CM66" i="1"/>
  <c r="CR66" i="1"/>
  <c r="GX81" i="1"/>
  <c r="GS81" i="1"/>
  <c r="HH81" i="1" s="1"/>
  <c r="GS82" i="1"/>
  <c r="HH82" i="1" s="1"/>
  <c r="GX82" i="1"/>
  <c r="CZ76" i="1"/>
  <c r="DG76" i="1"/>
  <c r="DH76" i="1" s="1"/>
  <c r="DI92" i="1"/>
  <c r="DH92" i="1"/>
  <c r="DH88" i="1" s="1"/>
  <c r="BC82" i="1"/>
  <c r="CX72" i="1"/>
  <c r="CL72" i="1"/>
  <c r="CS72" i="1"/>
  <c r="CZ74" i="1"/>
  <c r="DG74" i="1"/>
  <c r="DH74" i="1" s="1"/>
  <c r="GV78" i="1"/>
  <c r="CO78" i="1"/>
  <c r="CK78" i="1"/>
  <c r="DE72" i="1"/>
  <c r="DD72" i="1"/>
  <c r="CY72" i="1"/>
  <c r="CM72" i="1"/>
  <c r="CN72" i="1" s="1"/>
  <c r="CR72" i="1"/>
  <c r="GW66" i="1"/>
  <c r="GY66" i="1" s="1"/>
  <c r="GY67" i="1"/>
  <c r="BC76" i="1"/>
  <c r="DE66" i="1"/>
  <c r="DD66" i="1"/>
  <c r="AM57" i="1"/>
  <c r="AM56" i="1" s="1"/>
  <c r="AM55" i="1" s="1"/>
  <c r="AT57" i="1"/>
  <c r="AH57" i="1"/>
  <c r="AL56" i="1"/>
  <c r="AL55" i="1" s="1"/>
  <c r="CZ67" i="1"/>
  <c r="DG67" i="1"/>
  <c r="DH67" i="1" s="1"/>
  <c r="AU66" i="1"/>
  <c r="GX61" i="1"/>
  <c r="GS61" i="1"/>
  <c r="HH61" i="1" s="1"/>
  <c r="DL66" i="1"/>
  <c r="BC61" i="1"/>
  <c r="HA57" i="1"/>
  <c r="HA56" i="1" s="1"/>
  <c r="BD69" i="1"/>
  <c r="BC69" i="1"/>
  <c r="CZ59" i="1"/>
  <c r="EF56" i="1"/>
  <c r="EF55" i="1" s="1"/>
  <c r="CV72" i="1"/>
  <c r="CZ71" i="1"/>
  <c r="DG71" i="1"/>
  <c r="DH71" i="1" s="1"/>
  <c r="CX66" i="1"/>
  <c r="CL66" i="1"/>
  <c r="CS66" i="1"/>
  <c r="GW65" i="1"/>
  <c r="GY65" i="1" s="1"/>
  <c r="CN65" i="1"/>
  <c r="DM58" i="1"/>
  <c r="DJ57" i="1"/>
  <c r="CX58" i="1"/>
  <c r="CZ58" i="1" s="1"/>
  <c r="CL58" i="1"/>
  <c r="CS58" i="1"/>
  <c r="CP57" i="1"/>
  <c r="GW58" i="1"/>
  <c r="AW46" i="1"/>
  <c r="AZ46" i="1" s="1"/>
  <c r="AZ44" i="1"/>
  <c r="AJ44" i="1"/>
  <c r="GS59" i="1"/>
  <c r="GV58" i="1"/>
  <c r="GX59" i="1"/>
  <c r="BC50" i="1"/>
  <c r="FQ37" i="1"/>
  <c r="FQ16" i="1" s="1"/>
  <c r="DN37" i="1"/>
  <c r="DN16" i="1" s="1"/>
  <c r="GL37" i="1"/>
  <c r="EI37" i="1"/>
  <c r="H16" i="1"/>
  <c r="CR58" i="1"/>
  <c r="EH55" i="1"/>
  <c r="EH45" i="1"/>
  <c r="CX44" i="1"/>
  <c r="DA42" i="1"/>
  <c r="AJ66" i="1"/>
  <c r="AF66" i="1"/>
  <c r="AI66" i="1"/>
  <c r="FK32" i="1"/>
  <c r="CT60" i="1"/>
  <c r="CW44" i="1"/>
  <c r="CK51" i="1"/>
  <c r="H43" i="1"/>
  <c r="CK52" i="1"/>
  <c r="CK53" i="1" s="1"/>
  <c r="CK42" i="1"/>
  <c r="CK44" i="1" s="1"/>
  <c r="CP60" i="1"/>
  <c r="CS44" i="1"/>
  <c r="BC29" i="1"/>
  <c r="BD29" i="1"/>
  <c r="FK27" i="1"/>
  <c r="FL27" i="1"/>
  <c r="FR16" i="1"/>
  <c r="CO68" i="1"/>
  <c r="CK68" i="1"/>
  <c r="GV68" i="1"/>
  <c r="BD35" i="1"/>
  <c r="BC35" i="1"/>
  <c r="DJ60" i="1"/>
  <c r="DM44" i="1"/>
  <c r="DK45" i="1"/>
  <c r="BC37" i="1"/>
  <c r="FL29" i="1"/>
  <c r="FK29" i="1"/>
  <c r="BC34" i="1"/>
  <c r="BC33" i="1"/>
  <c r="FK30" i="1"/>
  <c r="BC30" i="1"/>
  <c r="CM44" i="1"/>
  <c r="CO44" i="1" s="1"/>
  <c r="BB16" i="1"/>
  <c r="EI18" i="1"/>
  <c r="EI16" i="1" s="1"/>
  <c r="CK16" i="1"/>
  <c r="CK49" i="1" s="1"/>
  <c r="CK50" i="1" s="1"/>
  <c r="ER16" i="1"/>
  <c r="AV16" i="1"/>
  <c r="FK15" i="1"/>
  <c r="FK14" i="1" s="1"/>
  <c r="FJ14" i="1"/>
  <c r="FD14" i="1"/>
  <c r="BC75" i="1"/>
  <c r="DI22" i="1"/>
  <c r="BD22" i="1"/>
  <c r="EG55" i="1" l="1"/>
  <c r="EG45" i="1"/>
  <c r="FL44" i="1"/>
  <c r="GW57" i="1"/>
  <c r="GY58" i="1"/>
  <c r="CU45" i="1"/>
  <c r="CA57" i="1"/>
  <c r="CA56" i="1" s="1"/>
  <c r="AF65" i="1"/>
  <c r="BH46" i="1"/>
  <c r="BG46" i="1"/>
  <c r="DM60" i="1"/>
  <c r="DL60" i="1"/>
  <c r="BE60" i="1"/>
  <c r="GX58" i="1"/>
  <c r="CX57" i="1"/>
  <c r="CL57" i="1"/>
  <c r="CS57" i="1"/>
  <c r="CP56" i="1"/>
  <c r="DM57" i="1"/>
  <c r="DJ56" i="1"/>
  <c r="AQ46" i="1"/>
  <c r="CB45" i="1"/>
  <c r="GX67" i="1"/>
  <c r="GV66" i="1"/>
  <c r="GX66" i="1" s="1"/>
  <c r="GS67" i="1"/>
  <c r="AZ58" i="1"/>
  <c r="AW57" i="1"/>
  <c r="AY58" i="1"/>
  <c r="DI16" i="1"/>
  <c r="DC55" i="1"/>
  <c r="DC45" i="1"/>
  <c r="DH79" i="1"/>
  <c r="CY56" i="1"/>
  <c r="DG56" i="1" s="1"/>
  <c r="CM56" i="1"/>
  <c r="CM55" i="1" s="1"/>
  <c r="CW57" i="1"/>
  <c r="CT56" i="1"/>
  <c r="AT56" i="1"/>
  <c r="BB56" i="1" s="1"/>
  <c r="AH56" i="1"/>
  <c r="GL16" i="1"/>
  <c r="CM45" i="1"/>
  <c r="DA44" i="1"/>
  <c r="GS58" i="1"/>
  <c r="HH59" i="1"/>
  <c r="CO66" i="1"/>
  <c r="CK66" i="1"/>
  <c r="BB57" i="1"/>
  <c r="GS78" i="1"/>
  <c r="HH78" i="1" s="1"/>
  <c r="GX78" i="1"/>
  <c r="CO72" i="1"/>
  <c r="CK72" i="1"/>
  <c r="CN66" i="1"/>
  <c r="BD16" i="1"/>
  <c r="CY45" i="1"/>
  <c r="CY55" i="1"/>
  <c r="FK16" i="1"/>
  <c r="FK44" i="1" s="1"/>
  <c r="DH44" i="1"/>
  <c r="CN55" i="1"/>
  <c r="AR58" i="1"/>
  <c r="AO57" i="1"/>
  <c r="AQ58" i="1"/>
  <c r="AG58" i="1"/>
  <c r="AS58" i="1"/>
  <c r="DH68" i="1"/>
  <c r="AY46" i="1"/>
  <c r="BZ55" i="1"/>
  <c r="BZ45" i="1"/>
  <c r="DI14" i="1"/>
  <c r="DG44" i="1"/>
  <c r="AL45" i="1"/>
  <c r="GV72" i="1"/>
  <c r="GX72" i="1" s="1"/>
  <c r="GX75" i="1"/>
  <c r="CN57" i="1"/>
  <c r="CN56" i="1" s="1"/>
  <c r="CN45" i="1" s="1"/>
  <c r="GS68" i="1"/>
  <c r="HH68" i="1" s="1"/>
  <c r="GX68" i="1"/>
  <c r="AO60" i="1"/>
  <c r="CW60" i="1"/>
  <c r="CV60" i="1"/>
  <c r="DF58" i="1"/>
  <c r="DI58" i="1" s="1"/>
  <c r="DA58" i="1"/>
  <c r="DE57" i="1"/>
  <c r="DB56" i="1"/>
  <c r="BD66" i="1"/>
  <c r="BC66" i="1"/>
  <c r="BC44" i="1"/>
  <c r="DD57" i="1"/>
  <c r="DD56" i="1" s="1"/>
  <c r="BD59" i="1"/>
  <c r="BC59" i="1"/>
  <c r="FL14" i="1"/>
  <c r="FJ44" i="1"/>
  <c r="CX60" i="1"/>
  <c r="CS60" i="1"/>
  <c r="CR60" i="1"/>
  <c r="AK60" i="1"/>
  <c r="DN43" i="1"/>
  <c r="DN42" i="1" s="1"/>
  <c r="DN44" i="1" s="1"/>
  <c r="H42" i="1"/>
  <c r="GL43" i="1"/>
  <c r="FQ43" i="1"/>
  <c r="FQ42" i="1" s="1"/>
  <c r="FQ44" i="1" s="1"/>
  <c r="EI43" i="1"/>
  <c r="CO58" i="1"/>
  <c r="CK58" i="1"/>
  <c r="CN58" i="1"/>
  <c r="DF66" i="1"/>
  <c r="DI66" i="1" s="1"/>
  <c r="DA66" i="1"/>
  <c r="DG72" i="1"/>
  <c r="DH72" i="1" s="1"/>
  <c r="CZ72" i="1"/>
  <c r="DF72" i="1"/>
  <c r="DI72" i="1" s="1"/>
  <c r="DA72" i="1"/>
  <c r="DG66" i="1"/>
  <c r="DH66" i="1" s="1"/>
  <c r="CZ66" i="1"/>
  <c r="FL16" i="1"/>
  <c r="CV56" i="1"/>
  <c r="DI42" i="1"/>
  <c r="DF44" i="1"/>
  <c r="AS46" i="1"/>
  <c r="AG46" i="1"/>
  <c r="AN46" i="1"/>
  <c r="BE56" i="1"/>
  <c r="BH57" i="1"/>
  <c r="BG57" i="1"/>
  <c r="BG56" i="1" s="1"/>
  <c r="AJ59" i="1"/>
  <c r="AF59" i="1"/>
  <c r="AI59" i="1"/>
  <c r="GY74" i="1"/>
  <c r="GW72" i="1"/>
  <c r="GY72" i="1" s="1"/>
  <c r="BB44" i="1"/>
  <c r="BD14" i="1"/>
  <c r="DD60" i="1"/>
  <c r="AW60" i="1"/>
  <c r="DE60" i="1"/>
  <c r="BD63" i="1"/>
  <c r="BC63" i="1"/>
  <c r="AT45" i="1"/>
  <c r="AT55" i="1"/>
  <c r="AN56" i="1"/>
  <c r="AN55" i="1" s="1"/>
  <c r="DL57" i="1"/>
  <c r="DL56" i="1" s="1"/>
  <c r="AT46" i="1"/>
  <c r="AH46" i="1"/>
  <c r="AI46" i="1" s="1"/>
  <c r="AM46" i="1"/>
  <c r="GS75" i="1"/>
  <c r="HH76" i="1"/>
  <c r="DG57" i="1"/>
  <c r="AY60" i="1" l="1"/>
  <c r="AZ60" i="1"/>
  <c r="DF60" i="1"/>
  <c r="DA60" i="1"/>
  <c r="CZ60" i="1"/>
  <c r="CA55" i="1"/>
  <c r="CA45" i="1"/>
  <c r="BB46" i="1"/>
  <c r="AU46" i="1"/>
  <c r="BG45" i="1"/>
  <c r="BG55" i="1"/>
  <c r="AJ46" i="1"/>
  <c r="AF46" i="1"/>
  <c r="CV55" i="1"/>
  <c r="CV45" i="1"/>
  <c r="AS60" i="1"/>
  <c r="AN60" i="1"/>
  <c r="AM60" i="1"/>
  <c r="AG60" i="1"/>
  <c r="DD45" i="1"/>
  <c r="DD55" i="1"/>
  <c r="DE56" i="1"/>
  <c r="DE55" i="1" s="1"/>
  <c r="DB45" i="1"/>
  <c r="DB55" i="1"/>
  <c r="AO56" i="1"/>
  <c r="AR57" i="1"/>
  <c r="AQ57" i="1"/>
  <c r="AQ56" i="1" s="1"/>
  <c r="AS57" i="1"/>
  <c r="AG57" i="1"/>
  <c r="HH58" i="1"/>
  <c r="AH55" i="1"/>
  <c r="AH45" i="1"/>
  <c r="CX56" i="1"/>
  <c r="CL56" i="1"/>
  <c r="CS56" i="1"/>
  <c r="CS55" i="1" s="1"/>
  <c r="CP55" i="1"/>
  <c r="CP45" i="1"/>
  <c r="HH67" i="1"/>
  <c r="GS66" i="1"/>
  <c r="HH66" i="1" s="1"/>
  <c r="DH58" i="1"/>
  <c r="HH75" i="1"/>
  <c r="GS72" i="1"/>
  <c r="HH72" i="1" s="1"/>
  <c r="DL55" i="1"/>
  <c r="DL45" i="1"/>
  <c r="BA46" i="1"/>
  <c r="BD46" i="1" s="1"/>
  <c r="AV46" i="1"/>
  <c r="DG45" i="1"/>
  <c r="DG55" i="1"/>
  <c r="BA58" i="1"/>
  <c r="AV58" i="1"/>
  <c r="AU58" i="1"/>
  <c r="AZ57" i="1"/>
  <c r="AW56" i="1"/>
  <c r="AY57" i="1"/>
  <c r="AY56" i="1" s="1"/>
  <c r="GV57" i="1"/>
  <c r="BH60" i="1"/>
  <c r="BG60" i="1"/>
  <c r="DF57" i="1"/>
  <c r="DI57" i="1" s="1"/>
  <c r="DA57" i="1"/>
  <c r="CZ57" i="1"/>
  <c r="CZ56" i="1" s="1"/>
  <c r="BB45" i="1"/>
  <c r="BB55" i="1"/>
  <c r="BH56" i="1"/>
  <c r="BH55" i="1" s="1"/>
  <c r="BE45" i="1"/>
  <c r="BE55" i="1"/>
  <c r="DI44" i="1"/>
  <c r="H44" i="1"/>
  <c r="GL42" i="1"/>
  <c r="GL44" i="1" s="1"/>
  <c r="EI42" i="1"/>
  <c r="EI44" i="1" s="1"/>
  <c r="AR60" i="1"/>
  <c r="AQ60" i="1"/>
  <c r="AJ58" i="1"/>
  <c r="AF58" i="1"/>
  <c r="AI58" i="1"/>
  <c r="CW56" i="1"/>
  <c r="CW55" i="1" s="1"/>
  <c r="CT45" i="1"/>
  <c r="CT55" i="1"/>
  <c r="BD44" i="1"/>
  <c r="DM56" i="1"/>
  <c r="DM55" i="1" s="1"/>
  <c r="DJ55" i="1"/>
  <c r="DJ45" i="1"/>
  <c r="CO57" i="1"/>
  <c r="CK57" i="1"/>
  <c r="GW56" i="1"/>
  <c r="GY56" i="1" s="1"/>
  <c r="GY57" i="1"/>
  <c r="AQ45" i="1" l="1"/>
  <c r="AQ55" i="1"/>
  <c r="CZ45" i="1"/>
  <c r="CZ55" i="1"/>
  <c r="AZ56" i="1"/>
  <c r="AZ55" i="1" s="1"/>
  <c r="AW45" i="1"/>
  <c r="AW55" i="1"/>
  <c r="BD58" i="1"/>
  <c r="BC58" i="1"/>
  <c r="AY55" i="1"/>
  <c r="AY45" i="1"/>
  <c r="CO56" i="1"/>
  <c r="CO55" i="1" s="1"/>
  <c r="CK56" i="1"/>
  <c r="CL55" i="1"/>
  <c r="CL45" i="1"/>
  <c r="AJ57" i="1"/>
  <c r="AF57" i="1"/>
  <c r="AI57" i="1"/>
  <c r="AI56" i="1" s="1"/>
  <c r="AR56" i="1"/>
  <c r="AR55" i="1" s="1"/>
  <c r="AO45" i="1"/>
  <c r="AO55" i="1"/>
  <c r="AG56" i="1"/>
  <c r="AS56" i="1"/>
  <c r="AJ60" i="1"/>
  <c r="AF60" i="1"/>
  <c r="AI60" i="1"/>
  <c r="DI60" i="1"/>
  <c r="DH60" i="1"/>
  <c r="GV56" i="1"/>
  <c r="GX56" i="1" s="1"/>
  <c r="GX57" i="1"/>
  <c r="DF56" i="1"/>
  <c r="DA56" i="1"/>
  <c r="DA55" i="1" s="1"/>
  <c r="CX55" i="1"/>
  <c r="CX45" i="1"/>
  <c r="GS57" i="1"/>
  <c r="BA57" i="1"/>
  <c r="AV57" i="1"/>
  <c r="AU57" i="1"/>
  <c r="AU56" i="1" s="1"/>
  <c r="BA60" i="1"/>
  <c r="AV60" i="1"/>
  <c r="AU60" i="1"/>
  <c r="BC46" i="1"/>
  <c r="DH57" i="1"/>
  <c r="DH56" i="1" s="1"/>
  <c r="AJ56" i="1" l="1"/>
  <c r="AJ55" i="1" s="1"/>
  <c r="AF56" i="1"/>
  <c r="AG55" i="1"/>
  <c r="AG45" i="1"/>
  <c r="CK45" i="1"/>
  <c r="CK55" i="1"/>
  <c r="AU45" i="1"/>
  <c r="AU55" i="1"/>
  <c r="AI55" i="1"/>
  <c r="AI45" i="1"/>
  <c r="BD57" i="1"/>
  <c r="BC57" i="1"/>
  <c r="BC56" i="1" s="1"/>
  <c r="DH45" i="1"/>
  <c r="DH55" i="1"/>
  <c r="BD60" i="1"/>
  <c r="BC60" i="1"/>
  <c r="GS56" i="1"/>
  <c r="HH56" i="1" s="1"/>
  <c r="HH57" i="1"/>
  <c r="DI56" i="1"/>
  <c r="DI55" i="1" s="1"/>
  <c r="DF55" i="1"/>
  <c r="DF45" i="1"/>
  <c r="AV56" i="1"/>
  <c r="AV55" i="1" s="1"/>
  <c r="BA56" i="1"/>
  <c r="AS55" i="1"/>
  <c r="AS45" i="1"/>
  <c r="BC55" i="1" l="1"/>
  <c r="BC45" i="1"/>
  <c r="BD56" i="1"/>
  <c r="BD55" i="1" s="1"/>
  <c r="BA45" i="1"/>
  <c r="BA55" i="1"/>
  <c r="AF55" i="1"/>
  <c r="AF45" i="1"/>
</calcChain>
</file>

<file path=xl/sharedStrings.xml><?xml version="1.0" encoding="utf-8"?>
<sst xmlns="http://schemas.openxmlformats.org/spreadsheetml/2006/main" count="1087" uniqueCount="248">
  <si>
    <t>Тип:</t>
  </si>
  <si>
    <t>ИПР</t>
  </si>
  <si>
    <t>Год n:</t>
  </si>
  <si>
    <t>ДО/ВО:</t>
  </si>
  <si>
    <t>Группа «Петербургская сбытовая компания»</t>
  </si>
  <si>
    <t>Валюта:</t>
  </si>
  <si>
    <t>тыс. RUR</t>
  </si>
  <si>
    <t>Уникальный
 код
проекта</t>
  </si>
  <si>
    <t>Наименование раздела/ИП</t>
  </si>
  <si>
    <t>Классификаторы проекта</t>
  </si>
  <si>
    <t>Общая стоимость, в текущих ценах</t>
  </si>
  <si>
    <t>Сроки реализации проекта</t>
  </si>
  <si>
    <t>Ввод мощности</t>
  </si>
  <si>
    <t>Количественные показатели для сетевых компаний</t>
  </si>
  <si>
    <t>Эффект от реализации проекта</t>
  </si>
  <si>
    <t>Показатели эффективности проекта</t>
  </si>
  <si>
    <t>Источник финансирования</t>
  </si>
  <si>
    <t>Факторы неисполнения (нарастающим итогом) по финансированию</t>
  </si>
  <si>
    <t>Примечание</t>
  </si>
  <si>
    <t>Факторы неисполнения (нарастающим итогом) по освоению</t>
  </si>
  <si>
    <t>Факторы неисполнения (нарастающим итогом) по вводу в ОС</t>
  </si>
  <si>
    <t>Финансирование, тыс. руб. с учетом НДС</t>
  </si>
  <si>
    <t>Освоение, тыс. руб. без учета НДС</t>
  </si>
  <si>
    <t>Топливо основное/резервное
(вводимое обор-е)</t>
  </si>
  <si>
    <t>ИЗМЕНЕНИЕ УСТАНОВЛЕННОЙ МОЩНОСТИ</t>
  </si>
  <si>
    <t>Дата ввода/вывода, ДД.ММ.ГГГГ</t>
  </si>
  <si>
    <t>Классификатор Минэнерго</t>
  </si>
  <si>
    <t>Классификатор "Целевые программы"</t>
  </si>
  <si>
    <t>Производственная единица (ПЕ)</t>
  </si>
  <si>
    <t>финансирование</t>
  </si>
  <si>
    <t>освоение</t>
  </si>
  <si>
    <t>Начало</t>
  </si>
  <si>
    <t>Окончание</t>
  </si>
  <si>
    <t>Мощность</t>
  </si>
  <si>
    <t>Год ввода мощности</t>
  </si>
  <si>
    <t>Единица измерения физических объемов</t>
  </si>
  <si>
    <t>Количество</t>
  </si>
  <si>
    <t>Цена</t>
  </si>
  <si>
    <t>Стоимость</t>
  </si>
  <si>
    <t>EBITDA за 1-й год проекта (при отсутствии расчетов эфф-ти - итого за 1-й год)</t>
  </si>
  <si>
    <t>EBITDA за весь срок проекта  (при отсутствии расчетов эфф-ти - итого эффект за срок жизн. цикла)</t>
  </si>
  <si>
    <t>IRR</t>
  </si>
  <si>
    <t>NPV</t>
  </si>
  <si>
    <t>PI</t>
  </si>
  <si>
    <t>DPBP</t>
  </si>
  <si>
    <t>Экономия</t>
  </si>
  <si>
    <t>Изменение условий оплаты по результатам заключения договоров/доп.соглашений с подрядчиками</t>
  </si>
  <si>
    <t>Неисполнение, ненадлежащее исполнение контрагентом своих обязательств</t>
  </si>
  <si>
    <t>Отказ от реализации инвестиционных проектов</t>
  </si>
  <si>
    <t>Сдвиг сроков реализации из-за:</t>
  </si>
  <si>
    <t>Изменение технических решений</t>
  </si>
  <si>
    <t>Рост стоимости/новые проекты</t>
  </si>
  <si>
    <t xml:space="preserve">  Некачественное планирование инвестиционных проектов инициаторами</t>
  </si>
  <si>
    <t>Прочее</t>
  </si>
  <si>
    <t>1 квартал</t>
  </si>
  <si>
    <t>2 квартал</t>
  </si>
  <si>
    <t>3 квартал</t>
  </si>
  <si>
    <t>4 квартал</t>
  </si>
  <si>
    <t>Электрическая,
МВт</t>
  </si>
  <si>
    <t>Тепловая,
Гкал/ч</t>
  </si>
  <si>
    <t>Трансформаторная,
МВА</t>
  </si>
  <si>
    <t>План</t>
  </si>
  <si>
    <t>Факт/
Ож.исп</t>
  </si>
  <si>
    <t>6 месяцев  (накопительным итогом)</t>
  </si>
  <si>
    <t>9 месяцев  (накопительным итогом)</t>
  </si>
  <si>
    <t>по результатам закупочных процедур</t>
  </si>
  <si>
    <t>полученная в ходе реализации проекта (в т.ч. В результате изменения тех. решений)</t>
  </si>
  <si>
    <t>по резервам на непредвиденные расходы</t>
  </si>
  <si>
    <t>длительных закупочных процедур</t>
  </si>
  <si>
    <t>длительного согласования документации (договоров, актов выполненных работ и т.п.)</t>
  </si>
  <si>
    <t>Опережающего выполнения подрядчиком договорных обязательств</t>
  </si>
  <si>
    <r>
      <t>Реализация проектов, не предусмотренных утвержденной инвестиционной программой</t>
    </r>
    <r>
      <rPr>
        <sz val="8"/>
        <color theme="1"/>
        <rFont val="Calibri"/>
        <family val="2"/>
        <charset val="204"/>
        <scheme val="minor"/>
      </rPr>
      <t> </t>
    </r>
  </si>
  <si>
    <t>Внеплановые ИП по техприсоединению</t>
  </si>
  <si>
    <t>Превышение стоимости</t>
  </si>
  <si>
    <t>Факт/Ож.исп</t>
  </si>
  <si>
    <t>Трансформаторная, МВА</t>
  </si>
  <si>
    <t>ВЫВОД</t>
  </si>
  <si>
    <t>ВВОД</t>
  </si>
  <si>
    <t>Изменение</t>
  </si>
  <si>
    <t>Электрическая</t>
  </si>
  <si>
    <t>Тепловая</t>
  </si>
  <si>
    <t>Трансформаторная</t>
  </si>
  <si>
    <t>КГГГГ</t>
  </si>
  <si>
    <t>МВт,Гкал/ч, км,шт</t>
  </si>
  <si>
    <t>%</t>
  </si>
  <si>
    <t>тыс.ед. нац.вал.</t>
  </si>
  <si>
    <t>ед.</t>
  </si>
  <si>
    <t>лет</t>
  </si>
  <si>
    <t>Факт</t>
  </si>
  <si>
    <t xml:space="preserve">Откл.                               </t>
  </si>
  <si>
    <t xml:space="preserve">% исполн.                            </t>
  </si>
  <si>
    <t>ПИР</t>
  </si>
  <si>
    <t>СМР</t>
  </si>
  <si>
    <t>Оборуд и 
мат-лы</t>
  </si>
  <si>
    <t>Прочие</t>
  </si>
  <si>
    <t>газ, мазут, уголь, ДТ, "-"</t>
  </si>
  <si>
    <t xml:space="preserve"> 1. Новое строительство и расширение</t>
  </si>
  <si>
    <t>-</t>
  </si>
  <si>
    <t xml:space="preserve"> 2.  Техперевооружение и реконструкция</t>
  </si>
  <si>
    <t xml:space="preserve">3. Приобретение техники и инвентаря производственного назначения </t>
  </si>
  <si>
    <t>4. Приобретение техники и инвентаря не производственного (общехозяйственного) назначения</t>
  </si>
  <si>
    <t>17.01.0084</t>
  </si>
  <si>
    <t>Приобретение и монтаж фасадной вывески для центрального офиса</t>
  </si>
  <si>
    <t>ПРО</t>
  </si>
  <si>
    <t xml:space="preserve"> -</t>
  </si>
  <si>
    <t>ОЭСК_АУП</t>
  </si>
  <si>
    <t>АПП</t>
  </si>
  <si>
    <t>Новый проект</t>
  </si>
  <si>
    <t>5. ИТ – мероприятия</t>
  </si>
  <si>
    <t>Проекты ИТ</t>
  </si>
  <si>
    <t>17.01.0058</t>
  </si>
  <si>
    <t>Приобретение права на использование программы в рамках проекта «Тиражирование системы «1С: Зарплата и управление персоналом»</t>
  </si>
  <si>
    <t>АТП</t>
  </si>
  <si>
    <t>Переходящий проект № 17.01.0058 из ИПР 2019-2023 гг. Проект без изменений 
(НДС не облагается).</t>
  </si>
  <si>
    <t>Переходящий проект № 17.01.0058 из ИПР 2019-2023 гг. Проект без изменений (НДС не облагается).</t>
  </si>
  <si>
    <t>17.01.0088</t>
  </si>
  <si>
    <t>Развитие ИТ платформы расчетов с юридическими лицами (2020)</t>
  </si>
  <si>
    <t>ОЭСК_Омск.обл._РП_№1</t>
  </si>
  <si>
    <t>Проект планировался в составе проекта 17.01.0078 ИПР2019-2023
Увеличение стоимости (+ 578 т.р. с НДС ) связано с актуализацией коммерческих предложений. Срок реализации проекта без изменений.</t>
  </si>
  <si>
    <t>Проект планировался в составе проекта 17.01.0078 ИПР2019-2023
Увеличение стоимости (+ 482 т.р. без НДС ) связано с актуализацией коммерческих предложений. Срок реализации проекта без изменений.</t>
  </si>
  <si>
    <t>17.01.0072</t>
  </si>
  <si>
    <t>Развитие мобильного приложения «Личный кабинет клиента юридического лица» (2020)</t>
  </si>
  <si>
    <t xml:space="preserve">Проект № 17.01.0072 из ИПР2019-2023 
Увеличение стоимости (+ 1 924 т.р. с НДС) связано с актуализацией коммерческих предложений. Срок реализации проекта без изменений. </t>
  </si>
  <si>
    <t>Проект №17.01.0072 из ИПР2019-2023 
Увеличение стоимости (+ 1 603 т.р. без НДС) связано с актуализацией коммерческих предложений. Срок реализации проекта без изменений.</t>
  </si>
  <si>
    <t>17.01.0086</t>
  </si>
  <si>
    <t>Приобретение программного комплекса «Рупор.БЛИЦ» для автоматического оповещения потребителей</t>
  </si>
  <si>
    <t>Новый проект 
(НДС не облагается)</t>
  </si>
  <si>
    <t xml:space="preserve">Новый проект (НДС не облагается)
</t>
  </si>
  <si>
    <t>17.01.0097</t>
  </si>
  <si>
    <t>Модернизация интернет-сайта Общества</t>
  </si>
  <si>
    <t>17.01.0098</t>
  </si>
  <si>
    <t>Приобретение неисключительных прав на использование API Casebook</t>
  </si>
  <si>
    <t>Новый проект.
(НДС не облагается)</t>
  </si>
  <si>
    <t>17.01.0083</t>
  </si>
  <si>
    <t>Приобретение лицензий «Типовой тиражной системы Электронный архив»</t>
  </si>
  <si>
    <t>Новый проект (НДС не облагается). 
Централизованный проект 2020 года.</t>
  </si>
  <si>
    <t>17.01.0085</t>
  </si>
  <si>
    <t>Приобретение конгресс-системы для конференцзала в центральном офисе</t>
  </si>
  <si>
    <t xml:space="preserve">Новый проект
</t>
  </si>
  <si>
    <t>17.01.0096</t>
  </si>
  <si>
    <t>Приобретение права на использование обновления программного комплекса «ГРАНД-Смета» до программного комплекса «ГРАНД-Смета 2019» на одно рабочее место</t>
  </si>
  <si>
    <t>17.01.0089</t>
  </si>
  <si>
    <t>Развитие «Индивидуального кабинета управления счетами. Версия 1» (ИКУС)</t>
  </si>
  <si>
    <t>17.01.0092</t>
  </si>
  <si>
    <t>Развитие информационно-аналитической системы (ИАС)</t>
  </si>
  <si>
    <t>17.01.0090</t>
  </si>
  <si>
    <t>Внедрение мобильного приложения «Личный кабинет клиента физического лица»</t>
  </si>
  <si>
    <t>17.01.0091</t>
  </si>
  <si>
    <t>Модернизация системы хранения данных Lenovo ThinkSystem DS6200 для информационной системы управления сбытом электроэнергии бытовым потребителям, информационно-аналитической системы</t>
  </si>
  <si>
    <t>17.01.0093</t>
  </si>
  <si>
    <t>Развитие «Информационной системы управления сбытом электроэнергии бытовым потребителям» (ИСУСЭ БП)</t>
  </si>
  <si>
    <t>КИ</t>
  </si>
  <si>
    <t>17.01.0094</t>
  </si>
  <si>
    <t>Развитие подсистемы работы с дебиторской задолженностью на базе информационной системы управления сбытом электроэнергии бытовым потребителям (ИСУСЭ БП)</t>
  </si>
  <si>
    <t>17.01.0104</t>
  </si>
  <si>
    <t>Развитие подсистемы судебной работы на базе информационной системы управления сбытом электроэнергии бытовым потребителям (ИСУСЭ БП)</t>
  </si>
  <si>
    <t>17.01.0099</t>
  </si>
  <si>
    <t>Развитие системы «Личный кабинет клиента юридического лица» (2020)</t>
  </si>
  <si>
    <t>17.01.0078</t>
  </si>
  <si>
    <t>Развитие ИТ платформы расчетов с юридическими лицами (2021-2024)</t>
  </si>
  <si>
    <t>Проект 17.01.0078 ИПР2019-2023
Увеличение стоимости (+ 3 192 т.р. с НДС ) связано с актуализацией КП, а также выделением стоимости проекта 2020 года в отдельный проект 17.01.0088 и включением стоимости проекта на 2024 год. 
Срок реализации проекта без изменений.</t>
  </si>
  <si>
    <t>Проект 17.01.0078 ИПР2019-2023
Увеличение стоимости (+ 2 660 т.р. без НДС ) связано с актуализацией коммерческих предложений, а также выделением стоимости проекта 2020 года в отдельный проект 17.01.0088 и включением стоимости проекта на 2024 год. Срок реализации проекта без изменений.</t>
  </si>
  <si>
    <t>17.01.0087</t>
  </si>
  <si>
    <t>Приобретение серверов основного кластера (4 шт.)</t>
  </si>
  <si>
    <t>17.01.0100</t>
  </si>
  <si>
    <t>Развитие системы «Личный кабинет клиента юридического лица» (2021-2024)</t>
  </si>
  <si>
    <t>17.01.0101</t>
  </si>
  <si>
    <t>Развитие мобильного приложения «Личный кабинет клиента юридического лица» (2021-2024)</t>
  </si>
  <si>
    <t xml:space="preserve">Новый проект 
</t>
  </si>
  <si>
    <t>17.01.0095</t>
  </si>
  <si>
    <t>Приобретение прав на антивирусное программное обеспечение</t>
  </si>
  <si>
    <t>Новый проект (НДС не облагается)</t>
  </si>
  <si>
    <t>Проекты по информационной безопасности</t>
  </si>
  <si>
    <t>6. Мероприятия по обеспечению безопасности</t>
  </si>
  <si>
    <t>7. Прочие инвестиции</t>
  </si>
  <si>
    <t>17.01.0064</t>
  </si>
  <si>
    <t>Резерв на непредвиденные расходы</t>
  </si>
  <si>
    <t>Резерв рассчитан как 5% от суммы разделов 2-6 ИПР "по освоению" и скорректирован на величину НДС.</t>
  </si>
  <si>
    <t>8. ИТОГО ПО ИНВЕСТИЦИОННОЙ ПРОГРАММЕ</t>
  </si>
  <si>
    <t>Проверка</t>
  </si>
  <si>
    <t>9. ИТОГО по ИПР в целях ДДС</t>
  </si>
  <si>
    <t>10. Отклонения (раздел 8 - раздел 9)</t>
  </si>
  <si>
    <t xml:space="preserve">    в т.ч.: неденежные формы расчетов</t>
  </si>
  <si>
    <t xml:space="preserve">    капитализированные проценты</t>
  </si>
  <si>
    <t>Резерв</t>
  </si>
  <si>
    <t xml:space="preserve">    затраты ОКС</t>
  </si>
  <si>
    <t>5 проц</t>
  </si>
  <si>
    <t xml:space="preserve">    прочее</t>
  </si>
  <si>
    <t>Откл</t>
  </si>
  <si>
    <t>Наименование источника</t>
  </si>
  <si>
    <t>по фин</t>
  </si>
  <si>
    <t>Остаток на 01.01.2020</t>
  </si>
  <si>
    <t>Всего 2020 - 2024</t>
  </si>
  <si>
    <t>Остаток на 31.12.2020</t>
  </si>
  <si>
    <t>Остаток на 31.12.2024</t>
  </si>
  <si>
    <t>Примечания</t>
  </si>
  <si>
    <t>откл</t>
  </si>
  <si>
    <t>Начисление</t>
  </si>
  <si>
    <t>Использование</t>
  </si>
  <si>
    <t>план</t>
  </si>
  <si>
    <t>факт</t>
  </si>
  <si>
    <t>2</t>
  </si>
  <si>
    <t>по источникам финансирования</t>
  </si>
  <si>
    <t xml:space="preserve"> Собственные источники</t>
  </si>
  <si>
    <t>Амортизация</t>
  </si>
  <si>
    <t xml:space="preserve">Амортизация текущего периода </t>
  </si>
  <si>
    <t>в т.ч. Амортизация включенная в ТБР</t>
  </si>
  <si>
    <t xml:space="preserve">Cтрока «в т. ч. Амортизация, включенная в ТБР» (ООО «ОЭК») – заполнена справочно в соответствии со сметой расходов компании по тарифной заявке на 2020 г., направленной на утверждение в РЭК Омской области письмом № 17100/070 от 30.04.2019.  Утверждение тарифа в соответствии с постановлением РФ от 22.12.2012 №1075 осуществляется в срок до 20.12.2019 года. 
Тарифная заявка формируется на 1 год. Ориентировочный срок утверждения ТБР на 2020 год - конец декабря 2019 года. Квартальная разбивка при подаче тарифной заявки отсутствует, поэтому в ИПР в части 2020 года амортизация проставлена пропорционально.
ООО ""ОЭК"" не является Гарантирующим поставщиком электрической энергии на территории Омской области. В связи с этим инвестиционная программа на 2020 год в соответствии с Постановлением Правительства РФ от 01.12.2009 № 977 ""Об инвестиционных программах субъектов электроэнергетики"" не утверждалась.
</t>
  </si>
  <si>
    <t xml:space="preserve">Амортизация прошедшего периода </t>
  </si>
  <si>
    <t>ПТП</t>
  </si>
  <si>
    <t xml:space="preserve">Прибыль текущего периода </t>
  </si>
  <si>
    <t>ППП</t>
  </si>
  <si>
    <t xml:space="preserve">Прибыль прошедшего периода </t>
  </si>
  <si>
    <t>Для обеспечения реализации ИПР 2020 планируется использование прибыли прошедшего периода (прогнозное значение по итогам 2019 года). Решение о распределении прибыли по итогам 2019 года будет принято единственным участником ООО «ОЭК» не позднее 30 апреля 2020</t>
  </si>
  <si>
    <t>ЭА</t>
  </si>
  <si>
    <t>Средства, полученные от эмиссии акций</t>
  </si>
  <si>
    <t xml:space="preserve">НДС </t>
  </si>
  <si>
    <t>НДС к возмещению</t>
  </si>
  <si>
    <t>Прочие собственные источники</t>
  </si>
  <si>
    <t>ПС: УК</t>
  </si>
  <si>
    <t>Уставный капитал</t>
  </si>
  <si>
    <t>ПС: ТБР (прибыль)</t>
  </si>
  <si>
    <t>Тарифно-балансовые решения (прибыль)</t>
  </si>
  <si>
    <t>ПС: ТБР (прочее)</t>
  </si>
  <si>
    <t>Тарифно-балансовые решения (прочее)</t>
  </si>
  <si>
    <t>ПС: ТП</t>
  </si>
  <si>
    <t>Доходы от техприсоединения</t>
  </si>
  <si>
    <t>ПС:  ПР</t>
  </si>
  <si>
    <t>Другие прочие</t>
  </si>
  <si>
    <t xml:space="preserve"> Привлеченные источники</t>
  </si>
  <si>
    <t>ЦФ</t>
  </si>
  <si>
    <t xml:space="preserve">Целевое финансирование </t>
  </si>
  <si>
    <t>БК</t>
  </si>
  <si>
    <t>Банковские кредиты</t>
  </si>
  <si>
    <t>Займы</t>
  </si>
  <si>
    <t>ЗМ: КЗ</t>
  </si>
  <si>
    <t>Корпоративные займы</t>
  </si>
  <si>
    <t>ЗМ: ПЗ</t>
  </si>
  <si>
    <t>Прочие займы</t>
  </si>
  <si>
    <t>ДУ</t>
  </si>
  <si>
    <t xml:space="preserve">Долевое участие </t>
  </si>
  <si>
    <t>ПРПР</t>
  </si>
  <si>
    <t xml:space="preserve">Прочие привлеченные источники </t>
  </si>
  <si>
    <t>Расшифровать</t>
  </si>
  <si>
    <t xml:space="preserve"> код
проекта</t>
  </si>
  <si>
    <t>Расшифровка комбинированных источников (при наличии по проекту более чем одного источника финансирования)</t>
  </si>
  <si>
    <t>Источник (План)</t>
  </si>
  <si>
    <t>Источник (Факт/Ож.исп)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</si>
</sst>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
    <numFmt numFmtId="165" formatCode="\ 0&quot; кв&quot;\ 0000;;\ &quot;-&quot;"/>
    <numFmt numFmtId="166" formatCode="\ 0&quot; кв&quot;\ 0000;;\ &quot;-&quot;;[Red]&quot;Текст!:&quot;@"/>
    <numFmt numFmtId="167" formatCode="_-* #,##0.00\ _₽_-;\-* #,##0.00\ _₽_-;_-* &quot;-&quot;??\ _₽_-;_-@_-"/>
    <numFmt numFmtId="168" formatCode="#,###.0000;\-#,###.0000;0.0000"/>
    <numFmt numFmtId="169" formatCode="#,##0.0"/>
    <numFmt numFmtId="170" formatCode="#,##0.000000"/>
  </numFmts>
  <fonts count="35" x14ac:knownFonts="1">
    <font>
      <sz val="10"/>
      <name val="Arial Cyr"/>
      <charset val="204"/>
    </font>
    <font>
      <sz val="11"/>
      <color theme="1"/>
      <name val="Calibri"/>
      <family val="2"/>
      <charset val="204"/>
      <scheme val="minor"/>
    </font>
    <font>
      <sz val="10"/>
      <name val="Arial Cyr"/>
      <charset val="204"/>
    </font>
    <font>
      <b/>
      <u/>
      <sz val="12"/>
      <name val="Times New Roman"/>
      <family val="1"/>
      <charset val="204"/>
    </font>
    <font>
      <sz val="12"/>
      <name val="Times New Roman"/>
      <family val="1"/>
      <charset val="204"/>
    </font>
    <font>
      <sz val="9"/>
      <name val="Times New Roman"/>
      <family val="1"/>
      <charset val="204"/>
    </font>
    <font>
      <sz val="13"/>
      <name val="Times New Roman"/>
      <family val="1"/>
      <charset val="204"/>
    </font>
    <font>
      <b/>
      <sz val="9"/>
      <name val="Arial Cyr"/>
      <charset val="204"/>
    </font>
    <font>
      <sz val="8"/>
      <name val="Times New Roman"/>
      <family val="1"/>
      <charset val="204"/>
    </font>
    <font>
      <sz val="10"/>
      <name val="Times New Roman"/>
      <family val="1"/>
      <charset val="204"/>
    </font>
    <font>
      <b/>
      <u/>
      <sz val="13"/>
      <name val="Times New Roman"/>
      <family val="1"/>
      <charset val="204"/>
    </font>
    <font>
      <b/>
      <u/>
      <sz val="11"/>
      <name val="Times New Roman"/>
      <family val="1"/>
      <charset val="204"/>
    </font>
    <font>
      <b/>
      <sz val="11"/>
      <name val="Times New Roman"/>
      <family val="1"/>
      <charset val="204"/>
    </font>
    <font>
      <b/>
      <sz val="13"/>
      <name val="Times New Roman"/>
      <family val="1"/>
      <charset val="204"/>
    </font>
    <font>
      <sz val="14"/>
      <name val="Times New Roman"/>
      <family val="1"/>
      <charset val="204"/>
    </font>
    <font>
      <b/>
      <i/>
      <sz val="13"/>
      <name val="Times New Roman"/>
      <family val="1"/>
      <charset val="204"/>
    </font>
    <font>
      <i/>
      <sz val="14"/>
      <name val="Times New Roman"/>
      <family val="1"/>
      <charset val="204"/>
    </font>
    <font>
      <sz val="10"/>
      <color theme="1"/>
      <name val="Times New Roman"/>
      <family val="1"/>
      <charset val="204"/>
    </font>
    <font>
      <sz val="8"/>
      <color theme="1"/>
      <name val="Calibri"/>
      <family val="2"/>
      <charset val="204"/>
      <scheme val="minor"/>
    </font>
    <font>
      <b/>
      <sz val="9"/>
      <name val="Times New Roman"/>
      <family val="1"/>
      <charset val="204"/>
    </font>
    <font>
      <b/>
      <sz val="8"/>
      <name val="Times New Roman"/>
      <family val="1"/>
      <charset val="204"/>
    </font>
    <font>
      <b/>
      <sz val="9"/>
      <color rgb="FFFF0000"/>
      <name val="Times New Roman"/>
      <family val="1"/>
      <charset val="204"/>
    </font>
    <font>
      <b/>
      <sz val="10"/>
      <color rgb="FFFF0000"/>
      <name val="Times New Roman"/>
      <family val="1"/>
      <charset val="204"/>
    </font>
    <font>
      <b/>
      <sz val="10"/>
      <color rgb="FFFF0000"/>
      <name val="Arial Cyr"/>
      <charset val="204"/>
    </font>
    <font>
      <sz val="8"/>
      <color theme="0" tint="-0.14999847407452621"/>
      <name val="Times New Roman"/>
      <family val="1"/>
      <charset val="204"/>
    </font>
    <font>
      <sz val="9"/>
      <color theme="0" tint="-0.14999847407452621"/>
      <name val="Times New Roman"/>
      <family val="1"/>
      <charset val="204"/>
    </font>
    <font>
      <b/>
      <sz val="9"/>
      <color theme="0" tint="-0.14999847407452621"/>
      <name val="Times New Roman"/>
      <family val="1"/>
      <charset val="204"/>
    </font>
    <font>
      <b/>
      <sz val="8"/>
      <color theme="0" tint="-0.14999847407452621"/>
      <name val="Times New Roman"/>
      <family val="1"/>
      <charset val="204"/>
    </font>
    <font>
      <b/>
      <sz val="10"/>
      <name val="Times New Roman"/>
      <family val="1"/>
      <charset val="204"/>
    </font>
    <font>
      <i/>
      <sz val="9"/>
      <name val="Times New Roman"/>
      <family val="1"/>
      <charset val="204"/>
    </font>
    <font>
      <i/>
      <sz val="12"/>
      <name val="Times New Roman"/>
      <family val="1"/>
      <charset val="204"/>
    </font>
    <font>
      <i/>
      <sz val="8"/>
      <name val="Times New Roman"/>
      <family val="1"/>
      <charset val="204"/>
    </font>
    <font>
      <i/>
      <sz val="10"/>
      <name val="Times New Roman"/>
      <family val="1"/>
      <charset val="204"/>
    </font>
    <font>
      <b/>
      <sz val="12"/>
      <name val="Times New Roman"/>
      <family val="1"/>
      <charset val="204"/>
    </font>
    <font>
      <b/>
      <sz val="10"/>
      <name val="Arial Cyr"/>
      <charset val="204"/>
    </font>
  </fonts>
  <fills count="13">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indexed="42"/>
        <bgColor indexed="64"/>
      </patternFill>
    </fill>
    <fill>
      <patternFill patternType="solid">
        <fgColor rgb="FFF2DCDB"/>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5">
    <xf numFmtId="0" fontId="0" fillId="0" borderId="0"/>
    <xf numFmtId="167"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cellStyleXfs>
  <cellXfs count="304">
    <xf numFmtId="0" fontId="0" fillId="0" borderId="0" xfId="0"/>
    <xf numFmtId="0" fontId="3" fillId="2" borderId="0" xfId="0" applyFont="1" applyFill="1" applyAlignment="1">
      <alignment horizontal="left" wrapText="1"/>
    </xf>
    <xf numFmtId="0" fontId="4" fillId="0" borderId="0" xfId="0" applyFont="1" applyAlignment="1">
      <alignment vertical="center" wrapText="1"/>
    </xf>
    <xf numFmtId="0" fontId="5" fillId="0" borderId="0" xfId="0" applyFont="1" applyBorder="1" applyAlignment="1">
      <alignment horizontal="right" vertical="center" wrapText="1"/>
    </xf>
    <xf numFmtId="0" fontId="6" fillId="0" borderId="0" xfId="0" applyFont="1" applyAlignment="1">
      <alignment vertical="center"/>
    </xf>
    <xf numFmtId="0" fontId="5" fillId="0" borderId="0" xfId="0" applyFont="1" applyAlignment="1">
      <alignment vertical="center" wrapText="1"/>
    </xf>
    <xf numFmtId="0" fontId="4" fillId="0" borderId="0" xfId="0" applyFont="1" applyAlignment="1">
      <alignment horizontal="center" vertical="center" wrapText="1"/>
    </xf>
    <xf numFmtId="9" fontId="4" fillId="0" borderId="0" xfId="0" applyNumberFormat="1" applyFont="1" applyAlignment="1">
      <alignment vertical="center" wrapText="1"/>
    </xf>
    <xf numFmtId="0" fontId="7" fillId="0" borderId="0" xfId="0" applyFont="1" applyBorder="1" applyAlignment="1">
      <alignment vertical="top" wrapText="1"/>
    </xf>
    <xf numFmtId="0" fontId="8" fillId="0" borderId="0" xfId="0" applyFont="1" applyAlignment="1">
      <alignment horizontal="right" vertical="center" wrapText="1"/>
    </xf>
    <xf numFmtId="0" fontId="6" fillId="0" borderId="0" xfId="0" applyFont="1" applyAlignment="1">
      <alignment vertical="center" wrapText="1"/>
    </xf>
    <xf numFmtId="0" fontId="5" fillId="0" borderId="0" xfId="0" applyFont="1" applyAlignment="1">
      <alignment horizontal="right" vertical="center" wrapText="1"/>
    </xf>
    <xf numFmtId="0" fontId="9" fillId="0" borderId="0" xfId="0" applyFont="1"/>
    <xf numFmtId="0" fontId="10" fillId="0" borderId="0" xfId="0" applyFont="1" applyAlignment="1">
      <alignment vertical="center" wrapText="1"/>
    </xf>
    <xf numFmtId="0" fontId="11" fillId="2" borderId="0" xfId="0" applyFont="1" applyFill="1" applyAlignment="1">
      <alignment horizontal="left" vertical="center" wrapText="1"/>
    </xf>
    <xf numFmtId="0" fontId="12" fillId="2" borderId="0" xfId="0" applyFont="1" applyFill="1" applyAlignment="1">
      <alignment horizontal="left" vertical="center" wrapText="1"/>
    </xf>
    <xf numFmtId="0" fontId="13" fillId="0" borderId="0" xfId="0" applyFont="1" applyAlignment="1">
      <alignment vertical="center"/>
    </xf>
    <xf numFmtId="0" fontId="13" fillId="0" borderId="0" xfId="0" applyFont="1" applyAlignment="1">
      <alignment vertical="center" wrapText="1"/>
    </xf>
    <xf numFmtId="0" fontId="6" fillId="0" borderId="0" xfId="0" applyFont="1" applyAlignment="1">
      <alignment horizontal="left" vertical="center" wrapText="1"/>
    </xf>
    <xf numFmtId="0" fontId="14" fillId="0" borderId="0" xfId="0" applyFont="1" applyAlignment="1">
      <alignment vertical="center" wrapText="1"/>
    </xf>
    <xf numFmtId="3" fontId="5" fillId="0" borderId="0" xfId="0" applyNumberFormat="1" applyFont="1" applyFill="1" applyBorder="1" applyAlignment="1">
      <alignment horizontal="center" vertical="center"/>
    </xf>
    <xf numFmtId="3" fontId="8" fillId="0" borderId="0"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shrinkToFit="1"/>
    </xf>
    <xf numFmtId="9" fontId="5" fillId="0" borderId="0" xfId="2" applyNumberFormat="1" applyFont="1" applyFill="1" applyBorder="1" applyAlignment="1">
      <alignment horizontal="center" vertical="center"/>
    </xf>
    <xf numFmtId="3" fontId="6" fillId="0" borderId="0" xfId="0" applyNumberFormat="1" applyFont="1" applyAlignment="1">
      <alignment horizontal="left" vertical="center" wrapText="1"/>
    </xf>
    <xf numFmtId="0" fontId="13" fillId="0" borderId="0" xfId="0" applyFont="1" applyAlignment="1">
      <alignment horizontal="left" vertical="center" wrapText="1"/>
    </xf>
    <xf numFmtId="0" fontId="12" fillId="2" borderId="0" xfId="0" applyFont="1" applyFill="1" applyAlignment="1">
      <alignment vertical="center" wrapText="1"/>
    </xf>
    <xf numFmtId="164" fontId="15" fillId="0" borderId="0" xfId="0" applyNumberFormat="1" applyFont="1" applyAlignment="1">
      <alignment vertical="center"/>
    </xf>
    <xf numFmtId="164" fontId="5" fillId="0" borderId="0" xfId="0" applyNumberFormat="1" applyFont="1" applyAlignment="1">
      <alignment vertical="center" wrapText="1"/>
    </xf>
    <xf numFmtId="0" fontId="15" fillId="0" borderId="0" xfId="0" applyFont="1" applyAlignment="1">
      <alignment vertical="center"/>
    </xf>
    <xf numFmtId="3" fontId="15" fillId="0" borderId="0" xfId="0" applyNumberFormat="1" applyFont="1" applyAlignment="1">
      <alignment vertical="center"/>
    </xf>
    <xf numFmtId="3" fontId="13" fillId="0" borderId="0" xfId="0" applyNumberFormat="1" applyFont="1" applyAlignment="1">
      <alignment horizontal="left" vertical="center" wrapText="1"/>
    </xf>
    <xf numFmtId="0" fontId="15" fillId="0" borderId="0" xfId="0" applyFont="1" applyAlignment="1">
      <alignment horizontal="left" vertical="center" wrapText="1"/>
    </xf>
    <xf numFmtId="0" fontId="16" fillId="0" borderId="0" xfId="0" applyFont="1" applyAlignment="1">
      <alignment vertical="center" wrapText="1"/>
    </xf>
    <xf numFmtId="0" fontId="5" fillId="0" borderId="0" xfId="0" applyFont="1" applyBorder="1" applyAlignment="1">
      <alignment vertical="center"/>
    </xf>
    <xf numFmtId="164" fontId="5" fillId="0" borderId="0" xfId="0" applyNumberFormat="1"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wrapText="1"/>
    </xf>
    <xf numFmtId="0" fontId="5" fillId="0" borderId="0" xfId="0" applyFont="1" applyBorder="1" applyAlignment="1">
      <alignment horizontal="right"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0" xfId="0" applyFont="1" applyAlignment="1">
      <alignment vertical="center" wrapText="1"/>
    </xf>
    <xf numFmtId="49" fontId="9" fillId="0" borderId="0" xfId="0" applyNumberFormat="1" applyFont="1" applyAlignment="1">
      <alignment vertical="center" wrapText="1"/>
    </xf>
    <xf numFmtId="0" fontId="9" fillId="0" borderId="0" xfId="0" applyFont="1" applyBorder="1" applyAlignment="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164"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xf>
    <xf numFmtId="0" fontId="17" fillId="3" borderId="1" xfId="3" applyFont="1" applyFill="1" applyBorder="1" applyAlignment="1">
      <alignment horizontal="center" vertical="center"/>
    </xf>
    <xf numFmtId="0" fontId="5" fillId="3" borderId="1" xfId="0" applyFont="1" applyFill="1" applyBorder="1" applyAlignment="1">
      <alignment horizontal="center" vertical="center" wrapText="1"/>
    </xf>
    <xf numFmtId="0" fontId="9" fillId="3" borderId="1" xfId="3" applyFont="1" applyFill="1" applyBorder="1" applyAlignment="1">
      <alignment horizontal="center" vertical="center" wrapText="1"/>
    </xf>
    <xf numFmtId="0" fontId="17" fillId="4" borderId="1" xfId="3" applyFont="1" applyFill="1" applyBorder="1" applyAlignment="1">
      <alignment horizontal="center" vertical="center"/>
    </xf>
    <xf numFmtId="0" fontId="5" fillId="4" borderId="1" xfId="0" applyFont="1" applyFill="1" applyBorder="1" applyAlignment="1">
      <alignment horizontal="center" vertical="center" wrapText="1"/>
    </xf>
    <xf numFmtId="0" fontId="9" fillId="4" borderId="1" xfId="3" applyFont="1" applyFill="1" applyBorder="1" applyAlignment="1">
      <alignment horizontal="center" vertical="center" wrapText="1"/>
    </xf>
    <xf numFmtId="0" fontId="17" fillId="5" borderId="1" xfId="3" applyFont="1" applyFill="1" applyBorder="1" applyAlignment="1">
      <alignment horizontal="center" vertical="center"/>
    </xf>
    <xf numFmtId="0" fontId="5" fillId="5" borderId="1" xfId="0" applyFont="1" applyFill="1" applyBorder="1" applyAlignment="1">
      <alignment horizontal="center" vertical="center" wrapText="1"/>
    </xf>
    <xf numFmtId="0" fontId="9" fillId="5" borderId="1" xfId="3" applyFont="1" applyFill="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5" fillId="3" borderId="1" xfId="3" applyFont="1" applyFill="1" applyBorder="1" applyAlignment="1">
      <alignment horizontal="center" vertical="top" wrapText="1"/>
    </xf>
    <xf numFmtId="0" fontId="5" fillId="3" borderId="1" xfId="0" applyFont="1" applyFill="1" applyBorder="1" applyAlignment="1">
      <alignment horizontal="center" vertical="top" wrapText="1"/>
    </xf>
    <xf numFmtId="0" fontId="5" fillId="4" borderId="1" xfId="3" applyFont="1" applyFill="1" applyBorder="1" applyAlignment="1">
      <alignment horizontal="center" vertical="top" wrapText="1"/>
    </xf>
    <xf numFmtId="0" fontId="5" fillId="4" borderId="1" xfId="0" applyFont="1" applyFill="1" applyBorder="1" applyAlignment="1">
      <alignment horizontal="center" vertical="top" wrapText="1"/>
    </xf>
    <xf numFmtId="0" fontId="5" fillId="5" borderId="1" xfId="3" applyFont="1" applyFill="1" applyBorder="1" applyAlignment="1">
      <alignment horizontal="center" vertical="top" wrapText="1"/>
    </xf>
    <xf numFmtId="0" fontId="5" fillId="5" borderId="1" xfId="0" applyFont="1" applyFill="1" applyBorder="1" applyAlignment="1">
      <alignment horizontal="center" vertical="top" wrapText="1"/>
    </xf>
    <xf numFmtId="0" fontId="9" fillId="0" borderId="2"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8" fillId="5" borderId="1" xfId="0" applyFont="1" applyFill="1" applyBorder="1" applyAlignment="1" applyProtection="1">
      <alignment horizontal="center" vertical="center" wrapText="1"/>
    </xf>
    <xf numFmtId="0" fontId="9" fillId="0" borderId="0" xfId="0" applyFont="1" applyBorder="1"/>
    <xf numFmtId="0" fontId="5" fillId="0" borderId="2" xfId="0" applyFont="1" applyBorder="1" applyAlignment="1">
      <alignment horizontal="center" vertical="center" wrapText="1"/>
    </xf>
    <xf numFmtId="0" fontId="8" fillId="0" borderId="2" xfId="0" applyFont="1" applyBorder="1" applyAlignment="1" applyProtection="1">
      <alignment horizontal="center" vertical="center" wrapText="1"/>
    </xf>
    <xf numFmtId="0" fontId="5" fillId="0" borderId="2" xfId="0" applyNumberFormat="1" applyFont="1" applyBorder="1" applyAlignment="1">
      <alignment horizontal="center" vertical="center" wrapText="1"/>
    </xf>
    <xf numFmtId="165" fontId="19" fillId="6" borderId="1" xfId="0" applyNumberFormat="1" applyFont="1" applyFill="1" applyBorder="1" applyAlignment="1">
      <alignment horizontal="center" vertical="center" wrapText="1"/>
    </xf>
    <xf numFmtId="0" fontId="19" fillId="6" borderId="1" xfId="0" applyFont="1" applyFill="1" applyBorder="1" applyAlignment="1">
      <alignment vertical="center" wrapText="1"/>
    </xf>
    <xf numFmtId="164" fontId="19" fillId="6" borderId="1" xfId="0" applyNumberFormat="1" applyFont="1" applyFill="1" applyBorder="1" applyAlignment="1">
      <alignment horizontal="center" vertical="center" wrapText="1"/>
    </xf>
    <xf numFmtId="164" fontId="19" fillId="6" borderId="1" xfId="0" applyNumberFormat="1" applyFont="1" applyFill="1" applyBorder="1" applyAlignment="1">
      <alignment horizontal="center" vertical="center" shrinkToFit="1"/>
    </xf>
    <xf numFmtId="164" fontId="19" fillId="6" borderId="2" xfId="0" applyNumberFormat="1" applyFont="1" applyFill="1" applyBorder="1" applyAlignment="1">
      <alignment horizontal="center" vertical="center" wrapText="1"/>
    </xf>
    <xf numFmtId="164" fontId="19" fillId="0" borderId="0" xfId="0" applyNumberFormat="1" applyFont="1" applyFill="1" applyBorder="1" applyAlignment="1">
      <alignment horizontal="center" vertical="center" wrapText="1"/>
    </xf>
    <xf numFmtId="164" fontId="19" fillId="0" borderId="3" xfId="0" applyNumberFormat="1" applyFont="1" applyFill="1" applyBorder="1" applyAlignment="1">
      <alignment horizontal="center" vertical="center" wrapText="1"/>
    </xf>
    <xf numFmtId="3" fontId="20" fillId="6" borderId="1" xfId="0" applyNumberFormat="1" applyFont="1" applyFill="1" applyBorder="1" applyAlignment="1">
      <alignment horizontal="center" vertical="center" wrapText="1"/>
    </xf>
    <xf numFmtId="9" fontId="19" fillId="6" borderId="1" xfId="2" applyFont="1" applyFill="1" applyBorder="1" applyAlignment="1">
      <alignment horizontal="center" vertical="center" wrapText="1"/>
    </xf>
    <xf numFmtId="0" fontId="4" fillId="0" borderId="0" xfId="0" applyFont="1" applyBorder="1" applyAlignment="1">
      <alignment vertical="center" wrapText="1"/>
    </xf>
    <xf numFmtId="164" fontId="19" fillId="6" borderId="1" xfId="0" applyNumberFormat="1" applyFont="1" applyFill="1" applyBorder="1" applyAlignment="1">
      <alignment horizontal="center" vertical="center"/>
    </xf>
    <xf numFmtId="3" fontId="19" fillId="6" borderId="1" xfId="0" applyNumberFormat="1" applyFont="1" applyFill="1" applyBorder="1" applyAlignment="1">
      <alignment horizontal="center" vertical="center" wrapText="1"/>
    </xf>
    <xf numFmtId="3" fontId="19" fillId="6" borderId="1" xfId="0" applyNumberFormat="1" applyFont="1" applyFill="1" applyBorder="1" applyAlignment="1">
      <alignment horizontal="center" vertical="center"/>
    </xf>
    <xf numFmtId="0" fontId="19" fillId="0" borderId="0" xfId="0" applyFont="1" applyFill="1" applyBorder="1" applyAlignment="1">
      <alignment horizontal="center"/>
    </xf>
    <xf numFmtId="164" fontId="9" fillId="0" borderId="0" xfId="0" applyNumberFormat="1" applyFont="1" applyFill="1" applyBorder="1" applyAlignment="1">
      <alignment horizontal="center"/>
    </xf>
    <xf numFmtId="0" fontId="9" fillId="0" borderId="0" xfId="0" applyFont="1" applyFill="1" applyBorder="1" applyAlignment="1">
      <alignment horizontal="center"/>
    </xf>
    <xf numFmtId="164" fontId="19" fillId="6" borderId="2" xfId="0" applyNumberFormat="1" applyFont="1" applyFill="1" applyBorder="1" applyAlignment="1">
      <alignment horizontal="center" vertical="center"/>
    </xf>
    <xf numFmtId="164" fontId="19" fillId="0" borderId="0" xfId="0" applyNumberFormat="1" applyFont="1" applyFill="1" applyBorder="1" applyAlignment="1">
      <alignment horizontal="center" vertical="center"/>
    </xf>
    <xf numFmtId="164" fontId="19" fillId="0" borderId="3" xfId="0" applyNumberFormat="1" applyFont="1" applyFill="1" applyBorder="1" applyAlignment="1">
      <alignment horizontal="center" vertical="center"/>
    </xf>
    <xf numFmtId="165" fontId="5" fillId="7"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xf>
    <xf numFmtId="166" fontId="5" fillId="0" borderId="1" xfId="0" applyNumberFormat="1" applyFont="1" applyFill="1" applyBorder="1" applyAlignment="1" applyProtection="1">
      <alignment horizontal="center" vertical="center"/>
    </xf>
    <xf numFmtId="166" fontId="5" fillId="0" borderId="1" xfId="0" applyNumberFormat="1" applyFont="1" applyFill="1" applyBorder="1" applyAlignment="1" applyProtection="1">
      <alignment vertical="center"/>
    </xf>
    <xf numFmtId="164" fontId="5" fillId="0" borderId="1" xfId="0" applyNumberFormat="1" applyFont="1" applyFill="1" applyBorder="1" applyAlignment="1">
      <alignment horizontal="center" vertical="center" shrinkToFit="1"/>
    </xf>
    <xf numFmtId="166" fontId="5" fillId="0" borderId="1" xfId="0" applyNumberFormat="1" applyFont="1" applyBorder="1" applyAlignment="1" applyProtection="1">
      <alignment vertical="center"/>
    </xf>
    <xf numFmtId="3" fontId="5" fillId="0" borderId="1" xfId="0" applyNumberFormat="1" applyFont="1" applyFill="1" applyBorder="1" applyAlignment="1">
      <alignment horizontal="center" vertical="center"/>
    </xf>
    <xf numFmtId="3" fontId="8" fillId="0"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shrinkToFit="1"/>
    </xf>
    <xf numFmtId="3" fontId="5" fillId="2" borderId="1" xfId="0" applyNumberFormat="1" applyFont="1" applyFill="1" applyBorder="1" applyAlignment="1">
      <alignment horizontal="center" vertical="center"/>
    </xf>
    <xf numFmtId="9" fontId="5" fillId="2" borderId="1" xfId="2" applyNumberFormat="1" applyFont="1" applyFill="1" applyBorder="1" applyAlignment="1">
      <alignment horizontal="center" vertical="center"/>
    </xf>
    <xf numFmtId="3"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shrinkToFit="1"/>
    </xf>
    <xf numFmtId="3" fontId="5" fillId="0" borderId="1" xfId="0" applyNumberFormat="1" applyFont="1" applyBorder="1" applyAlignment="1">
      <alignment horizontal="left" vertical="center" wrapText="1" shrinkToFit="1"/>
    </xf>
    <xf numFmtId="3" fontId="5" fillId="0" borderId="1" xfId="0" applyNumberFormat="1" applyFont="1" applyBorder="1" applyAlignment="1">
      <alignment horizontal="left" vertical="center" shrinkToFit="1"/>
    </xf>
    <xf numFmtId="167" fontId="5" fillId="0" borderId="1" xfId="1" applyFont="1" applyBorder="1" applyAlignment="1">
      <alignment horizontal="left" vertical="center" shrinkToFit="1"/>
    </xf>
    <xf numFmtId="3" fontId="5" fillId="0" borderId="0" xfId="0" applyNumberFormat="1" applyFont="1" applyBorder="1" applyAlignment="1">
      <alignment horizontal="center"/>
    </xf>
    <xf numFmtId="0" fontId="5" fillId="0" borderId="0" xfId="0" applyFont="1" applyBorder="1" applyAlignment="1">
      <alignment horizontal="center"/>
    </xf>
    <xf numFmtId="0" fontId="9" fillId="0" borderId="0" xfId="0" applyFont="1" applyBorder="1" applyAlignment="1">
      <alignment horizontal="center"/>
    </xf>
    <xf numFmtId="164" fontId="5" fillId="2" borderId="2" xfId="0" applyNumberFormat="1" applyFont="1" applyFill="1" applyBorder="1" applyAlignment="1">
      <alignment horizontal="center" vertical="center"/>
    </xf>
    <xf numFmtId="16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xf>
    <xf numFmtId="164" fontId="5" fillId="0" borderId="0" xfId="0" applyNumberFormat="1" applyFont="1" applyFill="1" applyBorder="1" applyAlignment="1">
      <alignment horizontal="center" vertical="center"/>
    </xf>
    <xf numFmtId="164" fontId="5" fillId="0" borderId="3" xfId="0" applyNumberFormat="1" applyFont="1" applyFill="1" applyBorder="1" applyAlignment="1">
      <alignment horizontal="center" vertical="center"/>
    </xf>
    <xf numFmtId="0" fontId="0" fillId="0" borderId="0" xfId="0" applyFont="1"/>
    <xf numFmtId="165" fontId="19" fillId="6" borderId="4" xfId="0" applyNumberFormat="1" applyFont="1" applyFill="1" applyBorder="1" applyAlignment="1">
      <alignment horizontal="center" vertical="center" wrapText="1"/>
    </xf>
    <xf numFmtId="0" fontId="19" fillId="6" borderId="5" xfId="0" applyFont="1" applyFill="1" applyBorder="1" applyAlignment="1">
      <alignment vertical="center" wrapText="1"/>
    </xf>
    <xf numFmtId="165" fontId="19" fillId="8" borderId="4" xfId="0" applyNumberFormat="1" applyFont="1" applyFill="1" applyBorder="1" applyAlignment="1">
      <alignment horizontal="center" vertical="center" wrapText="1"/>
    </xf>
    <xf numFmtId="0" fontId="19" fillId="8" borderId="6" xfId="0" applyFont="1" applyFill="1" applyBorder="1" applyAlignment="1">
      <alignment vertical="center" wrapText="1"/>
    </xf>
    <xf numFmtId="165" fontId="19" fillId="8" borderId="7" xfId="0" applyNumberFormat="1" applyFont="1" applyFill="1" applyBorder="1" applyAlignment="1">
      <alignment horizontal="center" vertical="center" wrapText="1"/>
    </xf>
    <xf numFmtId="165" fontId="19" fillId="8" borderId="1" xfId="0" applyNumberFormat="1" applyFont="1" applyFill="1" applyBorder="1" applyAlignment="1">
      <alignment horizontal="center" vertical="center" wrapText="1"/>
    </xf>
    <xf numFmtId="168" fontId="19" fillId="8" borderId="1" xfId="0" applyNumberFormat="1" applyFont="1" applyFill="1" applyBorder="1" applyAlignment="1">
      <alignment horizontal="center" vertical="center"/>
    </xf>
    <xf numFmtId="164" fontId="19" fillId="8" borderId="1" xfId="0" applyNumberFormat="1" applyFont="1" applyFill="1" applyBorder="1" applyAlignment="1">
      <alignment horizontal="center" vertical="center"/>
    </xf>
    <xf numFmtId="164" fontId="19" fillId="8" borderId="1" xfId="0" applyNumberFormat="1" applyFont="1" applyFill="1" applyBorder="1" applyAlignment="1">
      <alignment horizontal="center" vertical="center" wrapText="1"/>
    </xf>
    <xf numFmtId="164" fontId="19" fillId="8" borderId="1" xfId="0" applyNumberFormat="1" applyFont="1" applyFill="1" applyBorder="1" applyAlignment="1">
      <alignment horizontal="center" vertical="center" shrinkToFit="1"/>
    </xf>
    <xf numFmtId="3" fontId="20" fillId="8" borderId="1" xfId="0" applyNumberFormat="1" applyFont="1" applyFill="1" applyBorder="1" applyAlignment="1">
      <alignment horizontal="center" vertical="center" wrapText="1"/>
    </xf>
    <xf numFmtId="9" fontId="19" fillId="8" borderId="1" xfId="2" applyFont="1" applyFill="1" applyBorder="1" applyAlignment="1">
      <alignment horizontal="center" vertical="center" wrapText="1"/>
    </xf>
    <xf numFmtId="3" fontId="19" fillId="8" borderId="1" xfId="0" applyNumberFormat="1" applyFont="1" applyFill="1" applyBorder="1" applyAlignment="1">
      <alignment horizontal="center" vertical="center" wrapText="1"/>
    </xf>
    <xf numFmtId="3" fontId="19" fillId="8" borderId="1" xfId="0" applyNumberFormat="1" applyFont="1" applyFill="1" applyBorder="1" applyAlignment="1">
      <alignment horizontal="center" vertical="center"/>
    </xf>
    <xf numFmtId="164" fontId="19" fillId="8" borderId="2" xfId="0" applyNumberFormat="1" applyFont="1" applyFill="1" applyBorder="1" applyAlignment="1">
      <alignment horizontal="center" vertical="center"/>
    </xf>
    <xf numFmtId="0" fontId="4" fillId="8" borderId="0" xfId="0" applyFont="1" applyFill="1" applyAlignment="1">
      <alignment vertical="center" wrapText="1"/>
    </xf>
    <xf numFmtId="164" fontId="19" fillId="8" borderId="2" xfId="0" applyNumberFormat="1" applyFont="1" applyFill="1" applyBorder="1" applyAlignment="1">
      <alignment horizontal="center" vertical="center" wrapText="1"/>
    </xf>
    <xf numFmtId="165" fontId="5" fillId="0" borderId="4" xfId="0" applyNumberFormat="1" applyFont="1" applyFill="1" applyBorder="1" applyAlignment="1">
      <alignment horizontal="center" vertical="center"/>
    </xf>
    <xf numFmtId="0" fontId="5" fillId="0" borderId="5" xfId="0" applyFont="1" applyFill="1" applyBorder="1" applyAlignment="1">
      <alignment vertical="center" wrapText="1"/>
    </xf>
    <xf numFmtId="164" fontId="5" fillId="9" borderId="1" xfId="0" applyNumberFormat="1" applyFont="1" applyFill="1" applyBorder="1" applyAlignment="1">
      <alignment horizontal="center" vertical="center"/>
    </xf>
    <xf numFmtId="3" fontId="5" fillId="0" borderId="1" xfId="0" applyNumberFormat="1" applyFont="1" applyFill="1" applyBorder="1" applyAlignment="1">
      <alignment horizontal="left" vertical="center" wrapText="1" shrinkToFit="1"/>
    </xf>
    <xf numFmtId="165" fontId="5" fillId="0" borderId="1" xfId="0" applyNumberFormat="1" applyFont="1" applyFill="1" applyBorder="1" applyAlignment="1">
      <alignment horizontal="center" vertical="center"/>
    </xf>
    <xf numFmtId="0" fontId="5" fillId="10" borderId="1" xfId="0" applyFont="1" applyFill="1" applyBorder="1" applyAlignment="1">
      <alignment vertical="center" wrapText="1"/>
    </xf>
    <xf numFmtId="166" fontId="5" fillId="10" borderId="1" xfId="0" applyNumberFormat="1" applyFont="1" applyFill="1" applyBorder="1" applyAlignment="1" applyProtection="1">
      <alignment horizontal="center" vertical="center"/>
    </xf>
    <xf numFmtId="164" fontId="5" fillId="0" borderId="1" xfId="0" applyNumberFormat="1" applyFont="1" applyBorder="1" applyAlignment="1">
      <alignment horizontal="center" vertical="center" shrinkToFit="1"/>
    </xf>
    <xf numFmtId="164" fontId="19" fillId="8" borderId="1" xfId="0" applyNumberFormat="1" applyFont="1" applyFill="1" applyBorder="1" applyAlignment="1">
      <alignment horizontal="left" vertical="center"/>
    </xf>
    <xf numFmtId="164" fontId="5" fillId="8" borderId="2" xfId="0" applyNumberFormat="1" applyFont="1" applyFill="1" applyBorder="1" applyAlignment="1">
      <alignment horizontal="center" vertical="center"/>
    </xf>
    <xf numFmtId="0" fontId="4" fillId="0" borderId="0" xfId="0" applyFont="1" applyFill="1" applyBorder="1" applyAlignment="1">
      <alignment vertical="center" wrapText="1"/>
    </xf>
    <xf numFmtId="14" fontId="5" fillId="8" borderId="2" xfId="0" applyNumberFormat="1" applyFont="1" applyFill="1" applyBorder="1" applyAlignment="1">
      <alignment horizontal="center" vertical="center"/>
    </xf>
    <xf numFmtId="164" fontId="5" fillId="8" borderId="0" xfId="0" applyNumberFormat="1" applyFont="1" applyFill="1" applyBorder="1" applyAlignment="1">
      <alignment horizontal="center" vertical="center"/>
    </xf>
    <xf numFmtId="164" fontId="5" fillId="8" borderId="3" xfId="0" applyNumberFormat="1" applyFont="1" applyFill="1" applyBorder="1" applyAlignment="1">
      <alignment horizontal="center" vertical="center"/>
    </xf>
    <xf numFmtId="165" fontId="19" fillId="6" borderId="1" xfId="0" applyNumberFormat="1" applyFont="1" applyFill="1" applyBorder="1" applyAlignment="1">
      <alignment horizontal="center" vertical="center" shrinkToFit="1"/>
    </xf>
    <xf numFmtId="167" fontId="5" fillId="0" borderId="1" xfId="1" applyFont="1" applyFill="1" applyBorder="1" applyAlignment="1">
      <alignment horizontal="left" vertical="center" wrapText="1" shrinkToFit="1"/>
    </xf>
    <xf numFmtId="165" fontId="19" fillId="11" borderId="1" xfId="0" applyNumberFormat="1" applyFont="1" applyFill="1" applyBorder="1" applyAlignment="1">
      <alignment horizontal="center" vertical="center"/>
    </xf>
    <xf numFmtId="0" fontId="19" fillId="11" borderId="1" xfId="0" applyFont="1" applyFill="1" applyBorder="1" applyAlignment="1">
      <alignment horizontal="left" vertical="center" wrapText="1"/>
    </xf>
    <xf numFmtId="164" fontId="19" fillId="11" borderId="1" xfId="0" applyNumberFormat="1" applyFont="1" applyFill="1" applyBorder="1" applyAlignment="1">
      <alignment horizontal="center" vertical="center"/>
    </xf>
    <xf numFmtId="3" fontId="20" fillId="11" borderId="1" xfId="0" applyNumberFormat="1" applyFont="1" applyFill="1" applyBorder="1" applyAlignment="1">
      <alignment horizontal="center" vertical="center" wrapText="1"/>
    </xf>
    <xf numFmtId="9" fontId="19" fillId="12" borderId="1" xfId="2" applyFont="1" applyFill="1" applyBorder="1" applyAlignment="1">
      <alignment horizontal="center" vertical="center"/>
    </xf>
    <xf numFmtId="3" fontId="19" fillId="11" borderId="1" xfId="0" applyNumberFormat="1" applyFont="1" applyFill="1" applyBorder="1" applyAlignment="1">
      <alignment horizontal="center" vertical="center" wrapText="1"/>
    </xf>
    <xf numFmtId="3" fontId="19" fillId="11" borderId="1" xfId="0" applyNumberFormat="1" applyFont="1" applyFill="1" applyBorder="1" applyAlignment="1">
      <alignment horizontal="center" vertical="center"/>
    </xf>
    <xf numFmtId="0" fontId="19" fillId="0" borderId="0" xfId="0" applyFont="1" applyFill="1" applyBorder="1" applyAlignment="1">
      <alignment horizontal="center" vertical="center"/>
    </xf>
    <xf numFmtId="164"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164" fontId="19" fillId="11" borderId="2" xfId="0" applyNumberFormat="1" applyFont="1" applyFill="1" applyBorder="1" applyAlignment="1">
      <alignment horizontal="center" vertical="center"/>
    </xf>
    <xf numFmtId="0" fontId="9" fillId="0" borderId="0" xfId="0" applyFont="1" applyAlignment="1">
      <alignment vertical="center"/>
    </xf>
    <xf numFmtId="164" fontId="19" fillId="0" borderId="2" xfId="0" applyNumberFormat="1" applyFont="1" applyFill="1" applyBorder="1" applyAlignment="1">
      <alignment horizontal="center" vertical="center"/>
    </xf>
    <xf numFmtId="3" fontId="21" fillId="0" borderId="1" xfId="0" applyNumberFormat="1" applyFont="1" applyFill="1" applyBorder="1" applyAlignment="1">
      <alignment horizontal="center" vertical="center"/>
    </xf>
    <xf numFmtId="3" fontId="21" fillId="0" borderId="1" xfId="0" applyNumberFormat="1" applyFont="1" applyFill="1" applyBorder="1" applyAlignment="1">
      <alignment horizontal="left" vertical="center"/>
    </xf>
    <xf numFmtId="3" fontId="21" fillId="0" borderId="0" xfId="0" applyNumberFormat="1" applyFont="1" applyFill="1" applyBorder="1" applyAlignment="1">
      <alignment horizontal="center" vertical="center"/>
    </xf>
    <xf numFmtId="3" fontId="19" fillId="0" borderId="0" xfId="0" applyNumberFormat="1" applyFont="1" applyFill="1" applyBorder="1" applyAlignment="1">
      <alignment horizontal="center" vertical="center"/>
    </xf>
    <xf numFmtId="3" fontId="21" fillId="0" borderId="0" xfId="1" applyNumberFormat="1" applyFont="1" applyFill="1" applyBorder="1" applyAlignment="1">
      <alignment horizontal="center" vertical="center"/>
    </xf>
    <xf numFmtId="3" fontId="21" fillId="0" borderId="0" xfId="1" applyNumberFormat="1" applyFont="1" applyFill="1" applyBorder="1" applyAlignment="1">
      <alignment horizontal="center" vertical="center" wrapText="1"/>
    </xf>
    <xf numFmtId="3" fontId="21" fillId="0" borderId="0" xfId="0" applyNumberFormat="1" applyFont="1" applyFill="1" applyAlignment="1">
      <alignment horizontal="center" vertical="center"/>
    </xf>
    <xf numFmtId="3" fontId="22" fillId="0" borderId="0" xfId="0" applyNumberFormat="1" applyFont="1" applyFill="1" applyAlignment="1">
      <alignment horizontal="center" vertical="center"/>
    </xf>
    <xf numFmtId="3" fontId="22" fillId="0" borderId="0" xfId="0" applyNumberFormat="1" applyFont="1" applyFill="1" applyAlignment="1">
      <alignment vertical="center"/>
    </xf>
    <xf numFmtId="3" fontId="23" fillId="0" borderId="0" xfId="0" applyNumberFormat="1" applyFont="1"/>
    <xf numFmtId="165" fontId="19" fillId="0" borderId="1" xfId="0" applyNumberFormat="1" applyFont="1" applyFill="1" applyBorder="1" applyAlignment="1">
      <alignment horizontal="center" vertical="center"/>
    </xf>
    <xf numFmtId="0" fontId="19" fillId="0" borderId="1" xfId="0" applyFont="1" applyFill="1" applyBorder="1" applyAlignment="1">
      <alignment horizontal="left" vertical="center" wrapText="1"/>
    </xf>
    <xf numFmtId="165" fontId="19" fillId="0" borderId="0"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xf>
    <xf numFmtId="3" fontId="19" fillId="0" borderId="0" xfId="0" applyNumberFormat="1" applyFont="1" applyFill="1" applyBorder="1" applyAlignment="1">
      <alignment horizontal="center" vertical="center" wrapText="1"/>
    </xf>
    <xf numFmtId="3" fontId="20" fillId="0" borderId="0" xfId="0" applyNumberFormat="1" applyFont="1" applyFill="1" applyBorder="1" applyAlignment="1">
      <alignment horizontal="center" vertical="center"/>
    </xf>
    <xf numFmtId="167" fontId="19" fillId="0" borderId="0" xfId="1" applyFont="1" applyFill="1" applyBorder="1" applyAlignment="1">
      <alignment horizontal="center" vertical="center"/>
    </xf>
    <xf numFmtId="0" fontId="19" fillId="0" borderId="0" xfId="0" applyFont="1" applyFill="1" applyAlignment="1">
      <alignment horizontal="center"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vertical="center"/>
    </xf>
    <xf numFmtId="3" fontId="8" fillId="0" borderId="1" xfId="0" applyNumberFormat="1" applyFont="1" applyFill="1" applyBorder="1" applyAlignment="1">
      <alignment horizontal="center" vertical="center"/>
    </xf>
    <xf numFmtId="3" fontId="24" fillId="0" borderId="0" xfId="0" applyNumberFormat="1" applyFont="1" applyFill="1" applyBorder="1" applyAlignment="1">
      <alignment horizontal="center" vertical="center"/>
    </xf>
    <xf numFmtId="3" fontId="25" fillId="0" borderId="0" xfId="0" applyNumberFormat="1" applyFont="1" applyFill="1" applyBorder="1" applyAlignment="1">
      <alignment horizontal="center" vertical="center"/>
    </xf>
    <xf numFmtId="3" fontId="26" fillId="0" borderId="0" xfId="0" applyNumberFormat="1" applyFont="1" applyFill="1" applyBorder="1" applyAlignment="1">
      <alignment horizontal="center" vertical="center"/>
    </xf>
    <xf numFmtId="167" fontId="9" fillId="0" borderId="0" xfId="1" applyFont="1" applyFill="1" applyAlignment="1">
      <alignment horizontal="center" vertical="center"/>
    </xf>
    <xf numFmtId="0" fontId="26" fillId="0" borderId="0" xfId="0" applyFont="1" applyFill="1" applyBorder="1" applyAlignment="1">
      <alignment horizontal="left" vertical="center" wrapText="1"/>
    </xf>
    <xf numFmtId="3" fontId="27" fillId="0" borderId="0" xfId="0" applyNumberFormat="1" applyFont="1" applyFill="1" applyBorder="1" applyAlignment="1">
      <alignment horizontal="center" vertical="center"/>
    </xf>
    <xf numFmtId="3" fontId="9" fillId="0" borderId="0" xfId="0" applyNumberFormat="1" applyFont="1" applyFill="1" applyAlignment="1">
      <alignment horizontal="center" vertical="center"/>
    </xf>
    <xf numFmtId="165" fontId="1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3" fontId="8" fillId="0" borderId="0" xfId="0" applyNumberFormat="1" applyFont="1" applyFill="1" applyBorder="1" applyAlignment="1">
      <alignment horizontal="center" vertical="center"/>
    </xf>
    <xf numFmtId="0" fontId="19" fillId="0" borderId="0"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69" fontId="19" fillId="0" borderId="0" xfId="0" applyNumberFormat="1" applyFont="1" applyFill="1" applyBorder="1" applyAlignment="1">
      <alignment horizontal="center" vertical="center"/>
    </xf>
    <xf numFmtId="169" fontId="8"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xf>
    <xf numFmtId="0" fontId="8" fillId="0" borderId="1" xfId="0" applyFont="1" applyFill="1" applyBorder="1" applyAlignment="1">
      <alignment horizontal="center" vertical="center" wrapText="1"/>
    </xf>
    <xf numFmtId="0" fontId="19" fillId="0" borderId="0" xfId="0" applyFont="1" applyFill="1" applyAlignment="1">
      <alignment horizontal="center"/>
    </xf>
    <xf numFmtId="0" fontId="4" fillId="0" borderId="0" xfId="0" applyFont="1" applyFill="1" applyAlignment="1">
      <alignment horizontal="center" vertical="center" wrapText="1"/>
    </xf>
    <xf numFmtId="0" fontId="9" fillId="0" borderId="0" xfId="0" applyFont="1" applyFill="1"/>
    <xf numFmtId="164" fontId="19"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5" fillId="0" borderId="0" xfId="0" applyFont="1" applyAlignment="1">
      <alignment horizontal="center" vertical="center" wrapText="1"/>
    </xf>
    <xf numFmtId="3" fontId="19" fillId="2" borderId="1" xfId="0" applyNumberFormat="1" applyFont="1" applyFill="1" applyBorder="1" applyAlignment="1">
      <alignment horizontal="center" vertical="center" wrapText="1"/>
    </xf>
    <xf numFmtId="9" fontId="19" fillId="2" borderId="1" xfId="2" applyNumberFormat="1" applyFont="1" applyFill="1" applyBorder="1" applyAlignment="1">
      <alignment horizontal="center" vertical="center"/>
    </xf>
    <xf numFmtId="0" fontId="5" fillId="0" borderId="0" xfId="0" applyFont="1" applyFill="1" applyBorder="1" applyAlignment="1">
      <alignment horizontal="center" vertical="center" wrapText="1"/>
    </xf>
    <xf numFmtId="3" fontId="19" fillId="2" borderId="1" xfId="0" applyNumberFormat="1" applyFont="1" applyFill="1" applyBorder="1" applyAlignment="1">
      <alignment horizontal="center" vertical="center" shrinkToFit="1"/>
    </xf>
    <xf numFmtId="3" fontId="19" fillId="0" borderId="1" xfId="0" applyNumberFormat="1" applyFont="1" applyBorder="1" applyAlignment="1">
      <alignment horizontal="center" vertical="center" wrapText="1"/>
    </xf>
    <xf numFmtId="3" fontId="28" fillId="0" borderId="0" xfId="0" applyNumberFormat="1" applyFont="1" applyFill="1" applyBorder="1" applyAlignment="1">
      <alignment horizontal="center" vertical="center"/>
    </xf>
    <xf numFmtId="0" fontId="4" fillId="0" borderId="0" xfId="0" applyFont="1" applyFill="1" applyAlignment="1">
      <alignment vertical="center" wrapText="1"/>
    </xf>
    <xf numFmtId="0" fontId="19" fillId="0" borderId="1" xfId="0" applyFont="1" applyFill="1" applyBorder="1" applyAlignment="1">
      <alignment vertical="center" wrapText="1"/>
    </xf>
    <xf numFmtId="0" fontId="8" fillId="0" borderId="0" xfId="0" applyFont="1" applyAlignment="1">
      <alignment horizontal="center" vertical="center" wrapText="1"/>
    </xf>
    <xf numFmtId="3" fontId="19"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indent="2"/>
    </xf>
    <xf numFmtId="0" fontId="5" fillId="0" borderId="0"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left" vertical="center" wrapText="1" indent="3"/>
    </xf>
    <xf numFmtId="3" fontId="8" fillId="2" borderId="1" xfId="0" applyNumberFormat="1" applyFont="1" applyFill="1" applyBorder="1" applyAlignment="1">
      <alignment horizontal="center" vertical="center"/>
    </xf>
    <xf numFmtId="0" fontId="29" fillId="0" borderId="0" xfId="0" applyFont="1" applyFill="1" applyBorder="1" applyAlignment="1">
      <alignment horizontal="center" vertical="center"/>
    </xf>
    <xf numFmtId="3" fontId="29" fillId="0" borderId="0" xfId="0" applyNumberFormat="1" applyFont="1" applyFill="1" applyBorder="1" applyAlignment="1">
      <alignment horizontal="center" vertical="center"/>
    </xf>
    <xf numFmtId="0" fontId="30" fillId="0" borderId="0" xfId="0" applyFont="1" applyFill="1" applyAlignment="1">
      <alignment horizontal="center" vertical="center" wrapText="1"/>
    </xf>
    <xf numFmtId="0" fontId="5" fillId="0" borderId="1" xfId="0" applyFont="1" applyFill="1" applyBorder="1" applyAlignment="1">
      <alignment horizontal="left" vertical="center" wrapText="1" indent="4"/>
    </xf>
    <xf numFmtId="3" fontId="8" fillId="0" borderId="1" xfId="0" applyNumberFormat="1" applyFont="1" applyFill="1" applyBorder="1" applyAlignment="1">
      <alignment horizontal="left" vertical="center" wrapText="1"/>
    </xf>
    <xf numFmtId="0" fontId="5" fillId="10" borderId="1" xfId="0" applyFont="1" applyFill="1" applyBorder="1" applyAlignment="1">
      <alignment horizontal="left" vertical="center" wrapText="1" indent="2"/>
    </xf>
    <xf numFmtId="3" fontId="5" fillId="10" borderId="1" xfId="0" applyNumberFormat="1" applyFont="1" applyFill="1" applyBorder="1" applyAlignment="1">
      <alignment horizontal="left" vertical="center" wrapText="1"/>
    </xf>
    <xf numFmtId="0" fontId="8" fillId="0" borderId="1" xfId="0" applyFont="1" applyBorder="1" applyAlignment="1">
      <alignment vertical="center" wrapText="1"/>
    </xf>
    <xf numFmtId="0" fontId="29" fillId="0" borderId="1" xfId="0" applyFont="1" applyFill="1" applyBorder="1" applyAlignment="1">
      <alignment horizontal="left" vertical="center" wrapText="1" indent="3"/>
    </xf>
    <xf numFmtId="3" fontId="29" fillId="2" borderId="1" xfId="0" applyNumberFormat="1" applyFont="1" applyFill="1" applyBorder="1" applyAlignment="1">
      <alignment horizontal="center" vertical="center"/>
    </xf>
    <xf numFmtId="3" fontId="29" fillId="0" borderId="1" xfId="0" applyNumberFormat="1" applyFont="1" applyFill="1" applyBorder="1" applyAlignment="1">
      <alignment horizontal="center" vertical="center"/>
    </xf>
    <xf numFmtId="0" fontId="30" fillId="0" borderId="0" xfId="0" applyFont="1" applyAlignment="1">
      <alignment horizontal="center" vertical="center" wrapText="1"/>
    </xf>
    <xf numFmtId="3" fontId="19" fillId="0" borderId="0" xfId="4" applyNumberFormat="1" applyFont="1" applyFill="1" applyBorder="1" applyAlignment="1">
      <alignment horizontal="center" vertical="center"/>
    </xf>
    <xf numFmtId="3" fontId="31" fillId="2" borderId="1"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0" fontId="31" fillId="0" borderId="0" xfId="0" applyFont="1" applyFill="1" applyAlignment="1">
      <alignment horizontal="center"/>
    </xf>
    <xf numFmtId="3" fontId="31" fillId="0" borderId="1" xfId="0" applyNumberFormat="1" applyFont="1" applyFill="1" applyBorder="1" applyAlignment="1">
      <alignment horizontal="center" vertical="center"/>
    </xf>
    <xf numFmtId="3" fontId="8" fillId="0" borderId="2" xfId="0" applyNumberFormat="1" applyFont="1" applyFill="1" applyBorder="1" applyAlignment="1">
      <alignment horizontal="center" vertical="center"/>
    </xf>
    <xf numFmtId="3" fontId="8" fillId="0" borderId="8" xfId="0" applyNumberFormat="1" applyFont="1" applyFill="1" applyBorder="1" applyAlignment="1">
      <alignment horizontal="center" vertical="center"/>
    </xf>
    <xf numFmtId="0" fontId="32" fillId="0" borderId="0"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applyBorder="1" applyAlignment="1">
      <alignment vertical="center" wrapText="1"/>
    </xf>
    <xf numFmtId="164" fontId="5" fillId="0" borderId="0" xfId="0" applyNumberFormat="1" applyFont="1" applyFill="1" applyAlignment="1">
      <alignment horizontal="center" vertical="center" wrapText="1"/>
    </xf>
    <xf numFmtId="49" fontId="9" fillId="0" borderId="0" xfId="0" applyNumberFormat="1" applyFont="1" applyFill="1" applyAlignment="1">
      <alignment horizontal="center"/>
    </xf>
    <xf numFmtId="170" fontId="5" fillId="0" borderId="0" xfId="0" applyNumberFormat="1" applyFont="1" applyFill="1" applyBorder="1" applyAlignment="1">
      <alignment horizontal="center" vertical="center" shrinkToFit="1"/>
    </xf>
    <xf numFmtId="0" fontId="9" fillId="0" borderId="0" xfId="0" applyFont="1" applyFill="1" applyBorder="1" applyAlignment="1">
      <alignment vertical="center"/>
    </xf>
    <xf numFmtId="0" fontId="9" fillId="0" borderId="0" xfId="0" applyFont="1" applyFill="1" applyAlignment="1">
      <alignment horizontal="center"/>
    </xf>
    <xf numFmtId="0" fontId="8" fillId="0" borderId="0" xfId="0" applyFont="1" applyFill="1" applyAlignment="1">
      <alignment horizontal="left" vertical="center" indent="2"/>
    </xf>
    <xf numFmtId="0" fontId="5" fillId="0" borderId="0" xfId="0" applyFont="1" applyFill="1" applyAlignment="1">
      <alignment vertical="center" wrapText="1"/>
    </xf>
    <xf numFmtId="0" fontId="28" fillId="8" borderId="1" xfId="0" applyFont="1" applyFill="1" applyBorder="1" applyAlignment="1">
      <alignment horizontal="center" vertical="center" wrapText="1"/>
    </xf>
    <xf numFmtId="0" fontId="28" fillId="8" borderId="1" xfId="0" applyFont="1" applyFill="1" applyBorder="1" applyAlignment="1">
      <alignment horizontal="left" vertical="center" wrapText="1"/>
    </xf>
    <xf numFmtId="0" fontId="33" fillId="0" borderId="0" xfId="0" applyFont="1" applyAlignment="1">
      <alignment vertical="center" wrapText="1"/>
    </xf>
    <xf numFmtId="0" fontId="33" fillId="0" borderId="0" xfId="0" applyFont="1" applyAlignment="1">
      <alignment horizontal="center" vertical="center" wrapText="1"/>
    </xf>
    <xf numFmtId="3" fontId="28" fillId="8" borderId="1" xfId="0" applyNumberFormat="1" applyFont="1" applyFill="1" applyBorder="1" applyAlignment="1">
      <alignment horizontal="center" vertical="center"/>
    </xf>
    <xf numFmtId="0" fontId="28" fillId="0" borderId="0" xfId="0" applyFont="1" applyFill="1" applyBorder="1" applyAlignment="1">
      <alignment vertical="center"/>
    </xf>
    <xf numFmtId="3" fontId="19" fillId="0" borderId="0" xfId="0" applyNumberFormat="1" applyFont="1" applyFill="1" applyBorder="1" applyAlignment="1">
      <alignment horizontal="center"/>
    </xf>
    <xf numFmtId="0" fontId="33" fillId="0" borderId="0" xfId="0" applyFont="1" applyBorder="1" applyAlignment="1">
      <alignment vertical="center" wrapText="1"/>
    </xf>
    <xf numFmtId="0" fontId="19" fillId="0" borderId="0" xfId="0" applyFont="1" applyBorder="1" applyAlignment="1">
      <alignment vertical="center" wrapText="1"/>
    </xf>
    <xf numFmtId="3" fontId="19" fillId="0" borderId="0" xfId="0" applyNumberFormat="1" applyFont="1" applyFill="1" applyBorder="1" applyAlignment="1">
      <alignment horizontal="center" vertical="center" shrinkToFit="1"/>
    </xf>
    <xf numFmtId="0" fontId="28" fillId="0" borderId="0" xfId="0" applyFont="1" applyFill="1" applyBorder="1" applyAlignment="1">
      <alignment horizontal="center" vertical="center"/>
    </xf>
    <xf numFmtId="0" fontId="28" fillId="0" borderId="0" xfId="0" applyFont="1" applyBorder="1"/>
    <xf numFmtId="0" fontId="33" fillId="0" borderId="0" xfId="0" applyFont="1" applyFill="1" applyBorder="1" applyAlignment="1">
      <alignment vertical="center" wrapText="1"/>
    </xf>
    <xf numFmtId="0" fontId="33" fillId="0" borderId="0" xfId="0" applyFont="1" applyFill="1" applyAlignment="1">
      <alignment vertical="center" wrapText="1"/>
    </xf>
    <xf numFmtId="0" fontId="34" fillId="0" borderId="0" xfId="0" applyFont="1"/>
    <xf numFmtId="0" fontId="9" fillId="0" borderId="9" xfId="0" applyFont="1" applyFill="1" applyBorder="1" applyAlignment="1">
      <alignment horizontal="center" vertical="center" wrapText="1"/>
    </xf>
    <xf numFmtId="0" fontId="5" fillId="0" borderId="10" xfId="0" applyFont="1" applyFill="1" applyBorder="1" applyAlignment="1">
      <alignment vertical="center" wrapText="1"/>
    </xf>
    <xf numFmtId="3" fontId="28" fillId="0" borderId="1" xfId="0" applyNumberFormat="1" applyFont="1" applyFill="1" applyBorder="1" applyAlignment="1">
      <alignment horizontal="center" vertical="center"/>
    </xf>
    <xf numFmtId="3" fontId="5" fillId="0" borderId="0" xfId="0" applyNumberFormat="1" applyFont="1" applyBorder="1" applyAlignment="1">
      <alignment horizontal="center" vertical="center" wrapText="1"/>
    </xf>
    <xf numFmtId="3" fontId="8" fillId="0" borderId="1" xfId="0" applyNumberFormat="1" applyFont="1" applyBorder="1" applyAlignment="1">
      <alignment horizontal="center" vertical="center"/>
    </xf>
    <xf numFmtId="0" fontId="5" fillId="0" borderId="0" xfId="0" applyFont="1" applyBorder="1" applyAlignment="1">
      <alignment vertical="center" wrapText="1"/>
    </xf>
    <xf numFmtId="3" fontId="5" fillId="0" borderId="0" xfId="0" applyNumberFormat="1" applyFont="1" applyBorder="1" applyAlignment="1">
      <alignment horizontal="center" vertical="center"/>
    </xf>
    <xf numFmtId="3" fontId="5"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0" fontId="9" fillId="0" borderId="11" xfId="0" applyFont="1" applyFill="1" applyBorder="1" applyAlignment="1">
      <alignment horizontal="center" vertical="center" wrapText="1"/>
    </xf>
    <xf numFmtId="0" fontId="5" fillId="0" borderId="12" xfId="0" applyFont="1" applyFill="1" applyBorder="1" applyAlignment="1">
      <alignment vertical="center" wrapText="1"/>
    </xf>
    <xf numFmtId="3" fontId="8" fillId="10" borderId="1"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5" fillId="0" borderId="13" xfId="0" applyFont="1" applyFill="1" applyBorder="1" applyAlignment="1">
      <alignment vertical="center" wrapText="1"/>
    </xf>
    <xf numFmtId="0" fontId="0" fillId="0" borderId="0" xfId="0" applyFont="1" applyAlignment="1">
      <alignment horizontal="center"/>
    </xf>
    <xf numFmtId="0" fontId="0" fillId="0" borderId="0" xfId="0" applyFont="1" applyAlignment="1">
      <alignment vertical="center" wrapText="1"/>
    </xf>
    <xf numFmtId="1" fontId="0" fillId="0" borderId="0" xfId="0" applyNumberFormat="1" applyFont="1"/>
    <xf numFmtId="3" fontId="0" fillId="0" borderId="0" xfId="0" applyNumberFormat="1" applyFont="1"/>
    <xf numFmtId="0" fontId="0" fillId="0" borderId="0" xfId="0" applyAlignment="1">
      <alignment horizontal="center"/>
    </xf>
    <xf numFmtId="0" fontId="0" fillId="0" borderId="0" xfId="0" applyAlignment="1">
      <alignment vertical="center" wrapText="1"/>
    </xf>
  </cellXfs>
  <cellStyles count="5">
    <cellStyle name="Normal_1.Формы ДЗО" xfId="4"/>
    <cellStyle name="Обычный" xfId="0" builtinId="0"/>
    <cellStyle name="Обычный 21" xfId="3"/>
    <cellStyle name="Процентный" xfId="2" builtinId="5"/>
    <cellStyle name="Финансовый" xfId="1" builtinId="3"/>
  </cellStyles>
  <dxfs count="7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00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Drop" dropLines="20" dropStyle="combo" dx="16" fmlaLink="[1]spisok!$A$1" fmlaRange="[1]spisok!$B$4:$B$20"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9525</xdr:rowOff>
        </xdr:from>
        <xdr:to>
          <xdr:col>1</xdr:col>
          <xdr:colOff>3448050</xdr:colOff>
          <xdr:row>0</xdr:row>
          <xdr:rowOff>244288</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s/&#1048;&#1085;&#1074;&#1077;&#1089;&#1090;&#1087;&#1088;&#1086;&#1075;&#1088;&#1072;&#1084;&#1084;&#1072;/&#1057;&#1086;&#1075;&#1083;&#1072;&#1089;&#1086;&#1074;&#1072;&#1085;&#1085;&#1099;&#1077;%20&#1084;&#1072;&#1090;&#1077;&#1088;&#1080;&#1072;&#1083;&#1099;%20&#1048;&#1055;&#1056;2020-2024/1)__&#1048;&#1055;&#1056;_2020-2024_&#1075;&#1088;&#1091;&#1087;&#1087;&#1072;_&#1055;&#1057;&#1050;__(01.10.2019).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ireg\AppData\Local\Microsoft\Windows\Temporary%20Internet%20Files\Content.Outlook\C2J78DGJ\&#1060;&#1086;&#1088;&#1084;&#1072;&#1090;_&#1054;&#1069;&#1050;_&#1048;&#1055;&#1056;_2020-2024%20&#1074;&#1077;&#1088;&#1089;&#1080;&#1103;%202%20&#1089;%20&#1045;&#1048;&#1040;&#1057;%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orks/&#1048;&#1085;&#1074;&#1077;&#1089;&#1090;&#1087;&#1088;&#1086;&#1075;&#1088;&#1072;&#1084;&#1084;&#1072;/&#1057;&#1086;&#1075;&#1083;&#1072;&#1089;&#1086;&#1074;&#1072;&#1085;&#1085;&#1099;&#1077;%20&#1084;&#1072;&#1090;&#1077;&#1088;&#1080;&#1072;&#1083;&#1099;%20&#1048;&#1055;&#1056;2021-2025/1)%20%20&#1048;&#1055;&#1056;%202021-2025%20&#1075;&#1088;&#1091;&#1087;&#1087;&#1072;%20&#1055;&#1057;&#1050;%20%20(01.10.2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ok"/>
      <sheetName val="СВОД"/>
      <sheetName val="ПСК"/>
      <sheetName val="ПЭС"/>
      <sheetName val="ОЭК"/>
      <sheetName val="Факторы неисполнения"/>
      <sheetName val="форма ОПС"/>
      <sheetName val="справка БУ"/>
    </sheetNames>
    <sheetDataSet>
      <sheetData sheetId="0">
        <row r="1">
          <cell r="P1">
            <v>2020</v>
          </cell>
        </row>
        <row r="2">
          <cell r="O2">
            <v>2016</v>
          </cell>
        </row>
        <row r="3">
          <cell r="O3">
            <v>2017</v>
          </cell>
        </row>
        <row r="4">
          <cell r="O4">
            <v>2018</v>
          </cell>
        </row>
        <row r="5">
          <cell r="O5">
            <v>2019</v>
          </cell>
        </row>
        <row r="6">
          <cell r="O6">
            <v>2020</v>
          </cell>
        </row>
        <row r="7">
          <cell r="O7">
            <v>2021</v>
          </cell>
        </row>
        <row r="8">
          <cell r="O8">
            <v>2022</v>
          </cell>
        </row>
        <row r="9">
          <cell r="O9">
            <v>2023</v>
          </cell>
        </row>
        <row r="10">
          <cell r="O10">
            <v>2024</v>
          </cell>
        </row>
        <row r="11">
          <cell r="O11">
            <v>2025</v>
          </cell>
        </row>
        <row r="12">
          <cell r="O12">
            <v>2026</v>
          </cell>
        </row>
        <row r="13">
          <cell r="O13">
            <v>2027</v>
          </cell>
        </row>
        <row r="14">
          <cell r="O14">
            <v>2028</v>
          </cell>
        </row>
        <row r="15">
          <cell r="O15">
            <v>2029</v>
          </cell>
        </row>
        <row r="16">
          <cell r="O16">
            <v>2030</v>
          </cell>
        </row>
        <row r="55">
          <cell r="B55" t="str">
            <v>-</v>
          </cell>
        </row>
        <row r="56">
          <cell r="B56" t="str">
            <v>тыс. USD</v>
          </cell>
        </row>
        <row r="57">
          <cell r="B57" t="str">
            <v>тыс. EUR</v>
          </cell>
        </row>
        <row r="58">
          <cell r="B58" t="str">
            <v>тыс. RUR</v>
          </cell>
        </row>
        <row r="59">
          <cell r="B59" t="str">
            <v>тыс. Рубль ПМР</v>
          </cell>
        </row>
        <row r="60">
          <cell r="B60" t="str">
            <v>тыс. Тенге</v>
          </cell>
        </row>
        <row r="61">
          <cell r="B61" t="str">
            <v>тыс. Драм</v>
          </cell>
        </row>
        <row r="62">
          <cell r="B62" t="str">
            <v>тыс. Лари</v>
          </cell>
        </row>
        <row r="63">
          <cell r="B63" t="str">
            <v>тыс. JPY</v>
          </cell>
        </row>
        <row r="64">
          <cell r="B64" t="str">
            <v>тыс. AUD</v>
          </cell>
        </row>
        <row r="65">
          <cell r="B65" t="str">
            <v>тыс. CHF</v>
          </cell>
        </row>
        <row r="71">
          <cell r="B71" t="str">
            <v>АТП</v>
          </cell>
        </row>
        <row r="72">
          <cell r="B72" t="str">
            <v>АПП</v>
          </cell>
        </row>
        <row r="73">
          <cell r="B73" t="str">
            <v>ПТП</v>
          </cell>
        </row>
        <row r="74">
          <cell r="B74" t="str">
            <v>ППП</v>
          </cell>
        </row>
        <row r="75">
          <cell r="B75" t="str">
            <v xml:space="preserve">НДС </v>
          </cell>
        </row>
        <row r="76">
          <cell r="B76" t="str">
            <v>ЭА</v>
          </cell>
        </row>
        <row r="77">
          <cell r="B77" t="str">
            <v>ПС: УК</v>
          </cell>
        </row>
        <row r="78">
          <cell r="B78" t="str">
            <v>ПС: ТБР (прибыль)</v>
          </cell>
        </row>
        <row r="79">
          <cell r="B79" t="str">
            <v>ПС: ТБР (прочее)</v>
          </cell>
        </row>
        <row r="80">
          <cell r="B80" t="str">
            <v>ПС: ТП</v>
          </cell>
        </row>
        <row r="81">
          <cell r="B81" t="str">
            <v>ПС:  ПР</v>
          </cell>
        </row>
        <row r="82">
          <cell r="B82" t="str">
            <v>ЦФ</v>
          </cell>
        </row>
        <row r="83">
          <cell r="B83" t="str">
            <v>БК</v>
          </cell>
        </row>
        <row r="84">
          <cell r="B84" t="str">
            <v>ЗМ: КЗ</v>
          </cell>
        </row>
        <row r="85">
          <cell r="B85" t="str">
            <v>ЗМ: ПЗ</v>
          </cell>
        </row>
        <row r="86">
          <cell r="B86" t="str">
            <v>ДУ</v>
          </cell>
        </row>
        <row r="87">
          <cell r="B87" t="str">
            <v>ПРПР</v>
          </cell>
        </row>
        <row r="88">
          <cell r="B88" t="str">
            <v>КИ</v>
          </cell>
        </row>
        <row r="101">
          <cell r="B101" t="str">
            <v>ЭЭ</v>
          </cell>
        </row>
        <row r="102">
          <cell r="B102" t="str">
            <v>УРН</v>
          </cell>
        </row>
        <row r="103">
          <cell r="B103" t="str">
            <v>СПРА</v>
          </cell>
        </row>
        <row r="104">
          <cell r="B104" t="str">
            <v>СТС</v>
          </cell>
        </row>
        <row r="105">
          <cell r="B105" t="str">
            <v>ПРО</v>
          </cell>
        </row>
        <row r="106">
          <cell r="B106" t="str">
            <v>-</v>
          </cell>
        </row>
        <row r="109">
          <cell r="B109" t="str">
            <v>ЦЭП</v>
          </cell>
        </row>
        <row r="110">
          <cell r="B110" t="str">
            <v>ПЭПЭ</v>
          </cell>
        </row>
        <row r="111">
          <cell r="B111" t="str">
            <v>ЕБРР</v>
          </cell>
        </row>
        <row r="112">
          <cell r="B112" t="str">
            <v>ПВВ</v>
          </cell>
        </row>
        <row r="113">
          <cell r="B113" t="str">
            <v>ПУИ</v>
          </cell>
        </row>
        <row r="114">
          <cell r="B114" t="str">
            <v>ИНР</v>
          </cell>
        </row>
        <row r="115">
          <cell r="B115" t="str">
            <v>-</v>
          </cell>
        </row>
        <row r="118">
          <cell r="B118" t="str">
            <v>ИПР</v>
          </cell>
        </row>
        <row r="119">
          <cell r="B119" t="str">
            <v>Отчет за 1 квартал</v>
          </cell>
        </row>
        <row r="120">
          <cell r="B120" t="str">
            <v>Отчет за 2 квартал</v>
          </cell>
        </row>
        <row r="121">
          <cell r="B121" t="str">
            <v>Отчет за 3 квартал</v>
          </cell>
        </row>
        <row r="122">
          <cell r="B122" t="str">
            <v>Отчет за 4 квартал</v>
          </cell>
        </row>
      </sheetData>
      <sheetData sheetId="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ok"/>
      <sheetName val="Проверки"/>
      <sheetName val="ОЭК"/>
      <sheetName val="Факторы неисполнения"/>
      <sheetName val="форма ОПС"/>
      <sheetName val="справка БУ"/>
    </sheetNames>
    <sheetDataSet>
      <sheetData sheetId="0">
        <row r="1">
          <cell r="P1">
            <v>2020</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ok"/>
      <sheetName val="СВОД"/>
      <sheetName val="ПСК"/>
      <sheetName val="ПЭС"/>
      <sheetName val="ОЭК"/>
    </sheetNames>
    <sheetDataSet>
      <sheetData sheetId="0"/>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PR2">
    <tabColor rgb="FFFFFFCC"/>
    <outlinePr summaryBelow="0" summaryRight="0"/>
    <pageSetUpPr fitToPage="1"/>
  </sheetPr>
  <dimension ref="A1:LX100"/>
  <sheetViews>
    <sheetView tabSelected="1" zoomScaleNormal="100" zoomScaleSheetLayoutView="100" zoomScalePageLayoutView="25" workbookViewId="0">
      <pane xSplit="2" ySplit="10" topLeftCell="CA21" activePane="bottomRight" state="frozen"/>
      <selection activeCell="A37" sqref="A37:XFD37"/>
      <selection pane="topRight" activeCell="A37" sqref="A37:XFD37"/>
      <selection pane="bottomLeft" activeCell="A37" sqref="A37:XFD37"/>
      <selection pane="bottomRight" activeCell="HI63" sqref="HI63"/>
    </sheetView>
  </sheetViews>
  <sheetFormatPr defaultColWidth="8.85546875" defaultRowHeight="12.75" outlineLevelRow="1" outlineLevelCol="1" x14ac:dyDescent="0.2"/>
  <cols>
    <col min="1" max="1" width="10.7109375" customWidth="1"/>
    <col min="2" max="2" width="52.7109375" customWidth="1" collapsed="1"/>
    <col min="3" max="5" width="8.7109375" hidden="1" customWidth="1" outlineLevel="1"/>
    <col min="6" max="6" width="8.7109375" customWidth="1" collapsed="1"/>
    <col min="7" max="7" width="8.7109375" hidden="1" customWidth="1" outlineLevel="1"/>
    <col min="8" max="8" width="8.7109375" customWidth="1" collapsed="1"/>
    <col min="9" max="9" width="8.7109375" hidden="1" customWidth="1" outlineLevel="1"/>
    <col min="10" max="10" width="8.7109375" style="302" customWidth="1" collapsed="1"/>
    <col min="11" max="11" width="8.7109375" style="302" hidden="1" customWidth="1" outlineLevel="1"/>
    <col min="12" max="12" width="8.7109375" style="302" customWidth="1" collapsed="1"/>
    <col min="13" max="27" width="8.7109375" hidden="1" customWidth="1" outlineLevel="1"/>
    <col min="28" max="28" width="8.7109375" customWidth="1" collapsed="1"/>
    <col min="29" max="29" width="8.7109375" hidden="1" customWidth="1" outlineLevel="1"/>
    <col min="30" max="30" width="8.7109375" customWidth="1" collapsed="1"/>
    <col min="31" max="31" width="8.7109375" hidden="1" customWidth="1" outlineLevel="1"/>
    <col min="32" max="32" width="8.7109375" customWidth="1"/>
    <col min="33" max="33" width="8.7109375" customWidth="1" collapsed="1"/>
    <col min="34" max="35" width="8.7109375" hidden="1" customWidth="1" outlineLevel="1"/>
    <col min="36" max="36" width="8.7109375" hidden="1" customWidth="1" outlineLevel="1" collapsed="1"/>
    <col min="37" max="37" width="8.7109375" customWidth="1" collapsed="1"/>
    <col min="38" max="40" width="8.7109375" hidden="1" customWidth="1" outlineLevel="1"/>
    <col min="41" max="41" width="8.7109375" customWidth="1" collapsed="1"/>
    <col min="42" max="48" width="8.7109375" hidden="1" customWidth="1" outlineLevel="1"/>
    <col min="49" max="49" width="8.7109375" customWidth="1" collapsed="1"/>
    <col min="50" max="56" width="8.7109375" hidden="1" customWidth="1" outlineLevel="1"/>
    <col min="57" max="57" width="8.7109375" customWidth="1" collapsed="1"/>
    <col min="58" max="60" width="8.7109375" hidden="1" customWidth="1" outlineLevel="1"/>
    <col min="61" max="61" width="8.7109375" customWidth="1" collapsed="1"/>
    <col min="62" max="77" width="8.7109375" hidden="1" customWidth="1" outlineLevel="1"/>
    <col min="78" max="82" width="8.7109375" customWidth="1"/>
    <col min="83" max="83" width="33.140625" style="303" customWidth="1" collapsed="1"/>
    <col min="84" max="84" width="5.85546875" hidden="1" customWidth="1" outlineLevel="1"/>
    <col min="85" max="85" width="8.7109375" customWidth="1" collapsed="1"/>
    <col min="86" max="86" width="8.7109375" hidden="1" customWidth="1" outlineLevel="1"/>
    <col min="87" max="87" width="8.7109375" customWidth="1" collapsed="1"/>
    <col min="88" max="88" width="8.7109375" hidden="1" customWidth="1" outlineLevel="1"/>
    <col min="89" max="89" width="8.7109375" customWidth="1"/>
    <col min="90" max="90" width="8.7109375" customWidth="1" collapsed="1"/>
    <col min="91" max="93" width="8.7109375" hidden="1" customWidth="1" outlineLevel="1"/>
    <col min="94" max="94" width="8.7109375" customWidth="1" collapsed="1"/>
    <col min="95" max="97" width="8.7109375" hidden="1" customWidth="1" outlineLevel="1"/>
    <col min="98" max="98" width="8.7109375" customWidth="1" collapsed="1"/>
    <col min="99" max="104" width="8.7109375" hidden="1" customWidth="1" outlineLevel="1"/>
    <col min="105" max="105" width="8.7109375" hidden="1" customWidth="1" outlineLevel="1" collapsed="1"/>
    <col min="106" max="106" width="8.7109375" customWidth="1" collapsed="1"/>
    <col min="107" max="113" width="8.7109375" hidden="1" customWidth="1" outlineLevel="1"/>
    <col min="114" max="114" width="8.7109375" customWidth="1" collapsed="1"/>
    <col min="115" max="117" width="8.7109375" hidden="1" customWidth="1" outlineLevel="1"/>
    <col min="118" max="118" width="8.7109375" customWidth="1" collapsed="1"/>
    <col min="119" max="134" width="8.7109375" hidden="1" customWidth="1" outlineLevel="1"/>
    <col min="135" max="139" width="8.7109375" customWidth="1"/>
    <col min="140" max="140" width="29.85546875" customWidth="1" collapsed="1"/>
    <col min="141" max="141" width="8.7109375" hidden="1" customWidth="1" outlineLevel="1"/>
    <col min="142" max="142" width="8.7109375" customWidth="1" collapsed="1"/>
    <col min="143" max="143" width="8.7109375" hidden="1" customWidth="1" outlineLevel="1"/>
    <col min="144" max="144" width="8.7109375" customWidth="1"/>
    <col min="145" max="145" width="8.7109375" customWidth="1" collapsed="1"/>
    <col min="146" max="148" width="8.7109375" hidden="1" customWidth="1" outlineLevel="1"/>
    <col min="149" max="149" width="8.7109375" customWidth="1" collapsed="1"/>
    <col min="150" max="152" width="8.7109375" hidden="1" customWidth="1" outlineLevel="1"/>
    <col min="153" max="153" width="8.7109375" customWidth="1" collapsed="1"/>
    <col min="154" max="159" width="8.7109375" hidden="1" customWidth="1" outlineLevel="1"/>
    <col min="160" max="160" width="8.7109375" hidden="1" customWidth="1" outlineLevel="1" collapsed="1"/>
    <col min="161" max="161" width="8.7109375" customWidth="1" collapsed="1"/>
    <col min="162" max="163" width="8.7109375" hidden="1" customWidth="1" outlineLevel="1"/>
    <col min="164" max="164" width="8.7109375" hidden="1" customWidth="1" outlineLevel="1" collapsed="1"/>
    <col min="165" max="168" width="8.7109375" hidden="1" customWidth="1" outlineLevel="1"/>
    <col min="169" max="169" width="8.7109375" customWidth="1" collapsed="1"/>
    <col min="170" max="172" width="8.7109375" hidden="1" customWidth="1" outlineLevel="1"/>
    <col min="173" max="173" width="8.7109375" customWidth="1" collapsed="1"/>
    <col min="174" max="189" width="8.7109375" hidden="1" customWidth="1" outlineLevel="1"/>
    <col min="190" max="194" width="8.7109375" customWidth="1"/>
    <col min="195" max="195" width="57" customWidth="1" collapsed="1"/>
    <col min="196" max="196" width="8.7109375" hidden="1" customWidth="1" outlineLevel="1"/>
    <col min="197" max="197" width="9.140625" customWidth="1"/>
    <col min="198" max="198" width="9.42578125" customWidth="1" collapsed="1"/>
    <col min="199" max="199" width="8.28515625" hidden="1" customWidth="1" outlineLevel="1"/>
    <col min="200" max="201" width="8.28515625" customWidth="1"/>
    <col min="202" max="202" width="8.28515625" customWidth="1" collapsed="1"/>
    <col min="203" max="203" width="8.28515625" hidden="1" customWidth="1" outlineLevel="1"/>
    <col min="204" max="204" width="8.28515625" customWidth="1" collapsed="1"/>
    <col min="205" max="205" width="8.28515625" hidden="1" customWidth="1" outlineLevel="1"/>
    <col min="206" max="206" width="9.5703125" customWidth="1" collapsed="1"/>
    <col min="207" max="207" width="8.28515625" hidden="1" customWidth="1" outlineLevel="1"/>
    <col min="208" max="215" width="8.28515625" customWidth="1"/>
    <col min="216" max="216" width="10.5703125" customWidth="1"/>
    <col min="217" max="217" width="54.140625" customWidth="1"/>
    <col min="218" max="218" width="14" customWidth="1"/>
    <col min="219" max="222" width="8.85546875" customWidth="1"/>
    <col min="223" max="226" width="8.85546875" hidden="1" customWidth="1"/>
    <col min="227" max="230" width="8.85546875" customWidth="1"/>
    <col min="231" max="234" width="8.85546875" hidden="1" customWidth="1"/>
    <col min="235" max="238" width="8.85546875" customWidth="1"/>
    <col min="239" max="242" width="8.85546875" hidden="1" customWidth="1"/>
    <col min="243" max="246" width="8.85546875" customWidth="1"/>
    <col min="247" max="250" width="8.85546875" hidden="1" customWidth="1"/>
    <col min="251" max="254" width="8.85546875" customWidth="1"/>
    <col min="255" max="258" width="8.85546875" hidden="1" customWidth="1"/>
    <col min="259" max="262" width="8.85546875" customWidth="1"/>
    <col min="263" max="266" width="8.85546875" hidden="1" customWidth="1"/>
    <col min="267" max="270" width="8.85546875" customWidth="1"/>
    <col min="271" max="274" width="8.85546875" hidden="1" customWidth="1"/>
    <col min="275" max="278" width="8.85546875" customWidth="1"/>
    <col min="279" max="282" width="8.85546875" hidden="1" customWidth="1"/>
    <col min="283" max="286" width="8.85546875" customWidth="1"/>
    <col min="287" max="290" width="8.85546875" hidden="1" customWidth="1"/>
    <col min="291" max="294" width="8.85546875" customWidth="1"/>
    <col min="295" max="299" width="8.85546875" hidden="1" customWidth="1"/>
    <col min="300" max="304" width="8.85546875" customWidth="1"/>
    <col min="305" max="305" width="8.85546875" hidden="1" customWidth="1"/>
    <col min="306" max="306" width="8.85546875" customWidth="1"/>
    <col min="307" max="307" width="8.85546875" hidden="1" customWidth="1"/>
    <col min="308" max="308" width="8.85546875" customWidth="1"/>
    <col min="309" max="309" width="8.85546875" hidden="1" customWidth="1"/>
    <col min="310" max="310" width="8.85546875" customWidth="1"/>
    <col min="311" max="311" width="8.85546875" hidden="1" customWidth="1"/>
    <col min="312" max="312" width="8.85546875" customWidth="1"/>
    <col min="313" max="313" width="8.85546875" hidden="1" customWidth="1"/>
    <col min="314" max="314" width="8.85546875" customWidth="1"/>
    <col min="315" max="315" width="8.85546875" hidden="1" customWidth="1"/>
    <col min="316" max="316" width="8.85546875" customWidth="1"/>
    <col min="317" max="317" width="8.85546875" hidden="1" customWidth="1"/>
    <col min="318" max="318" width="8.85546875" customWidth="1"/>
    <col min="319" max="319" width="8.85546875" hidden="1" customWidth="1"/>
    <col min="320" max="320" width="8.85546875" customWidth="1"/>
    <col min="321" max="321" width="8.85546875" hidden="1" customWidth="1"/>
    <col min="322" max="322" width="7.28515625" customWidth="1"/>
    <col min="323" max="323" width="8.42578125" hidden="1" customWidth="1"/>
    <col min="324" max="324" width="7.28515625" customWidth="1"/>
    <col min="325" max="325" width="8.42578125" hidden="1" customWidth="1"/>
    <col min="326" max="326" width="7.28515625" customWidth="1"/>
    <col min="327" max="327" width="9" hidden="1" customWidth="1"/>
    <col min="328" max="328" width="8.85546875" customWidth="1"/>
    <col min="329" max="329" width="8.85546875" hidden="1" customWidth="1"/>
    <col min="330" max="330" width="8.85546875" customWidth="1"/>
    <col min="331" max="331" width="8.85546875" hidden="1" customWidth="1"/>
    <col min="332" max="332" width="8.85546875" customWidth="1"/>
    <col min="333" max="333" width="8.85546875" hidden="1" customWidth="1"/>
    <col min="334" max="443" width="8.85546875" customWidth="1"/>
  </cols>
  <sheetData>
    <row r="1" spans="1:336" ht="31.5" customHeight="1" collapsed="1" x14ac:dyDescent="0.25">
      <c r="A1" s="1" t="str">
        <f>IF(B2="ИПР","Среднесрочная инвестиционная программа "&amp;B3&amp;"-"&amp;(B3+4),B2&amp;" "&amp;B3)</f>
        <v>Среднесрочная инвестиционная программа 2020-2024</v>
      </c>
      <c r="B1" s="1"/>
      <c r="C1" s="2"/>
      <c r="D1" s="2"/>
      <c r="E1" s="3"/>
      <c r="F1" s="2"/>
      <c r="G1" s="4"/>
      <c r="H1" s="5"/>
      <c r="I1" s="5"/>
      <c r="J1" s="6"/>
      <c r="K1" s="6"/>
      <c r="L1" s="6"/>
      <c r="M1" s="7"/>
      <c r="N1" s="7"/>
      <c r="O1" s="2"/>
      <c r="P1" s="2"/>
      <c r="Q1" s="2"/>
      <c r="R1" s="4"/>
      <c r="S1" s="3"/>
      <c r="T1" s="3"/>
      <c r="U1" s="3"/>
      <c r="V1" s="2"/>
      <c r="W1" s="2"/>
      <c r="X1" s="2"/>
      <c r="Y1" s="8"/>
      <c r="Z1" s="8"/>
      <c r="AA1" s="8"/>
      <c r="AB1" s="4"/>
      <c r="AC1" s="4"/>
      <c r="AD1" s="9"/>
      <c r="AE1" s="9"/>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1"/>
      <c r="BJ1" s="11"/>
      <c r="BK1" s="2"/>
      <c r="BL1" s="2"/>
      <c r="BM1" s="2"/>
      <c r="BN1" s="2"/>
      <c r="BO1" s="2"/>
      <c r="BP1" s="2"/>
      <c r="BQ1" s="2"/>
      <c r="BR1" s="2"/>
      <c r="BS1" s="2"/>
      <c r="BT1" s="2"/>
      <c r="BU1" s="2"/>
      <c r="BV1" s="2"/>
      <c r="BW1" s="2"/>
      <c r="BX1" s="2"/>
      <c r="BY1" s="2"/>
      <c r="BZ1" s="10"/>
      <c r="CA1" s="10"/>
      <c r="CB1" s="10"/>
      <c r="CC1" s="10"/>
      <c r="CD1" s="10"/>
      <c r="CE1" s="10"/>
      <c r="CF1" s="10"/>
      <c r="CG1" s="4"/>
      <c r="CH1" s="4"/>
      <c r="CI1" s="9"/>
      <c r="CJ1" s="9"/>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1"/>
      <c r="DO1" s="11"/>
      <c r="DP1" s="2"/>
      <c r="DQ1" s="2"/>
      <c r="DR1" s="2"/>
      <c r="DS1" s="2"/>
      <c r="DT1" s="2"/>
      <c r="DU1" s="2"/>
      <c r="DV1" s="2"/>
      <c r="DW1" s="2"/>
      <c r="DX1" s="2"/>
      <c r="DY1" s="2"/>
      <c r="DZ1" s="2"/>
      <c r="EA1" s="2"/>
      <c r="EB1" s="2"/>
      <c r="EC1" s="2"/>
      <c r="ED1" s="2"/>
      <c r="EE1" s="10"/>
      <c r="EF1" s="10"/>
      <c r="EG1" s="10"/>
      <c r="EH1" s="10"/>
      <c r="EI1" s="10"/>
      <c r="EJ1" s="10"/>
      <c r="EK1" s="10"/>
      <c r="EL1" s="4"/>
      <c r="EM1" s="4"/>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1"/>
      <c r="FR1" s="11"/>
      <c r="FS1" s="2"/>
      <c r="FT1" s="2"/>
      <c r="FU1" s="2"/>
      <c r="FV1" s="2"/>
      <c r="FW1" s="2"/>
      <c r="FX1" s="2"/>
      <c r="FY1" s="2"/>
      <c r="FZ1" s="2"/>
      <c r="GA1" s="2"/>
      <c r="GB1" s="2"/>
      <c r="GC1" s="2"/>
      <c r="GD1" s="2"/>
      <c r="GE1" s="2"/>
      <c r="GF1" s="2"/>
      <c r="GG1" s="2"/>
      <c r="GH1" s="10"/>
      <c r="GI1" s="10"/>
      <c r="GJ1" s="10"/>
      <c r="GK1" s="10"/>
      <c r="GL1" s="10"/>
      <c r="GM1" s="10"/>
      <c r="GN1" s="10"/>
      <c r="GO1" s="2"/>
      <c r="GP1" s="2"/>
      <c r="GQ1" s="4"/>
      <c r="GR1" s="10"/>
      <c r="GS1" s="12"/>
      <c r="GT1" s="12"/>
      <c r="GU1" s="12"/>
      <c r="GV1" s="12"/>
      <c r="GW1" s="12"/>
      <c r="GX1" s="12"/>
      <c r="GY1" s="12"/>
      <c r="GZ1" s="12"/>
      <c r="HA1" s="12"/>
      <c r="HB1" s="12"/>
      <c r="HC1" s="12"/>
      <c r="HD1" s="12"/>
      <c r="HE1" s="12"/>
      <c r="HF1" s="12"/>
      <c r="HG1" s="12"/>
      <c r="HH1" s="12"/>
      <c r="HI1" s="12"/>
      <c r="HJ1" s="2"/>
      <c r="HK1" s="4"/>
      <c r="HL1" s="13"/>
      <c r="HM1" s="13"/>
      <c r="HN1" s="13"/>
      <c r="HO1" s="13"/>
      <c r="HP1" s="13"/>
      <c r="HQ1" s="13"/>
      <c r="HR1" s="13"/>
      <c r="HS1" s="13"/>
      <c r="HT1" s="13"/>
      <c r="HU1" s="13"/>
      <c r="HV1" s="13"/>
      <c r="HW1" s="13"/>
      <c r="HX1" s="13"/>
      <c r="HY1" s="13"/>
      <c r="HZ1" s="13"/>
      <c r="IA1" s="13"/>
      <c r="IB1" s="13"/>
      <c r="IC1" s="13"/>
      <c r="ID1" s="13"/>
      <c r="IE1" s="4"/>
      <c r="IF1" s="13"/>
      <c r="IG1" s="13"/>
      <c r="IH1" s="13"/>
      <c r="II1" s="13"/>
      <c r="IJ1" s="13"/>
      <c r="IK1" s="13"/>
      <c r="IL1" s="13"/>
      <c r="IM1" s="4"/>
      <c r="IN1" s="13"/>
      <c r="IO1" s="13"/>
      <c r="IP1" s="13"/>
      <c r="IQ1" s="13"/>
      <c r="IR1" s="13"/>
      <c r="IS1" s="13"/>
      <c r="IT1" s="13"/>
      <c r="IU1" s="4"/>
      <c r="IV1" s="13"/>
      <c r="IW1" s="13"/>
      <c r="IX1" s="13"/>
      <c r="IY1" s="4"/>
      <c r="IZ1" s="13"/>
      <c r="JA1" s="13"/>
      <c r="JB1" s="13"/>
      <c r="JC1" s="13"/>
      <c r="JD1" s="13"/>
      <c r="JE1" s="13"/>
      <c r="JF1" s="13"/>
      <c r="JG1" s="13"/>
      <c r="JH1" s="13"/>
      <c r="JI1" s="13"/>
      <c r="JJ1" s="13"/>
      <c r="JK1" s="13"/>
      <c r="JL1" s="13"/>
      <c r="JM1" s="13"/>
      <c r="JN1" s="13"/>
      <c r="JO1" s="13"/>
      <c r="JP1" s="13"/>
      <c r="JQ1" s="13"/>
      <c r="JR1" s="13"/>
      <c r="JS1" s="4"/>
      <c r="JT1" s="13"/>
      <c r="JU1" s="13"/>
      <c r="JV1" s="13"/>
      <c r="JW1" s="13"/>
      <c r="JX1" s="13"/>
      <c r="JY1" s="13"/>
      <c r="JZ1" s="13"/>
      <c r="KA1" s="4"/>
      <c r="KB1" s="13"/>
      <c r="KC1" s="13"/>
      <c r="KD1" s="13"/>
      <c r="KE1" s="13"/>
      <c r="KF1" s="13"/>
      <c r="KG1" s="13"/>
      <c r="KH1" s="13"/>
      <c r="KI1" s="4"/>
      <c r="KJ1" s="13"/>
      <c r="KK1" s="13"/>
      <c r="KL1" s="13"/>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row>
    <row r="2" spans="1:336" ht="16.5" hidden="1" outlineLevel="1" x14ac:dyDescent="0.2">
      <c r="A2" s="14" t="s">
        <v>0</v>
      </c>
      <c r="B2" s="15" t="s">
        <v>1</v>
      </c>
      <c r="C2" s="2"/>
      <c r="D2" s="2"/>
      <c r="E2" s="3"/>
      <c r="F2" s="2"/>
      <c r="G2" s="4"/>
      <c r="H2" s="5"/>
      <c r="I2" s="5"/>
      <c r="J2" s="6"/>
      <c r="K2" s="6"/>
      <c r="L2" s="6"/>
      <c r="M2" s="7"/>
      <c r="N2" s="7"/>
      <c r="O2" s="2"/>
      <c r="P2" s="2"/>
      <c r="Q2" s="2"/>
      <c r="R2" s="4"/>
      <c r="S2" s="3"/>
      <c r="T2" s="3"/>
      <c r="U2" s="3"/>
      <c r="V2" s="2"/>
      <c r="W2" s="2"/>
      <c r="X2" s="2"/>
      <c r="Y2" s="8"/>
      <c r="Z2" s="8"/>
      <c r="AA2" s="8"/>
      <c r="AB2" s="4"/>
      <c r="AC2" s="4"/>
      <c r="AD2" s="9"/>
      <c r="AE2" s="9"/>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1"/>
      <c r="BJ2" s="11"/>
      <c r="BK2" s="2"/>
      <c r="BL2" s="2"/>
      <c r="BM2" s="2"/>
      <c r="BN2" s="2"/>
      <c r="BO2" s="2"/>
      <c r="BP2" s="2"/>
      <c r="BQ2" s="2"/>
      <c r="BR2" s="2"/>
      <c r="BS2" s="2"/>
      <c r="BT2" s="2"/>
      <c r="BU2" s="2"/>
      <c r="BV2" s="2"/>
      <c r="BW2" s="2"/>
      <c r="BX2" s="2"/>
      <c r="BY2" s="2"/>
      <c r="BZ2" s="10"/>
      <c r="CA2" s="10"/>
      <c r="CB2" s="10"/>
      <c r="CC2" s="10"/>
      <c r="CD2" s="10"/>
      <c r="CE2" s="10"/>
      <c r="CF2" s="10"/>
      <c r="CG2" s="4"/>
      <c r="CH2" s="4"/>
      <c r="CI2" s="9"/>
      <c r="CJ2" s="9"/>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1"/>
      <c r="DO2" s="11"/>
      <c r="DP2" s="2"/>
      <c r="DQ2" s="2"/>
      <c r="DR2" s="2"/>
      <c r="DS2" s="2"/>
      <c r="DT2" s="2"/>
      <c r="DU2" s="2"/>
      <c r="DV2" s="2"/>
      <c r="DW2" s="2"/>
      <c r="DX2" s="2"/>
      <c r="DY2" s="2"/>
      <c r="DZ2" s="2"/>
      <c r="EA2" s="2"/>
      <c r="EB2" s="2"/>
      <c r="EC2" s="2"/>
      <c r="ED2" s="2"/>
      <c r="EE2" s="10"/>
      <c r="EF2" s="10"/>
      <c r="EG2" s="10"/>
      <c r="EH2" s="10"/>
      <c r="EI2" s="10"/>
      <c r="EJ2" s="10"/>
      <c r="EK2" s="10"/>
      <c r="EL2" s="4"/>
      <c r="EM2" s="4"/>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1"/>
      <c r="FR2" s="11"/>
      <c r="FS2" s="2"/>
      <c r="FT2" s="2"/>
      <c r="FU2" s="2"/>
      <c r="FV2" s="2"/>
      <c r="FW2" s="2"/>
      <c r="FX2" s="2"/>
      <c r="FY2" s="2"/>
      <c r="FZ2" s="2"/>
      <c r="GA2" s="2"/>
      <c r="GB2" s="2"/>
      <c r="GC2" s="2"/>
      <c r="GD2" s="2"/>
      <c r="GE2" s="2"/>
      <c r="GF2" s="2"/>
      <c r="GG2" s="2"/>
      <c r="GH2" s="10"/>
      <c r="GI2" s="10"/>
      <c r="GJ2" s="10"/>
      <c r="GK2" s="10"/>
      <c r="GL2" s="10"/>
      <c r="GM2" s="10"/>
      <c r="GN2" s="10"/>
      <c r="GO2" s="2"/>
      <c r="GP2" s="2"/>
      <c r="GQ2" s="4"/>
      <c r="GR2" s="10"/>
      <c r="GS2" s="12"/>
      <c r="GT2" s="12"/>
      <c r="GU2" s="12"/>
      <c r="GV2" s="12"/>
      <c r="GW2" s="12"/>
      <c r="GX2" s="12"/>
      <c r="GY2" s="12"/>
      <c r="GZ2" s="12"/>
      <c r="HA2" s="12"/>
      <c r="HB2" s="12"/>
      <c r="HC2" s="12"/>
      <c r="HD2" s="12"/>
      <c r="HE2" s="12"/>
      <c r="HF2" s="12"/>
      <c r="HG2" s="12"/>
      <c r="HH2" s="12"/>
      <c r="HI2" s="12"/>
      <c r="HJ2" s="2"/>
      <c r="HK2" s="4"/>
      <c r="HL2" s="13"/>
      <c r="HM2" s="13"/>
      <c r="HN2" s="13"/>
      <c r="HO2" s="13"/>
      <c r="HP2" s="13"/>
      <c r="HQ2" s="13"/>
      <c r="HR2" s="13"/>
      <c r="HS2" s="13"/>
      <c r="HT2" s="13"/>
      <c r="HU2" s="13"/>
      <c r="HV2" s="13"/>
      <c r="HW2" s="13"/>
      <c r="HX2" s="13"/>
      <c r="HY2" s="13"/>
      <c r="HZ2" s="13"/>
      <c r="IA2" s="13"/>
      <c r="IB2" s="13"/>
      <c r="IC2" s="13"/>
      <c r="ID2" s="13"/>
      <c r="IE2" s="4"/>
      <c r="IF2" s="13"/>
      <c r="IG2" s="13"/>
      <c r="IH2" s="13"/>
      <c r="II2" s="13"/>
      <c r="IJ2" s="13"/>
      <c r="IK2" s="13"/>
      <c r="IL2" s="13"/>
      <c r="IM2" s="4"/>
      <c r="IN2" s="13"/>
      <c r="IO2" s="13"/>
      <c r="IP2" s="13"/>
      <c r="IQ2" s="13"/>
      <c r="IR2" s="13"/>
      <c r="IS2" s="13"/>
      <c r="IT2" s="13"/>
      <c r="IU2" s="4"/>
      <c r="IV2" s="13"/>
      <c r="IW2" s="13"/>
      <c r="IX2" s="13"/>
      <c r="IY2" s="4"/>
      <c r="IZ2" s="13"/>
      <c r="JA2" s="13"/>
      <c r="JB2" s="13"/>
      <c r="JC2" s="13"/>
      <c r="JD2" s="13"/>
      <c r="JE2" s="13"/>
      <c r="JF2" s="13"/>
      <c r="JG2" s="13"/>
      <c r="JH2" s="13"/>
      <c r="JI2" s="13"/>
      <c r="JJ2" s="13"/>
      <c r="JK2" s="13"/>
      <c r="JL2" s="13"/>
      <c r="JM2" s="13"/>
      <c r="JN2" s="13"/>
      <c r="JO2" s="13"/>
      <c r="JP2" s="13"/>
      <c r="JQ2" s="13"/>
      <c r="JR2" s="13"/>
      <c r="JS2" s="4"/>
      <c r="JT2" s="13"/>
      <c r="JU2" s="13"/>
      <c r="JV2" s="13"/>
      <c r="JW2" s="13"/>
      <c r="JX2" s="13"/>
      <c r="JY2" s="13"/>
      <c r="JZ2" s="13"/>
      <c r="KA2" s="4"/>
      <c r="KB2" s="13"/>
      <c r="KC2" s="13"/>
      <c r="KD2" s="13"/>
      <c r="KE2" s="13"/>
      <c r="KF2" s="13"/>
      <c r="KG2" s="13"/>
      <c r="KH2" s="13"/>
      <c r="KI2" s="4"/>
      <c r="KJ2" s="13"/>
      <c r="KK2" s="13"/>
      <c r="KL2" s="13"/>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row>
    <row r="3" spans="1:336" ht="18.75" hidden="1" outlineLevel="1" x14ac:dyDescent="0.2">
      <c r="A3" s="14" t="s">
        <v>2</v>
      </c>
      <c r="B3" s="15">
        <v>2020</v>
      </c>
      <c r="C3" s="2"/>
      <c r="D3" s="2"/>
      <c r="E3" s="3"/>
      <c r="F3" s="2"/>
      <c r="G3" s="16"/>
      <c r="H3" s="5"/>
      <c r="I3" s="5"/>
      <c r="J3" s="6"/>
      <c r="K3" s="6"/>
      <c r="L3" s="6"/>
      <c r="M3" s="2"/>
      <c r="N3" s="2"/>
      <c r="O3" s="2"/>
      <c r="P3" s="2"/>
      <c r="Q3" s="2"/>
      <c r="R3" s="16"/>
      <c r="S3" s="3"/>
      <c r="T3" s="3"/>
      <c r="U3" s="3"/>
      <c r="V3" s="2"/>
      <c r="W3" s="2"/>
      <c r="X3" s="2"/>
      <c r="Y3" s="8"/>
      <c r="Z3" s="8"/>
      <c r="AA3" s="8"/>
      <c r="AB3" s="16"/>
      <c r="AC3" s="16"/>
      <c r="AD3" s="17"/>
      <c r="AE3" s="17"/>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9"/>
      <c r="BL3" s="19"/>
      <c r="BM3" s="19"/>
      <c r="BN3" s="19"/>
      <c r="BO3" s="19"/>
      <c r="BP3" s="19"/>
      <c r="BQ3" s="19"/>
      <c r="BR3" s="19"/>
      <c r="BS3" s="19"/>
      <c r="BT3" s="19"/>
      <c r="BU3" s="19"/>
      <c r="BV3" s="19"/>
      <c r="BW3" s="19"/>
      <c r="BX3" s="19"/>
      <c r="BY3" s="19"/>
      <c r="BZ3" s="18"/>
      <c r="CA3" s="18"/>
      <c r="CB3" s="18"/>
      <c r="CC3" s="18"/>
      <c r="CD3" s="18"/>
      <c r="CE3" s="18"/>
      <c r="CF3" s="18"/>
      <c r="CG3" s="20"/>
      <c r="CH3" s="20"/>
      <c r="CI3" s="21"/>
      <c r="CJ3" s="21"/>
      <c r="CK3" s="22"/>
      <c r="CL3" s="20"/>
      <c r="CM3" s="20"/>
      <c r="CN3" s="20"/>
      <c r="CO3" s="23"/>
      <c r="CP3" s="20"/>
      <c r="CQ3" s="20"/>
      <c r="CR3" s="20"/>
      <c r="CS3" s="23"/>
      <c r="CT3" s="20"/>
      <c r="CU3" s="20"/>
      <c r="CV3" s="20"/>
      <c r="CW3" s="23"/>
      <c r="CX3" s="20"/>
      <c r="CY3" s="20"/>
      <c r="CZ3" s="20"/>
      <c r="DA3" s="23"/>
      <c r="DB3" s="20"/>
      <c r="DC3" s="20"/>
      <c r="DD3" s="20"/>
      <c r="DE3" s="23"/>
      <c r="DF3" s="20"/>
      <c r="DG3" s="20"/>
      <c r="DH3" s="20"/>
      <c r="DI3" s="23"/>
      <c r="DJ3" s="20"/>
      <c r="DK3" s="20"/>
      <c r="DL3" s="20"/>
      <c r="DM3" s="23"/>
      <c r="DN3" s="22"/>
      <c r="DO3" s="22"/>
      <c r="DP3" s="19"/>
      <c r="DQ3" s="19"/>
      <c r="DR3" s="19"/>
      <c r="DS3" s="19"/>
      <c r="DT3" s="19"/>
      <c r="DU3" s="19"/>
      <c r="DV3" s="19"/>
      <c r="DW3" s="19"/>
      <c r="DX3" s="19"/>
      <c r="DY3" s="19"/>
      <c r="DZ3" s="19"/>
      <c r="EA3" s="19"/>
      <c r="EB3" s="19"/>
      <c r="EC3" s="19"/>
      <c r="ED3" s="19"/>
      <c r="EE3" s="24"/>
      <c r="EF3" s="24"/>
      <c r="EG3" s="24"/>
      <c r="EH3" s="18"/>
      <c r="EI3" s="18"/>
      <c r="EJ3" s="18"/>
      <c r="EK3" s="18"/>
      <c r="EL3" s="16"/>
      <c r="EM3" s="16"/>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7"/>
      <c r="FR3" s="17"/>
      <c r="FS3" s="19"/>
      <c r="FT3" s="19"/>
      <c r="FU3" s="19"/>
      <c r="FV3" s="19"/>
      <c r="FW3" s="19"/>
      <c r="FX3" s="19"/>
      <c r="FY3" s="19"/>
      <c r="FZ3" s="19"/>
      <c r="GA3" s="19"/>
      <c r="GB3" s="19"/>
      <c r="GC3" s="19"/>
      <c r="GD3" s="19"/>
      <c r="GE3" s="19"/>
      <c r="GF3" s="19"/>
      <c r="GG3" s="19"/>
      <c r="GH3" s="18"/>
      <c r="GI3" s="18"/>
      <c r="GJ3" s="18"/>
      <c r="GK3" s="18"/>
      <c r="GL3" s="18"/>
      <c r="GM3" s="18"/>
      <c r="GN3" s="18"/>
      <c r="GO3" s="2"/>
      <c r="GP3" s="2"/>
      <c r="GQ3" s="16"/>
      <c r="GR3" s="18"/>
      <c r="GS3" s="12"/>
      <c r="GT3" s="12"/>
      <c r="GU3" s="12"/>
      <c r="GV3" s="12"/>
      <c r="GW3" s="12"/>
      <c r="GX3" s="12"/>
      <c r="GY3" s="12"/>
      <c r="GZ3" s="12"/>
      <c r="HA3" s="12"/>
      <c r="HB3" s="12"/>
      <c r="HC3" s="12"/>
      <c r="HD3" s="12"/>
      <c r="HE3" s="12"/>
      <c r="HF3" s="12"/>
      <c r="HG3" s="12"/>
      <c r="HH3" s="12"/>
      <c r="HI3" s="12"/>
      <c r="HJ3" s="2"/>
      <c r="HK3" s="16"/>
      <c r="HL3" s="19"/>
      <c r="HM3" s="25"/>
      <c r="HN3" s="25"/>
      <c r="HO3" s="25"/>
      <c r="HP3" s="25"/>
      <c r="HQ3" s="25"/>
      <c r="HR3" s="25"/>
      <c r="HS3" s="25"/>
      <c r="HT3" s="25"/>
      <c r="HU3" s="25"/>
      <c r="HV3" s="25"/>
      <c r="HW3" s="25"/>
      <c r="HX3" s="25"/>
      <c r="HY3" s="25"/>
      <c r="HZ3" s="25"/>
      <c r="IA3" s="25"/>
      <c r="IB3" s="25"/>
      <c r="IC3" s="25"/>
      <c r="ID3" s="25"/>
      <c r="IE3" s="16"/>
      <c r="IF3" s="25"/>
      <c r="IG3" s="25"/>
      <c r="IH3" s="25"/>
      <c r="II3" s="25"/>
      <c r="IJ3" s="25"/>
      <c r="IK3" s="25"/>
      <c r="IL3" s="25"/>
      <c r="IM3" s="16"/>
      <c r="IN3" s="25"/>
      <c r="IO3" s="25"/>
      <c r="IP3" s="25"/>
      <c r="IQ3" s="25"/>
      <c r="IR3" s="25"/>
      <c r="IS3" s="25"/>
      <c r="IT3" s="25"/>
      <c r="IU3" s="16"/>
      <c r="IV3" s="25"/>
      <c r="IW3" s="25"/>
      <c r="IX3" s="25"/>
      <c r="IY3" s="16"/>
      <c r="IZ3" s="19"/>
      <c r="JA3" s="25"/>
      <c r="JB3" s="25"/>
      <c r="JC3" s="25"/>
      <c r="JD3" s="25"/>
      <c r="JE3" s="25"/>
      <c r="JF3" s="25"/>
      <c r="JG3" s="25"/>
      <c r="JH3" s="25"/>
      <c r="JI3" s="25"/>
      <c r="JJ3" s="25"/>
      <c r="JK3" s="25"/>
      <c r="JL3" s="25"/>
      <c r="JM3" s="25"/>
      <c r="JN3" s="25"/>
      <c r="JO3" s="25"/>
      <c r="JP3" s="25"/>
      <c r="JQ3" s="25"/>
      <c r="JR3" s="25"/>
      <c r="JS3" s="16"/>
      <c r="JT3" s="25"/>
      <c r="JU3" s="25"/>
      <c r="JV3" s="25"/>
      <c r="JW3" s="25"/>
      <c r="JX3" s="25"/>
      <c r="JY3" s="25"/>
      <c r="JZ3" s="25"/>
      <c r="KA3" s="16"/>
      <c r="KB3" s="25"/>
      <c r="KC3" s="25"/>
      <c r="KD3" s="25"/>
      <c r="KE3" s="25"/>
      <c r="KF3" s="25"/>
      <c r="KG3" s="25"/>
      <c r="KH3" s="25"/>
      <c r="KI3" s="16"/>
      <c r="KJ3" s="25"/>
      <c r="KK3" s="25"/>
      <c r="KL3" s="25"/>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row>
    <row r="4" spans="1:336" ht="18.75" hidden="1" outlineLevel="1" x14ac:dyDescent="0.2">
      <c r="A4" s="14" t="s">
        <v>3</v>
      </c>
      <c r="B4" s="26" t="s">
        <v>4</v>
      </c>
      <c r="C4" s="2"/>
      <c r="D4" s="2"/>
      <c r="E4" s="3"/>
      <c r="F4" s="2"/>
      <c r="G4" s="27"/>
      <c r="H4" s="28"/>
      <c r="I4" s="5"/>
      <c r="J4" s="6"/>
      <c r="K4" s="6"/>
      <c r="L4" s="6"/>
      <c r="M4" s="2"/>
      <c r="N4" s="2"/>
      <c r="O4" s="2"/>
      <c r="P4" s="2"/>
      <c r="Q4" s="2"/>
      <c r="R4" s="29"/>
      <c r="S4" s="3"/>
      <c r="T4" s="3"/>
      <c r="U4" s="3"/>
      <c r="V4" s="2"/>
      <c r="W4" s="2"/>
      <c r="X4" s="2"/>
      <c r="Y4" s="8"/>
      <c r="Z4" s="8"/>
      <c r="AA4" s="8"/>
      <c r="AB4" s="29"/>
      <c r="AC4" s="30"/>
      <c r="AD4" s="31"/>
      <c r="AE4" s="31"/>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32"/>
      <c r="BJ4" s="32"/>
      <c r="BK4" s="33"/>
      <c r="BL4" s="33"/>
      <c r="BM4" s="33"/>
      <c r="BN4" s="33"/>
      <c r="BO4" s="33"/>
      <c r="BP4" s="33"/>
      <c r="BQ4" s="33"/>
      <c r="BR4" s="33"/>
      <c r="BS4" s="33"/>
      <c r="BT4" s="33"/>
      <c r="BU4" s="33"/>
      <c r="BV4" s="33"/>
      <c r="BW4" s="33"/>
      <c r="BX4" s="33"/>
      <c r="BY4" s="33"/>
      <c r="BZ4" s="18"/>
      <c r="CA4" s="18"/>
      <c r="CB4" s="18"/>
      <c r="CC4" s="18"/>
      <c r="CD4" s="18"/>
      <c r="CE4" s="18"/>
      <c r="CF4" s="18"/>
      <c r="CG4" s="29"/>
      <c r="CH4" s="29"/>
      <c r="CI4" s="25"/>
      <c r="CJ4" s="25"/>
      <c r="CK4" s="24"/>
      <c r="CL4" s="24"/>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32"/>
      <c r="DO4" s="32"/>
      <c r="DP4" s="33"/>
      <c r="DQ4" s="33"/>
      <c r="DR4" s="33"/>
      <c r="DS4" s="33"/>
      <c r="DT4" s="33"/>
      <c r="DU4" s="33"/>
      <c r="DV4" s="33"/>
      <c r="DW4" s="33"/>
      <c r="DX4" s="33"/>
      <c r="DY4" s="33"/>
      <c r="DZ4" s="33"/>
      <c r="EA4" s="33"/>
      <c r="EB4" s="33"/>
      <c r="EC4" s="33"/>
      <c r="ED4" s="33"/>
      <c r="EE4" s="18"/>
      <c r="EF4" s="18"/>
      <c r="EG4" s="18"/>
      <c r="EH4" s="18"/>
      <c r="EI4" s="18"/>
      <c r="EJ4" s="18"/>
      <c r="EK4" s="24"/>
      <c r="EL4" s="29"/>
      <c r="EM4" s="29"/>
      <c r="EN4" s="24"/>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32"/>
      <c r="FR4" s="32"/>
      <c r="FS4" s="33"/>
      <c r="FT4" s="33"/>
      <c r="FU4" s="33"/>
      <c r="FV4" s="33"/>
      <c r="FW4" s="33"/>
      <c r="FX4" s="33"/>
      <c r="FY4" s="33"/>
      <c r="FZ4" s="33"/>
      <c r="GA4" s="33"/>
      <c r="GB4" s="33"/>
      <c r="GC4" s="33"/>
      <c r="GD4" s="33"/>
      <c r="GE4" s="33"/>
      <c r="GF4" s="33"/>
      <c r="GG4" s="33"/>
      <c r="GH4" s="18"/>
      <c r="GI4" s="18"/>
      <c r="GJ4" s="18"/>
      <c r="GK4" s="18"/>
      <c r="GL4" s="18"/>
      <c r="GM4" s="18"/>
      <c r="GN4" s="18"/>
      <c r="GO4" s="2"/>
      <c r="GP4" s="2"/>
      <c r="GQ4" s="29"/>
      <c r="GR4" s="18"/>
      <c r="GS4" s="12"/>
      <c r="GT4" s="12"/>
      <c r="GU4" s="12"/>
      <c r="GV4" s="12"/>
      <c r="GW4" s="12"/>
      <c r="GX4" s="12"/>
      <c r="GY4" s="12"/>
      <c r="GZ4" s="12"/>
      <c r="HA4" s="12"/>
      <c r="HB4" s="12"/>
      <c r="HC4" s="12"/>
      <c r="HD4" s="12"/>
      <c r="HE4" s="12"/>
      <c r="HF4" s="12"/>
      <c r="HG4" s="12"/>
      <c r="HH4" s="12"/>
      <c r="HI4" s="12"/>
      <c r="HJ4" s="2"/>
      <c r="HK4" s="29"/>
      <c r="HL4" s="33"/>
      <c r="HM4" s="32"/>
      <c r="HN4" s="32"/>
      <c r="HO4" s="32"/>
      <c r="HP4" s="32"/>
      <c r="HQ4" s="32"/>
      <c r="HR4" s="32"/>
      <c r="HS4" s="32"/>
      <c r="HT4" s="32"/>
      <c r="HU4" s="32"/>
      <c r="HV4" s="32"/>
      <c r="HW4" s="32"/>
      <c r="HX4" s="32"/>
      <c r="HY4" s="32"/>
      <c r="HZ4" s="32"/>
      <c r="IA4" s="32"/>
      <c r="IB4" s="32"/>
      <c r="IC4" s="32"/>
      <c r="ID4" s="32"/>
      <c r="IE4" s="29"/>
      <c r="IF4" s="32"/>
      <c r="IG4" s="32"/>
      <c r="IH4" s="32"/>
      <c r="II4" s="32"/>
      <c r="IJ4" s="32"/>
      <c r="IK4" s="32"/>
      <c r="IL4" s="32"/>
      <c r="IM4" s="29"/>
      <c r="IN4" s="32"/>
      <c r="IO4" s="32"/>
      <c r="IP4" s="32"/>
      <c r="IQ4" s="32"/>
      <c r="IR4" s="32"/>
      <c r="IS4" s="32"/>
      <c r="IT4" s="32"/>
      <c r="IU4" s="29"/>
      <c r="IV4" s="32"/>
      <c r="IW4" s="32"/>
      <c r="IX4" s="32"/>
      <c r="IY4" s="29"/>
      <c r="IZ4" s="33"/>
      <c r="JA4" s="32"/>
      <c r="JB4" s="32"/>
      <c r="JC4" s="32"/>
      <c r="JD4" s="32"/>
      <c r="JE4" s="32"/>
      <c r="JF4" s="32"/>
      <c r="JG4" s="32"/>
      <c r="JH4" s="32"/>
      <c r="JI4" s="32"/>
      <c r="JJ4" s="32"/>
      <c r="JK4" s="32"/>
      <c r="JL4" s="32"/>
      <c r="JM4" s="32"/>
      <c r="JN4" s="32"/>
      <c r="JO4" s="32"/>
      <c r="JP4" s="32"/>
      <c r="JQ4" s="32"/>
      <c r="JR4" s="32"/>
      <c r="JS4" s="29"/>
      <c r="JT4" s="32"/>
      <c r="JU4" s="32"/>
      <c r="JV4" s="32"/>
      <c r="JW4" s="32"/>
      <c r="JX4" s="32"/>
      <c r="JY4" s="32"/>
      <c r="JZ4" s="32"/>
      <c r="KA4" s="29"/>
      <c r="KB4" s="32"/>
      <c r="KC4" s="32"/>
      <c r="KD4" s="32"/>
      <c r="KE4" s="32"/>
      <c r="KF4" s="32"/>
      <c r="KG4" s="32"/>
      <c r="KH4" s="32"/>
      <c r="KI4" s="29"/>
      <c r="KJ4" s="32"/>
      <c r="KK4" s="32"/>
      <c r="KL4" s="3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row>
    <row r="5" spans="1:336" ht="16.5" hidden="1" outlineLevel="1" x14ac:dyDescent="0.2">
      <c r="A5" s="14" t="s">
        <v>5</v>
      </c>
      <c r="B5" s="26" t="s">
        <v>6</v>
      </c>
      <c r="C5" s="3"/>
      <c r="D5" s="34"/>
      <c r="E5" s="3"/>
      <c r="F5" s="35"/>
      <c r="G5" s="3"/>
      <c r="H5" s="34"/>
      <c r="I5" s="3"/>
      <c r="J5" s="36"/>
      <c r="K5" s="37"/>
      <c r="L5" s="36"/>
      <c r="M5" s="3"/>
      <c r="N5" s="34"/>
      <c r="O5" s="3"/>
      <c r="P5" s="34"/>
      <c r="Q5" s="3"/>
      <c r="R5" s="34"/>
      <c r="S5" s="3"/>
      <c r="T5" s="34"/>
      <c r="U5" s="3"/>
      <c r="V5" s="34"/>
      <c r="W5" s="3"/>
      <c r="X5" s="34"/>
      <c r="Y5" s="3"/>
      <c r="Z5" s="34"/>
      <c r="AA5" s="3"/>
      <c r="AB5" s="38"/>
      <c r="AC5" s="39"/>
      <c r="AD5" s="38"/>
      <c r="AE5" s="3"/>
      <c r="AF5" s="34"/>
      <c r="AG5" s="3"/>
      <c r="AH5" s="34"/>
      <c r="AI5" s="3"/>
      <c r="AJ5" s="34"/>
      <c r="AK5" s="3"/>
      <c r="AL5" s="34"/>
      <c r="AM5" s="3"/>
      <c r="AN5" s="34"/>
      <c r="AO5" s="3"/>
      <c r="AP5" s="34"/>
      <c r="AQ5" s="3"/>
      <c r="AR5" s="34"/>
      <c r="AS5" s="3"/>
      <c r="AT5" s="34"/>
      <c r="AU5" s="3"/>
      <c r="AV5" s="34"/>
      <c r="AW5" s="3"/>
      <c r="AX5" s="34"/>
      <c r="AY5" s="3"/>
      <c r="AZ5" s="34"/>
      <c r="BA5" s="3"/>
      <c r="BB5" s="34"/>
      <c r="BC5" s="3"/>
      <c r="BD5" s="34"/>
      <c r="BE5" s="3"/>
      <c r="BF5" s="34"/>
      <c r="BG5" s="3"/>
      <c r="BH5" s="34"/>
      <c r="BI5" s="3"/>
      <c r="BJ5" s="34"/>
      <c r="BK5" s="3"/>
      <c r="BL5" s="34"/>
      <c r="BM5" s="3"/>
      <c r="BN5" s="34"/>
      <c r="BO5" s="3"/>
      <c r="BP5" s="34"/>
      <c r="BQ5" s="3"/>
      <c r="BR5" s="34"/>
      <c r="BS5" s="3"/>
      <c r="BT5" s="34"/>
      <c r="BU5" s="3"/>
      <c r="BV5" s="34"/>
      <c r="BW5" s="3"/>
      <c r="BX5" s="34"/>
      <c r="BY5" s="3"/>
      <c r="BZ5" s="34"/>
      <c r="CA5" s="3"/>
      <c r="CB5" s="34"/>
      <c r="CC5" s="3"/>
      <c r="CD5" s="34"/>
      <c r="CE5" s="3"/>
      <c r="CF5" s="34"/>
      <c r="CG5" s="3"/>
      <c r="CH5" s="34"/>
      <c r="CI5" s="3"/>
      <c r="CJ5" s="34"/>
      <c r="CK5" s="39"/>
      <c r="CL5" s="38"/>
      <c r="CM5" s="3"/>
      <c r="CN5" s="34"/>
      <c r="CO5" s="3"/>
      <c r="CP5" s="34"/>
      <c r="CQ5" s="3"/>
      <c r="CR5" s="34"/>
      <c r="CS5" s="3"/>
      <c r="CT5" s="34"/>
      <c r="CU5" s="3"/>
      <c r="CV5" s="34"/>
      <c r="CW5" s="3"/>
      <c r="CX5" s="34"/>
      <c r="CY5" s="3"/>
      <c r="CZ5" s="34"/>
      <c r="DA5" s="3"/>
      <c r="DB5" s="34"/>
      <c r="DC5" s="3"/>
      <c r="DD5" s="34"/>
      <c r="DE5" s="3"/>
      <c r="DF5" s="34"/>
      <c r="DG5" s="3"/>
      <c r="DH5" s="34"/>
      <c r="DI5" s="3"/>
      <c r="DJ5" s="34"/>
      <c r="DK5" s="3"/>
      <c r="DL5" s="34"/>
      <c r="DM5" s="3"/>
      <c r="DN5" s="34"/>
      <c r="DO5" s="3"/>
      <c r="DP5" s="34"/>
      <c r="DQ5" s="3"/>
      <c r="DR5" s="34"/>
      <c r="DS5" s="3"/>
      <c r="DT5" s="34"/>
      <c r="DU5" s="3"/>
      <c r="DV5" s="34"/>
      <c r="DW5" s="3"/>
      <c r="DX5" s="34"/>
      <c r="DY5" s="3"/>
      <c r="DZ5" s="34"/>
      <c r="EA5" s="3"/>
      <c r="EB5" s="34"/>
      <c r="EC5" s="34"/>
      <c r="ED5" s="3"/>
      <c r="EE5" s="3"/>
      <c r="EF5" s="34"/>
      <c r="EG5" s="3"/>
      <c r="EH5" s="34"/>
      <c r="EI5" s="3"/>
      <c r="EJ5" s="34"/>
      <c r="EK5" s="39"/>
      <c r="EL5" s="34"/>
      <c r="EM5" s="3"/>
      <c r="EN5" s="38"/>
      <c r="EO5" s="39"/>
      <c r="EP5" s="34"/>
      <c r="EQ5" s="3"/>
      <c r="ER5" s="34"/>
      <c r="ES5" s="3"/>
      <c r="ET5" s="34"/>
      <c r="EU5" s="3"/>
      <c r="EV5" s="34"/>
      <c r="EW5" s="3"/>
      <c r="EX5" s="34"/>
      <c r="EY5" s="3"/>
      <c r="EZ5" s="34"/>
      <c r="FA5" s="3"/>
      <c r="FB5" s="34"/>
      <c r="FC5" s="3"/>
      <c r="FD5" s="34"/>
      <c r="FE5" s="3"/>
      <c r="FF5" s="34"/>
      <c r="FG5" s="3"/>
      <c r="FH5" s="34"/>
      <c r="FI5" s="3"/>
      <c r="FJ5" s="34"/>
      <c r="FK5" s="3"/>
      <c r="FL5" s="34"/>
      <c r="FM5" s="39"/>
      <c r="FN5" s="34"/>
      <c r="FO5" s="3"/>
      <c r="FP5" s="34"/>
      <c r="FQ5" s="3"/>
      <c r="FR5" s="34"/>
      <c r="FS5" s="3"/>
      <c r="FT5" s="34"/>
      <c r="FU5" s="3"/>
      <c r="FV5" s="34"/>
      <c r="FW5" s="3"/>
      <c r="FX5" s="34"/>
      <c r="FY5" s="3"/>
      <c r="FZ5" s="34"/>
      <c r="GA5" s="3"/>
      <c r="GB5" s="34"/>
      <c r="GC5" s="3"/>
      <c r="GD5" s="34"/>
      <c r="GE5" s="3"/>
      <c r="GF5" s="3"/>
      <c r="GG5" s="34"/>
      <c r="GH5" s="34"/>
      <c r="GI5" s="3"/>
      <c r="GJ5" s="34"/>
      <c r="GK5" s="3"/>
      <c r="GL5" s="34"/>
      <c r="GM5" s="3"/>
      <c r="GN5" s="34"/>
      <c r="GO5" s="3"/>
      <c r="GP5" s="3"/>
      <c r="GQ5" s="34"/>
      <c r="GR5" s="3"/>
      <c r="GS5" s="34"/>
      <c r="GT5" s="3"/>
      <c r="GU5" s="3"/>
      <c r="GV5" s="34"/>
      <c r="GW5" s="34"/>
      <c r="GX5" s="34"/>
      <c r="GY5" s="34"/>
      <c r="GZ5" s="3"/>
      <c r="HA5" s="34"/>
      <c r="HB5" s="3"/>
      <c r="HC5" s="34"/>
      <c r="HD5" s="3"/>
      <c r="HE5" s="34"/>
      <c r="HF5" s="3"/>
      <c r="HG5" s="34"/>
      <c r="HH5" s="3"/>
      <c r="HI5" s="3"/>
      <c r="HJ5" s="34"/>
      <c r="HK5" s="40"/>
      <c r="HL5" s="34"/>
      <c r="HM5" s="2"/>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c r="IW5" s="25"/>
      <c r="IX5" s="25"/>
      <c r="IY5" s="40"/>
      <c r="IZ5" s="34"/>
      <c r="JA5" s="2"/>
      <c r="JB5" s="25"/>
      <c r="JC5" s="25"/>
      <c r="JD5" s="25"/>
      <c r="JE5" s="25"/>
      <c r="JF5" s="25"/>
      <c r="JG5" s="25"/>
      <c r="JH5" s="25"/>
      <c r="JI5" s="25"/>
      <c r="JJ5" s="25"/>
      <c r="JK5" s="25"/>
      <c r="JL5" s="25"/>
      <c r="JM5" s="25"/>
      <c r="JN5" s="25"/>
      <c r="JO5" s="25"/>
      <c r="JP5" s="25"/>
      <c r="JQ5" s="25"/>
      <c r="JR5" s="25"/>
      <c r="JS5" s="25"/>
      <c r="JT5" s="25"/>
      <c r="JU5" s="25"/>
      <c r="JV5" s="25"/>
      <c r="JW5" s="25"/>
      <c r="JX5" s="25"/>
      <c r="JY5" s="25"/>
      <c r="JZ5" s="25"/>
      <c r="KA5" s="25"/>
      <c r="KB5" s="25"/>
      <c r="KC5" s="25"/>
      <c r="KD5" s="25"/>
      <c r="KE5" s="25"/>
      <c r="KF5" s="25"/>
      <c r="KG5" s="25"/>
      <c r="KH5" s="25"/>
      <c r="KI5" s="25"/>
      <c r="KJ5" s="25"/>
      <c r="KK5" s="25"/>
      <c r="KL5" s="25"/>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row>
    <row r="6" spans="1:336" ht="23.25" customHeight="1" x14ac:dyDescent="0.2">
      <c r="A6" s="41" t="s">
        <v>7</v>
      </c>
      <c r="B6" s="42" t="s">
        <v>8</v>
      </c>
      <c r="C6" s="41" t="s">
        <v>9</v>
      </c>
      <c r="D6" s="41"/>
      <c r="E6" s="41"/>
      <c r="F6" s="41" t="s">
        <v>10</v>
      </c>
      <c r="G6" s="41"/>
      <c r="H6" s="41"/>
      <c r="I6" s="41"/>
      <c r="J6" s="41" t="s">
        <v>11</v>
      </c>
      <c r="K6" s="41"/>
      <c r="L6" s="41"/>
      <c r="M6" s="41"/>
      <c r="N6" s="41" t="s">
        <v>12</v>
      </c>
      <c r="O6" s="41"/>
      <c r="P6" s="41"/>
      <c r="Q6" s="41"/>
      <c r="R6" s="41" t="s">
        <v>13</v>
      </c>
      <c r="S6" s="41"/>
      <c r="T6" s="41"/>
      <c r="U6" s="41"/>
      <c r="V6" s="42" t="s">
        <v>14</v>
      </c>
      <c r="W6" s="42"/>
      <c r="X6" s="42" t="s">
        <v>15</v>
      </c>
      <c r="Y6" s="42"/>
      <c r="Z6" s="42"/>
      <c r="AA6" s="42"/>
      <c r="AB6" s="43" t="str">
        <f>"Всего профинансировано 
на 01.01." &amp; [1]spisok!$P$1</f>
        <v>Всего профинансировано 
на 01.01.2020</v>
      </c>
      <c r="AC6" s="43"/>
      <c r="AD6" s="43" t="s">
        <v>16</v>
      </c>
      <c r="AE6" s="43"/>
      <c r="AF6" s="43" t="str">
        <f>"Итого финансирование за 
 " &amp; [1]spisok!$P$1 &amp; "-" &amp; [1]spisok!$P$1 + 4</f>
        <v>Итого финансирование за 
 2020-2024</v>
      </c>
      <c r="AG6" s="43" t="str">
        <f>"Финансирование "&amp;[1]spisok!$P$1</f>
        <v>Финансирование 2020</v>
      </c>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t="str">
        <f>"Остаток на 31.12." &amp; [1]spisok!$P$1</f>
        <v>Остаток на 31.12.2020</v>
      </c>
      <c r="BJ6" s="43"/>
      <c r="BK6" s="43" t="s">
        <v>17</v>
      </c>
      <c r="BL6" s="43"/>
      <c r="BM6" s="43"/>
      <c r="BN6" s="43"/>
      <c r="BO6" s="43"/>
      <c r="BP6" s="43"/>
      <c r="BQ6" s="43"/>
      <c r="BR6" s="43"/>
      <c r="BS6" s="43"/>
      <c r="BT6" s="43"/>
      <c r="BU6" s="43"/>
      <c r="BV6" s="43"/>
      <c r="BW6" s="43"/>
      <c r="BX6" s="43"/>
      <c r="BY6" s="43"/>
      <c r="BZ6" s="43">
        <f>[1]spisok!$P$1+1</f>
        <v>2021</v>
      </c>
      <c r="CA6" s="43">
        <f>[1]spisok!$P$1+2</f>
        <v>2022</v>
      </c>
      <c r="CB6" s="43">
        <f>[1]spisok!$P$1+3</f>
        <v>2023</v>
      </c>
      <c r="CC6" s="43">
        <f>[1]spisok!$P$1+4</f>
        <v>2024</v>
      </c>
      <c r="CD6" s="43" t="str">
        <f>"Остаток финансирования 
на 31.12."&amp;[1]spisok!$P$1+4</f>
        <v>Остаток финансирования 
на 31.12.2024</v>
      </c>
      <c r="CE6" s="43" t="s">
        <v>18</v>
      </c>
      <c r="CF6" s="43" t="s">
        <v>18</v>
      </c>
      <c r="CG6" s="44" t="str">
        <f>"Всего освоено 
на 01.01."&amp;[1]spisok!$P$1</f>
        <v>Всего освоено 
на 01.01.2020</v>
      </c>
      <c r="CH6" s="44"/>
      <c r="CI6" s="44" t="s">
        <v>16</v>
      </c>
      <c r="CJ6" s="44"/>
      <c r="CK6" s="44" t="str">
        <f>"Всего освоение 
за "&amp;[1]spisok!$P$1&amp;" - "&amp;[1]spisok!$P$1+4</f>
        <v>Всего освоение 
за 2020 - 2024</v>
      </c>
      <c r="CL6" s="44" t="str">
        <f>"Освоение "&amp;[1]spisok!$P$1</f>
        <v>Освоение 2020</v>
      </c>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t="str">
        <f>"Остаток на 31.12."&amp;[1]spisok!$P$1</f>
        <v>Остаток на 31.12.2020</v>
      </c>
      <c r="DO6" s="44"/>
      <c r="DP6" s="44" t="s">
        <v>19</v>
      </c>
      <c r="DQ6" s="44"/>
      <c r="DR6" s="44"/>
      <c r="DS6" s="44"/>
      <c r="DT6" s="44"/>
      <c r="DU6" s="44"/>
      <c r="DV6" s="44"/>
      <c r="DW6" s="44"/>
      <c r="DX6" s="44"/>
      <c r="DY6" s="44"/>
      <c r="DZ6" s="44"/>
      <c r="EA6" s="44"/>
      <c r="EB6" s="44"/>
      <c r="EC6" s="44"/>
      <c r="ED6" s="44"/>
      <c r="EE6" s="44">
        <f>[1]spisok!$P$1+1</f>
        <v>2021</v>
      </c>
      <c r="EF6" s="44">
        <f>[1]spisok!$P$1+2</f>
        <v>2022</v>
      </c>
      <c r="EG6" s="44">
        <f>[1]spisok!$P$1+3</f>
        <v>2023</v>
      </c>
      <c r="EH6" s="44">
        <f>[1]spisok!$P$1+4</f>
        <v>2024</v>
      </c>
      <c r="EI6" s="44" t="str">
        <f>"Остаток освоения 
на 31.12."&amp;[1]spisok!$P$1+4</f>
        <v>Остаток освоения 
на 31.12.2024</v>
      </c>
      <c r="EJ6" s="44" t="s">
        <v>18</v>
      </c>
      <c r="EK6" s="44" t="s">
        <v>18</v>
      </c>
      <c r="EL6" s="45" t="str">
        <f>"Всего введено 
на 01.01."&amp;[1]spisok!$P$1</f>
        <v>Всего введено 
на 01.01.2020</v>
      </c>
      <c r="EM6" s="45"/>
      <c r="EN6" s="45" t="str">
        <f>"Всего ввод 
за "&amp;[1]spisok!$P$1&amp;" - "&amp;[1]spisok!$P$1+4</f>
        <v>Всего ввод 
за 2020 - 2024</v>
      </c>
      <c r="EO6" s="45" t="str">
        <f>"Ввод "&amp;[1]spisok!$P$1</f>
        <v>Ввод 2020</v>
      </c>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t="str">
        <f>"Остаток на 31.12."&amp;[1]spisok!$P$1</f>
        <v>Остаток на 31.12.2020</v>
      </c>
      <c r="FR6" s="45"/>
      <c r="FS6" s="45" t="s">
        <v>20</v>
      </c>
      <c r="FT6" s="45"/>
      <c r="FU6" s="45"/>
      <c r="FV6" s="45"/>
      <c r="FW6" s="45"/>
      <c r="FX6" s="45"/>
      <c r="FY6" s="45"/>
      <c r="FZ6" s="45"/>
      <c r="GA6" s="45"/>
      <c r="GB6" s="45"/>
      <c r="GC6" s="45"/>
      <c r="GD6" s="45"/>
      <c r="GE6" s="45"/>
      <c r="GF6" s="45"/>
      <c r="GG6" s="45"/>
      <c r="GH6" s="45">
        <f>[1]spisok!$P$1+1</f>
        <v>2021</v>
      </c>
      <c r="GI6" s="45">
        <f>[1]spisok!$P$1+2</f>
        <v>2022</v>
      </c>
      <c r="GJ6" s="45">
        <f>[1]spisok!$P$1+3</f>
        <v>2023</v>
      </c>
      <c r="GK6" s="45">
        <f>[1]spisok!$P$1+4</f>
        <v>2024</v>
      </c>
      <c r="GL6" s="45" t="str">
        <f>"Остаток по вводу ОС 
на 31.12."&amp;[1]spisok!$P$1+4</f>
        <v>Остаток по вводу ОС 
на 31.12.2024</v>
      </c>
      <c r="GM6" s="45" t="s">
        <v>18</v>
      </c>
      <c r="GN6" s="45" t="s">
        <v>18</v>
      </c>
      <c r="GO6" s="46"/>
      <c r="GP6" s="46"/>
      <c r="GQ6" s="47"/>
      <c r="GR6" s="48"/>
      <c r="GS6" s="12"/>
      <c r="GT6" s="12"/>
      <c r="GU6" s="12"/>
      <c r="GV6" s="12"/>
      <c r="GW6" s="12"/>
      <c r="GX6" s="12"/>
      <c r="GY6" s="12"/>
      <c r="GZ6" s="12"/>
      <c r="HA6" s="12"/>
      <c r="HB6" s="12"/>
      <c r="HC6" s="12"/>
      <c r="HD6" s="12"/>
      <c r="HE6" s="12"/>
      <c r="HF6" s="12"/>
      <c r="HG6" s="12"/>
      <c r="HH6" s="12"/>
      <c r="HI6" s="12"/>
      <c r="HJ6" s="46"/>
      <c r="HK6" s="49" t="s">
        <v>21</v>
      </c>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c r="IW6" s="49"/>
      <c r="IX6" s="49"/>
      <c r="IY6" s="49" t="s">
        <v>22</v>
      </c>
      <c r="IZ6" s="49"/>
      <c r="JA6" s="49"/>
      <c r="JB6" s="49"/>
      <c r="JC6" s="49"/>
      <c r="JD6" s="49"/>
      <c r="JE6" s="49"/>
      <c r="JF6" s="49"/>
      <c r="JG6" s="49"/>
      <c r="JH6" s="49"/>
      <c r="JI6" s="49"/>
      <c r="JJ6" s="49"/>
      <c r="JK6" s="49"/>
      <c r="JL6" s="49"/>
      <c r="JM6" s="49"/>
      <c r="JN6" s="49"/>
      <c r="JO6" s="49"/>
      <c r="JP6" s="49"/>
      <c r="JQ6" s="49"/>
      <c r="JR6" s="49"/>
      <c r="JS6" s="49"/>
      <c r="JT6" s="49"/>
      <c r="JU6" s="49"/>
      <c r="JV6" s="49"/>
      <c r="JW6" s="49"/>
      <c r="JX6" s="49"/>
      <c r="JY6" s="49"/>
      <c r="JZ6" s="49"/>
      <c r="KA6" s="49"/>
      <c r="KB6" s="49"/>
      <c r="KC6" s="49"/>
      <c r="KD6" s="49"/>
      <c r="KE6" s="49"/>
      <c r="KF6" s="49"/>
      <c r="KG6" s="49"/>
      <c r="KH6" s="49"/>
      <c r="KI6" s="49"/>
      <c r="KJ6" s="49"/>
      <c r="KK6" s="49"/>
      <c r="KL6" s="49"/>
      <c r="KM6" s="2"/>
      <c r="KN6" s="50" t="s">
        <v>23</v>
      </c>
      <c r="KO6" s="51" t="str">
        <f>"Установленная мощность электростанции
на 01.01." &amp; [1]spisok!$P$1</f>
        <v>Установленная мощность электростанции
на 01.01.2020</v>
      </c>
      <c r="KP6" s="51"/>
      <c r="KQ6" s="51"/>
      <c r="KR6" s="52" t="s">
        <v>24</v>
      </c>
      <c r="KS6" s="52"/>
      <c r="KT6" s="52"/>
      <c r="KU6" s="52"/>
      <c r="KV6" s="52"/>
      <c r="KW6" s="52"/>
      <c r="KX6" s="52"/>
      <c r="KY6" s="52"/>
      <c r="KZ6" s="52"/>
      <c r="LA6" s="52"/>
      <c r="LB6" s="52"/>
      <c r="LC6" s="52"/>
      <c r="LD6" s="52"/>
      <c r="LE6" s="52"/>
      <c r="LF6" s="52"/>
      <c r="LG6" s="52"/>
      <c r="LH6" s="52"/>
      <c r="LI6" s="52"/>
      <c r="LJ6" s="50" t="s">
        <v>25</v>
      </c>
      <c r="LK6" s="50"/>
      <c r="LL6" s="50"/>
      <c r="LM6" s="50"/>
      <c r="LN6" s="50"/>
      <c r="LO6" s="50"/>
      <c r="LP6" s="50" t="str">
        <f>"Установленная мощность электростанции
на 31.12." &amp; [1]spisok!$P$1</f>
        <v>Установленная мощность электростанции
на 31.12.2020</v>
      </c>
      <c r="LQ6" s="50"/>
      <c r="LR6" s="50"/>
      <c r="LS6" s="50" t="str">
        <f>"Установленная мощность электростанции
на 01.01." &amp; [1]spisok!$P$1</f>
        <v>Установленная мощность электростанции
на 01.01.2020</v>
      </c>
      <c r="LT6" s="50"/>
      <c r="LU6" s="50"/>
      <c r="LV6" s="50" t="str">
        <f>"Установленная мощность электростанции
на 31.12." &amp; [1]spisok!$P$1 + 4</f>
        <v>Установленная мощность электростанции
на 31.12.2024</v>
      </c>
      <c r="LW6" s="50"/>
      <c r="LX6" s="50"/>
    </row>
    <row r="7" spans="1:336" ht="17.25" customHeight="1" x14ac:dyDescent="0.2">
      <c r="A7" s="41"/>
      <c r="B7" s="42"/>
      <c r="C7" s="41" t="s">
        <v>26</v>
      </c>
      <c r="D7" s="41" t="s">
        <v>27</v>
      </c>
      <c r="E7" s="41" t="s">
        <v>28</v>
      </c>
      <c r="F7" s="41" t="s">
        <v>29</v>
      </c>
      <c r="G7" s="41"/>
      <c r="H7" s="41" t="s">
        <v>30</v>
      </c>
      <c r="I7" s="41"/>
      <c r="J7" s="41" t="s">
        <v>31</v>
      </c>
      <c r="K7" s="41"/>
      <c r="L7" s="41" t="s">
        <v>32</v>
      </c>
      <c r="M7" s="41"/>
      <c r="N7" s="41" t="s">
        <v>33</v>
      </c>
      <c r="O7" s="41"/>
      <c r="P7" s="41" t="s">
        <v>34</v>
      </c>
      <c r="Q7" s="41"/>
      <c r="R7" s="41" t="s">
        <v>35</v>
      </c>
      <c r="S7" s="41" t="s">
        <v>36</v>
      </c>
      <c r="T7" s="41" t="s">
        <v>37</v>
      </c>
      <c r="U7" s="41" t="s">
        <v>38</v>
      </c>
      <c r="V7" s="42" t="s">
        <v>39</v>
      </c>
      <c r="W7" s="41" t="s">
        <v>40</v>
      </c>
      <c r="X7" s="42" t="s">
        <v>41</v>
      </c>
      <c r="Y7" s="42" t="s">
        <v>42</v>
      </c>
      <c r="Z7" s="42" t="s">
        <v>43</v>
      </c>
      <c r="AA7" s="42" t="s">
        <v>44</v>
      </c>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53" t="s">
        <v>45</v>
      </c>
      <c r="BL7" s="53"/>
      <c r="BM7" s="53"/>
      <c r="BN7" s="54" t="s">
        <v>46</v>
      </c>
      <c r="BO7" s="54" t="s">
        <v>47</v>
      </c>
      <c r="BP7" s="54" t="s">
        <v>48</v>
      </c>
      <c r="BQ7" s="54" t="s">
        <v>49</v>
      </c>
      <c r="BR7" s="54"/>
      <c r="BS7" s="54"/>
      <c r="BT7" s="54" t="s">
        <v>50</v>
      </c>
      <c r="BU7" s="55" t="s">
        <v>51</v>
      </c>
      <c r="BV7" s="55"/>
      <c r="BW7" s="55"/>
      <c r="BX7" s="54" t="s">
        <v>52</v>
      </c>
      <c r="BY7" s="54" t="s">
        <v>53</v>
      </c>
      <c r="BZ7" s="43"/>
      <c r="CA7" s="43"/>
      <c r="CB7" s="43"/>
      <c r="CC7" s="43"/>
      <c r="CD7" s="43"/>
      <c r="CE7" s="43"/>
      <c r="CF7" s="43"/>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56" t="s">
        <v>45</v>
      </c>
      <c r="DQ7" s="56"/>
      <c r="DR7" s="56"/>
      <c r="DS7" s="57" t="s">
        <v>46</v>
      </c>
      <c r="DT7" s="57" t="s">
        <v>47</v>
      </c>
      <c r="DU7" s="57" t="s">
        <v>48</v>
      </c>
      <c r="DV7" s="57" t="s">
        <v>49</v>
      </c>
      <c r="DW7" s="57"/>
      <c r="DX7" s="57"/>
      <c r="DY7" s="57" t="s">
        <v>50</v>
      </c>
      <c r="DZ7" s="58" t="s">
        <v>51</v>
      </c>
      <c r="EA7" s="58"/>
      <c r="EB7" s="58"/>
      <c r="EC7" s="57" t="s">
        <v>52</v>
      </c>
      <c r="ED7" s="57" t="s">
        <v>53</v>
      </c>
      <c r="EE7" s="44"/>
      <c r="EF7" s="44"/>
      <c r="EG7" s="44"/>
      <c r="EH7" s="44"/>
      <c r="EI7" s="44"/>
      <c r="EJ7" s="44"/>
      <c r="EK7" s="44"/>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59" t="s">
        <v>45</v>
      </c>
      <c r="FT7" s="59"/>
      <c r="FU7" s="59"/>
      <c r="FV7" s="60" t="s">
        <v>46</v>
      </c>
      <c r="FW7" s="60" t="s">
        <v>47</v>
      </c>
      <c r="FX7" s="60" t="s">
        <v>48</v>
      </c>
      <c r="FY7" s="60" t="s">
        <v>49</v>
      </c>
      <c r="FZ7" s="60"/>
      <c r="GA7" s="60"/>
      <c r="GB7" s="60" t="s">
        <v>50</v>
      </c>
      <c r="GC7" s="61" t="s">
        <v>51</v>
      </c>
      <c r="GD7" s="61"/>
      <c r="GE7" s="61"/>
      <c r="GF7" s="60" t="s">
        <v>52</v>
      </c>
      <c r="GG7" s="60" t="s">
        <v>53</v>
      </c>
      <c r="GH7" s="45"/>
      <c r="GI7" s="45"/>
      <c r="GJ7" s="45"/>
      <c r="GK7" s="45"/>
      <c r="GL7" s="45"/>
      <c r="GM7" s="45"/>
      <c r="GN7" s="45"/>
      <c r="GO7" s="62"/>
      <c r="GP7" s="62"/>
      <c r="GQ7" s="12"/>
      <c r="GR7" s="12"/>
      <c r="GS7" s="12"/>
      <c r="GT7" s="12"/>
      <c r="GU7" s="12"/>
      <c r="GV7" s="12"/>
      <c r="GW7" s="12"/>
      <c r="GX7" s="12"/>
      <c r="GY7" s="12"/>
      <c r="GZ7" s="12"/>
      <c r="HA7" s="12"/>
      <c r="HB7" s="12"/>
      <c r="HC7" s="12"/>
      <c r="HD7" s="12"/>
      <c r="HE7" s="12"/>
      <c r="HF7" s="12"/>
      <c r="HG7" s="12"/>
      <c r="HH7" s="12"/>
      <c r="HI7" s="12"/>
      <c r="HJ7" s="62"/>
      <c r="HK7" s="50">
        <f>[1]spisok!$P$1</f>
        <v>2020</v>
      </c>
      <c r="HL7" s="50"/>
      <c r="HM7" s="50"/>
      <c r="HN7" s="50"/>
      <c r="HO7" s="50"/>
      <c r="HP7" s="50"/>
      <c r="HQ7" s="50"/>
      <c r="HR7" s="50"/>
      <c r="HS7" s="50" t="s">
        <v>54</v>
      </c>
      <c r="HT7" s="50"/>
      <c r="HU7" s="50"/>
      <c r="HV7" s="50"/>
      <c r="HW7" s="50"/>
      <c r="HX7" s="50"/>
      <c r="HY7" s="50"/>
      <c r="HZ7" s="50"/>
      <c r="IA7" s="50" t="s">
        <v>55</v>
      </c>
      <c r="IB7" s="50"/>
      <c r="IC7" s="50"/>
      <c r="ID7" s="50"/>
      <c r="IE7" s="50"/>
      <c r="IF7" s="50"/>
      <c r="IG7" s="50"/>
      <c r="IH7" s="50"/>
      <c r="II7" s="50" t="s">
        <v>56</v>
      </c>
      <c r="IJ7" s="50"/>
      <c r="IK7" s="50"/>
      <c r="IL7" s="50"/>
      <c r="IM7" s="50"/>
      <c r="IN7" s="50"/>
      <c r="IO7" s="50"/>
      <c r="IP7" s="50"/>
      <c r="IQ7" s="50" t="s">
        <v>57</v>
      </c>
      <c r="IR7" s="50"/>
      <c r="IS7" s="50"/>
      <c r="IT7" s="50"/>
      <c r="IU7" s="50"/>
      <c r="IV7" s="50"/>
      <c r="IW7" s="50"/>
      <c r="IX7" s="50"/>
      <c r="IY7" s="50">
        <f>[1]spisok!$P$1</f>
        <v>2020</v>
      </c>
      <c r="IZ7" s="50"/>
      <c r="JA7" s="50"/>
      <c r="JB7" s="50"/>
      <c r="JC7" s="50"/>
      <c r="JD7" s="50"/>
      <c r="JE7" s="50"/>
      <c r="JF7" s="50"/>
      <c r="JG7" s="50" t="s">
        <v>54</v>
      </c>
      <c r="JH7" s="50"/>
      <c r="JI7" s="50"/>
      <c r="JJ7" s="50"/>
      <c r="JK7" s="50"/>
      <c r="JL7" s="50"/>
      <c r="JM7" s="50"/>
      <c r="JN7" s="50"/>
      <c r="JO7" s="50" t="s">
        <v>55</v>
      </c>
      <c r="JP7" s="50"/>
      <c r="JQ7" s="50"/>
      <c r="JR7" s="50"/>
      <c r="JS7" s="50"/>
      <c r="JT7" s="50"/>
      <c r="JU7" s="50"/>
      <c r="JV7" s="50"/>
      <c r="JW7" s="50" t="s">
        <v>56</v>
      </c>
      <c r="JX7" s="50"/>
      <c r="JY7" s="50"/>
      <c r="JZ7" s="50"/>
      <c r="KA7" s="50"/>
      <c r="KB7" s="50"/>
      <c r="KC7" s="50"/>
      <c r="KD7" s="50"/>
      <c r="KE7" s="50" t="s">
        <v>57</v>
      </c>
      <c r="KF7" s="50"/>
      <c r="KG7" s="50"/>
      <c r="KH7" s="50"/>
      <c r="KI7" s="50"/>
      <c r="KJ7" s="50"/>
      <c r="KK7" s="50"/>
      <c r="KL7" s="50"/>
      <c r="KM7" s="2"/>
      <c r="KN7" s="50"/>
      <c r="KO7" s="51"/>
      <c r="KP7" s="51"/>
      <c r="KQ7" s="51"/>
      <c r="KR7" s="50" t="s">
        <v>58</v>
      </c>
      <c r="KS7" s="50"/>
      <c r="KT7" s="50"/>
      <c r="KU7" s="50"/>
      <c r="KV7" s="50"/>
      <c r="KW7" s="50"/>
      <c r="KX7" s="50" t="s">
        <v>59</v>
      </c>
      <c r="KY7" s="50"/>
      <c r="KZ7" s="50"/>
      <c r="LA7" s="50"/>
      <c r="LB7" s="50"/>
      <c r="LC7" s="50"/>
      <c r="LD7" s="50" t="s">
        <v>60</v>
      </c>
      <c r="LE7" s="50"/>
      <c r="LF7" s="50"/>
      <c r="LG7" s="50"/>
      <c r="LH7" s="50"/>
      <c r="LI7" s="50"/>
      <c r="LJ7" s="50"/>
      <c r="LK7" s="50"/>
      <c r="LL7" s="50"/>
      <c r="LM7" s="50"/>
      <c r="LN7" s="50"/>
      <c r="LO7" s="50"/>
      <c r="LP7" s="50"/>
      <c r="LQ7" s="50"/>
      <c r="LR7" s="50"/>
      <c r="LS7" s="50"/>
      <c r="LT7" s="50"/>
      <c r="LU7" s="50"/>
      <c r="LV7" s="50"/>
      <c r="LW7" s="50"/>
      <c r="LX7" s="50"/>
    </row>
    <row r="8" spans="1:336" ht="18" customHeight="1" x14ac:dyDescent="0.2">
      <c r="A8" s="41"/>
      <c r="B8" s="42"/>
      <c r="C8" s="41"/>
      <c r="D8" s="41"/>
      <c r="E8" s="41"/>
      <c r="F8" s="41"/>
      <c r="G8" s="41"/>
      <c r="H8" s="41"/>
      <c r="I8" s="41"/>
      <c r="J8" s="63" t="s">
        <v>61</v>
      </c>
      <c r="K8" s="63" t="s">
        <v>62</v>
      </c>
      <c r="L8" s="63" t="s">
        <v>61</v>
      </c>
      <c r="M8" s="63" t="s">
        <v>62</v>
      </c>
      <c r="N8" s="63" t="s">
        <v>61</v>
      </c>
      <c r="O8" s="63" t="s">
        <v>62</v>
      </c>
      <c r="P8" s="63" t="s">
        <v>61</v>
      </c>
      <c r="Q8" s="63" t="s">
        <v>62</v>
      </c>
      <c r="R8" s="41"/>
      <c r="S8" s="41"/>
      <c r="T8" s="41"/>
      <c r="U8" s="41"/>
      <c r="V8" s="42"/>
      <c r="W8" s="41"/>
      <c r="X8" s="42"/>
      <c r="Y8" s="42"/>
      <c r="Z8" s="42"/>
      <c r="AA8" s="42"/>
      <c r="AB8" s="43"/>
      <c r="AC8" s="43"/>
      <c r="AD8" s="43"/>
      <c r="AE8" s="43"/>
      <c r="AF8" s="43"/>
      <c r="AG8" s="43" t="str">
        <f>"Итого за  " &amp; [1]spisok!$P$1</f>
        <v>Итого за  2020</v>
      </c>
      <c r="AH8" s="43"/>
      <c r="AI8" s="43"/>
      <c r="AJ8" s="43"/>
      <c r="AK8" s="43" t="s">
        <v>54</v>
      </c>
      <c r="AL8" s="43"/>
      <c r="AM8" s="43"/>
      <c r="AN8" s="43"/>
      <c r="AO8" s="43" t="s">
        <v>55</v>
      </c>
      <c r="AP8" s="43"/>
      <c r="AQ8" s="43"/>
      <c r="AR8" s="43"/>
      <c r="AS8" s="43" t="s">
        <v>63</v>
      </c>
      <c r="AT8" s="43"/>
      <c r="AU8" s="43"/>
      <c r="AV8" s="43"/>
      <c r="AW8" s="43" t="s">
        <v>56</v>
      </c>
      <c r="AX8" s="43"/>
      <c r="AY8" s="43"/>
      <c r="AZ8" s="43"/>
      <c r="BA8" s="43" t="s">
        <v>64</v>
      </c>
      <c r="BB8" s="43"/>
      <c r="BC8" s="43"/>
      <c r="BD8" s="43"/>
      <c r="BE8" s="43" t="s">
        <v>57</v>
      </c>
      <c r="BF8" s="43"/>
      <c r="BG8" s="43"/>
      <c r="BH8" s="43"/>
      <c r="BI8" s="43"/>
      <c r="BJ8" s="43"/>
      <c r="BK8" s="64" t="s">
        <v>65</v>
      </c>
      <c r="BL8" s="64" t="s">
        <v>66</v>
      </c>
      <c r="BM8" s="64" t="s">
        <v>67</v>
      </c>
      <c r="BN8" s="54"/>
      <c r="BO8" s="54"/>
      <c r="BP8" s="54"/>
      <c r="BQ8" s="65" t="s">
        <v>68</v>
      </c>
      <c r="BR8" s="65" t="s">
        <v>69</v>
      </c>
      <c r="BS8" s="65" t="s">
        <v>70</v>
      </c>
      <c r="BT8" s="54"/>
      <c r="BU8" s="65" t="s">
        <v>71</v>
      </c>
      <c r="BV8" s="65" t="s">
        <v>72</v>
      </c>
      <c r="BW8" s="65" t="s">
        <v>73</v>
      </c>
      <c r="BX8" s="54"/>
      <c r="BY8" s="54"/>
      <c r="BZ8" s="43"/>
      <c r="CA8" s="43"/>
      <c r="CB8" s="43"/>
      <c r="CC8" s="43"/>
      <c r="CD8" s="43"/>
      <c r="CE8" s="43"/>
      <c r="CF8" s="43"/>
      <c r="CG8" s="44"/>
      <c r="CH8" s="44"/>
      <c r="CI8" s="44"/>
      <c r="CJ8" s="44"/>
      <c r="CK8" s="44"/>
      <c r="CL8" s="44" t="str">
        <f>"итого за "&amp;[1]spisok!$P$1</f>
        <v>итого за 2020</v>
      </c>
      <c r="CM8" s="44"/>
      <c r="CN8" s="44"/>
      <c r="CO8" s="44"/>
      <c r="CP8" s="44" t="s">
        <v>54</v>
      </c>
      <c r="CQ8" s="44"/>
      <c r="CR8" s="44"/>
      <c r="CS8" s="44"/>
      <c r="CT8" s="44" t="s">
        <v>55</v>
      </c>
      <c r="CU8" s="44"/>
      <c r="CV8" s="44"/>
      <c r="CW8" s="44"/>
      <c r="CX8" s="44" t="s">
        <v>63</v>
      </c>
      <c r="CY8" s="44"/>
      <c r="CZ8" s="44"/>
      <c r="DA8" s="44"/>
      <c r="DB8" s="44" t="s">
        <v>56</v>
      </c>
      <c r="DC8" s="44"/>
      <c r="DD8" s="44"/>
      <c r="DE8" s="44"/>
      <c r="DF8" s="44" t="s">
        <v>64</v>
      </c>
      <c r="DG8" s="44"/>
      <c r="DH8" s="44"/>
      <c r="DI8" s="44"/>
      <c r="DJ8" s="44" t="s">
        <v>57</v>
      </c>
      <c r="DK8" s="44"/>
      <c r="DL8" s="44"/>
      <c r="DM8" s="44"/>
      <c r="DN8" s="44"/>
      <c r="DO8" s="44"/>
      <c r="DP8" s="66" t="s">
        <v>65</v>
      </c>
      <c r="DQ8" s="66" t="s">
        <v>66</v>
      </c>
      <c r="DR8" s="66" t="s">
        <v>67</v>
      </c>
      <c r="DS8" s="57"/>
      <c r="DT8" s="57"/>
      <c r="DU8" s="57"/>
      <c r="DV8" s="67" t="s">
        <v>68</v>
      </c>
      <c r="DW8" s="67" t="s">
        <v>69</v>
      </c>
      <c r="DX8" s="67" t="s">
        <v>70</v>
      </c>
      <c r="DY8" s="57"/>
      <c r="DZ8" s="67" t="s">
        <v>71</v>
      </c>
      <c r="EA8" s="67" t="s">
        <v>72</v>
      </c>
      <c r="EB8" s="67" t="s">
        <v>73</v>
      </c>
      <c r="EC8" s="57"/>
      <c r="ED8" s="57"/>
      <c r="EE8" s="44"/>
      <c r="EF8" s="44"/>
      <c r="EG8" s="44"/>
      <c r="EH8" s="44"/>
      <c r="EI8" s="44"/>
      <c r="EJ8" s="44"/>
      <c r="EK8" s="44"/>
      <c r="EL8" s="45"/>
      <c r="EM8" s="45"/>
      <c r="EN8" s="45"/>
      <c r="EO8" s="45" t="str">
        <f>"итого за "&amp;[1]spisok!$P$1</f>
        <v>итого за 2020</v>
      </c>
      <c r="EP8" s="45"/>
      <c r="EQ8" s="45"/>
      <c r="ER8" s="45"/>
      <c r="ES8" s="45" t="s">
        <v>54</v>
      </c>
      <c r="ET8" s="45"/>
      <c r="EU8" s="45"/>
      <c r="EV8" s="45"/>
      <c r="EW8" s="45" t="s">
        <v>55</v>
      </c>
      <c r="EX8" s="45"/>
      <c r="EY8" s="45"/>
      <c r="EZ8" s="45"/>
      <c r="FA8" s="45" t="s">
        <v>63</v>
      </c>
      <c r="FB8" s="45"/>
      <c r="FC8" s="45"/>
      <c r="FD8" s="45"/>
      <c r="FE8" s="45" t="s">
        <v>56</v>
      </c>
      <c r="FF8" s="45"/>
      <c r="FG8" s="45"/>
      <c r="FH8" s="45"/>
      <c r="FI8" s="45" t="s">
        <v>64</v>
      </c>
      <c r="FJ8" s="45"/>
      <c r="FK8" s="45"/>
      <c r="FL8" s="45"/>
      <c r="FM8" s="45" t="s">
        <v>57</v>
      </c>
      <c r="FN8" s="45"/>
      <c r="FO8" s="45"/>
      <c r="FP8" s="45"/>
      <c r="FQ8" s="45"/>
      <c r="FR8" s="45"/>
      <c r="FS8" s="68" t="s">
        <v>65</v>
      </c>
      <c r="FT8" s="68" t="s">
        <v>66</v>
      </c>
      <c r="FU8" s="68" t="s">
        <v>67</v>
      </c>
      <c r="FV8" s="60"/>
      <c r="FW8" s="60"/>
      <c r="FX8" s="60"/>
      <c r="FY8" s="69" t="s">
        <v>68</v>
      </c>
      <c r="FZ8" s="69" t="s">
        <v>69</v>
      </c>
      <c r="GA8" s="69" t="s">
        <v>70</v>
      </c>
      <c r="GB8" s="60"/>
      <c r="GC8" s="69" t="s">
        <v>71</v>
      </c>
      <c r="GD8" s="69" t="s">
        <v>72</v>
      </c>
      <c r="GE8" s="69" t="s">
        <v>73</v>
      </c>
      <c r="GF8" s="60"/>
      <c r="GG8" s="60"/>
      <c r="GH8" s="45"/>
      <c r="GI8" s="45"/>
      <c r="GJ8" s="45"/>
      <c r="GK8" s="45"/>
      <c r="GL8" s="45"/>
      <c r="GM8" s="45"/>
      <c r="GN8" s="45"/>
      <c r="GO8" s="62"/>
      <c r="GP8" s="62"/>
      <c r="GQ8" s="12"/>
      <c r="GR8" s="12"/>
      <c r="GS8" s="12"/>
      <c r="GT8" s="12"/>
      <c r="GU8" s="12"/>
      <c r="GV8" s="12"/>
      <c r="GW8" s="12"/>
      <c r="GX8" s="12"/>
      <c r="GY8" s="12"/>
      <c r="GZ8" s="12"/>
      <c r="HA8" s="12"/>
      <c r="HB8" s="12"/>
      <c r="HC8" s="12"/>
      <c r="HD8" s="12"/>
      <c r="HE8" s="12"/>
      <c r="HF8" s="12"/>
      <c r="HG8" s="12"/>
      <c r="HH8" s="12"/>
      <c r="HI8" s="12"/>
      <c r="HJ8" s="62"/>
      <c r="HK8" s="50" t="s">
        <v>61</v>
      </c>
      <c r="HL8" s="50"/>
      <c r="HM8" s="50"/>
      <c r="HN8" s="50"/>
      <c r="HO8" s="50" t="s">
        <v>74</v>
      </c>
      <c r="HP8" s="50"/>
      <c r="HQ8" s="50"/>
      <c r="HR8" s="50"/>
      <c r="HS8" s="50" t="s">
        <v>61</v>
      </c>
      <c r="HT8" s="50"/>
      <c r="HU8" s="50"/>
      <c r="HV8" s="50"/>
      <c r="HW8" s="50" t="s">
        <v>74</v>
      </c>
      <c r="HX8" s="50"/>
      <c r="HY8" s="50"/>
      <c r="HZ8" s="50"/>
      <c r="IA8" s="50" t="s">
        <v>61</v>
      </c>
      <c r="IB8" s="50"/>
      <c r="IC8" s="50"/>
      <c r="ID8" s="50"/>
      <c r="IE8" s="50" t="s">
        <v>74</v>
      </c>
      <c r="IF8" s="50"/>
      <c r="IG8" s="50"/>
      <c r="IH8" s="50"/>
      <c r="II8" s="50" t="s">
        <v>61</v>
      </c>
      <c r="IJ8" s="50"/>
      <c r="IK8" s="50"/>
      <c r="IL8" s="50"/>
      <c r="IM8" s="50" t="s">
        <v>74</v>
      </c>
      <c r="IN8" s="50"/>
      <c r="IO8" s="50"/>
      <c r="IP8" s="50"/>
      <c r="IQ8" s="50" t="s">
        <v>61</v>
      </c>
      <c r="IR8" s="50"/>
      <c r="IS8" s="50"/>
      <c r="IT8" s="50"/>
      <c r="IU8" s="50" t="s">
        <v>74</v>
      </c>
      <c r="IV8" s="50"/>
      <c r="IW8" s="50"/>
      <c r="IX8" s="50"/>
      <c r="IY8" s="50" t="s">
        <v>61</v>
      </c>
      <c r="IZ8" s="50"/>
      <c r="JA8" s="50"/>
      <c r="JB8" s="50"/>
      <c r="JC8" s="50" t="s">
        <v>74</v>
      </c>
      <c r="JD8" s="50"/>
      <c r="JE8" s="50"/>
      <c r="JF8" s="50"/>
      <c r="JG8" s="50" t="s">
        <v>61</v>
      </c>
      <c r="JH8" s="50"/>
      <c r="JI8" s="50"/>
      <c r="JJ8" s="50"/>
      <c r="JK8" s="50" t="s">
        <v>74</v>
      </c>
      <c r="JL8" s="50"/>
      <c r="JM8" s="50"/>
      <c r="JN8" s="50"/>
      <c r="JO8" s="50" t="s">
        <v>61</v>
      </c>
      <c r="JP8" s="50"/>
      <c r="JQ8" s="50"/>
      <c r="JR8" s="50"/>
      <c r="JS8" s="50" t="s">
        <v>74</v>
      </c>
      <c r="JT8" s="50"/>
      <c r="JU8" s="50"/>
      <c r="JV8" s="50"/>
      <c r="JW8" s="50" t="s">
        <v>61</v>
      </c>
      <c r="JX8" s="50"/>
      <c r="JY8" s="50"/>
      <c r="JZ8" s="50"/>
      <c r="KA8" s="50" t="s">
        <v>74</v>
      </c>
      <c r="KB8" s="50"/>
      <c r="KC8" s="50"/>
      <c r="KD8" s="50"/>
      <c r="KE8" s="50" t="s">
        <v>61</v>
      </c>
      <c r="KF8" s="50"/>
      <c r="KG8" s="50"/>
      <c r="KH8" s="50"/>
      <c r="KI8" s="50" t="s">
        <v>74</v>
      </c>
      <c r="KJ8" s="50"/>
      <c r="KK8" s="50"/>
      <c r="KL8" s="50"/>
      <c r="KM8" s="2"/>
      <c r="KN8" s="50"/>
      <c r="KO8" s="50" t="s">
        <v>58</v>
      </c>
      <c r="KP8" s="50" t="s">
        <v>59</v>
      </c>
      <c r="KQ8" s="50" t="s">
        <v>75</v>
      </c>
      <c r="KR8" s="50" t="s">
        <v>76</v>
      </c>
      <c r="KS8" s="50"/>
      <c r="KT8" s="50" t="s">
        <v>77</v>
      </c>
      <c r="KU8" s="50"/>
      <c r="KV8" s="50" t="s">
        <v>78</v>
      </c>
      <c r="KW8" s="50"/>
      <c r="KX8" s="50" t="s">
        <v>76</v>
      </c>
      <c r="KY8" s="50"/>
      <c r="KZ8" s="50" t="s">
        <v>77</v>
      </c>
      <c r="LA8" s="50"/>
      <c r="LB8" s="50" t="s">
        <v>78</v>
      </c>
      <c r="LC8" s="50"/>
      <c r="LD8" s="50" t="s">
        <v>76</v>
      </c>
      <c r="LE8" s="50"/>
      <c r="LF8" s="50" t="s">
        <v>77</v>
      </c>
      <c r="LG8" s="50"/>
      <c r="LH8" s="50" t="s">
        <v>78</v>
      </c>
      <c r="LI8" s="50"/>
      <c r="LJ8" s="50" t="s">
        <v>79</v>
      </c>
      <c r="LK8" s="50"/>
      <c r="LL8" s="50" t="s">
        <v>80</v>
      </c>
      <c r="LM8" s="50"/>
      <c r="LN8" s="50" t="s">
        <v>81</v>
      </c>
      <c r="LO8" s="50"/>
      <c r="LP8" s="50" t="s">
        <v>58</v>
      </c>
      <c r="LQ8" s="50"/>
      <c r="LR8" s="50" t="s">
        <v>59</v>
      </c>
      <c r="LS8" s="50"/>
      <c r="LT8" s="50" t="s">
        <v>75</v>
      </c>
      <c r="LU8" s="50"/>
      <c r="LV8" s="70" t="s">
        <v>58</v>
      </c>
      <c r="LW8" s="70" t="s">
        <v>59</v>
      </c>
      <c r="LX8" s="70" t="s">
        <v>75</v>
      </c>
    </row>
    <row r="9" spans="1:336" ht="18" customHeight="1" x14ac:dyDescent="0.2">
      <c r="A9" s="41"/>
      <c r="B9" s="42"/>
      <c r="C9" s="41"/>
      <c r="D9" s="41"/>
      <c r="E9" s="41"/>
      <c r="F9" s="63" t="s">
        <v>61</v>
      </c>
      <c r="G9" s="63" t="s">
        <v>62</v>
      </c>
      <c r="H9" s="63" t="s">
        <v>61</v>
      </c>
      <c r="I9" s="63" t="s">
        <v>62</v>
      </c>
      <c r="J9" s="63" t="s">
        <v>82</v>
      </c>
      <c r="K9" s="63" t="s">
        <v>82</v>
      </c>
      <c r="L9" s="63" t="s">
        <v>82</v>
      </c>
      <c r="M9" s="63" t="s">
        <v>82</v>
      </c>
      <c r="N9" s="63" t="s">
        <v>83</v>
      </c>
      <c r="O9" s="63" t="s">
        <v>83</v>
      </c>
      <c r="P9" s="63" t="s">
        <v>82</v>
      </c>
      <c r="Q9" s="63" t="s">
        <v>82</v>
      </c>
      <c r="R9" s="63" t="s">
        <v>61</v>
      </c>
      <c r="S9" s="63" t="s">
        <v>61</v>
      </c>
      <c r="T9" s="63" t="s">
        <v>61</v>
      </c>
      <c r="U9" s="63" t="s">
        <v>61</v>
      </c>
      <c r="V9" s="63" t="s">
        <v>61</v>
      </c>
      <c r="W9" s="63" t="s">
        <v>61</v>
      </c>
      <c r="X9" s="71" t="s">
        <v>84</v>
      </c>
      <c r="Y9" s="71" t="s">
        <v>85</v>
      </c>
      <c r="Z9" s="71" t="s">
        <v>86</v>
      </c>
      <c r="AA9" s="71" t="s">
        <v>87</v>
      </c>
      <c r="AB9" s="72" t="s">
        <v>61</v>
      </c>
      <c r="AC9" s="72" t="s">
        <v>88</v>
      </c>
      <c r="AD9" s="72" t="s">
        <v>61</v>
      </c>
      <c r="AE9" s="72" t="s">
        <v>74</v>
      </c>
      <c r="AF9" s="72" t="s">
        <v>61</v>
      </c>
      <c r="AG9" s="72" t="s">
        <v>61</v>
      </c>
      <c r="AH9" s="72" t="s">
        <v>74</v>
      </c>
      <c r="AI9" s="72" t="s">
        <v>89</v>
      </c>
      <c r="AJ9" s="72" t="s">
        <v>90</v>
      </c>
      <c r="AK9" s="72" t="s">
        <v>61</v>
      </c>
      <c r="AL9" s="72" t="s">
        <v>88</v>
      </c>
      <c r="AM9" s="72" t="s">
        <v>89</v>
      </c>
      <c r="AN9" s="72" t="s">
        <v>90</v>
      </c>
      <c r="AO9" s="72" t="s">
        <v>61</v>
      </c>
      <c r="AP9" s="72" t="s">
        <v>74</v>
      </c>
      <c r="AQ9" s="72" t="s">
        <v>89</v>
      </c>
      <c r="AR9" s="72" t="s">
        <v>90</v>
      </c>
      <c r="AS9" s="72" t="s">
        <v>61</v>
      </c>
      <c r="AT9" s="72" t="s">
        <v>74</v>
      </c>
      <c r="AU9" s="72" t="s">
        <v>89</v>
      </c>
      <c r="AV9" s="72" t="s">
        <v>90</v>
      </c>
      <c r="AW9" s="72" t="s">
        <v>61</v>
      </c>
      <c r="AX9" s="72" t="s">
        <v>74</v>
      </c>
      <c r="AY9" s="72" t="s">
        <v>89</v>
      </c>
      <c r="AZ9" s="72" t="s">
        <v>90</v>
      </c>
      <c r="BA9" s="72" t="s">
        <v>61</v>
      </c>
      <c r="BB9" s="72" t="s">
        <v>74</v>
      </c>
      <c r="BC9" s="72" t="s">
        <v>89</v>
      </c>
      <c r="BD9" s="72" t="s">
        <v>90</v>
      </c>
      <c r="BE9" s="72" t="s">
        <v>61</v>
      </c>
      <c r="BF9" s="72" t="s">
        <v>74</v>
      </c>
      <c r="BG9" s="72" t="s">
        <v>89</v>
      </c>
      <c r="BH9" s="72" t="s">
        <v>90</v>
      </c>
      <c r="BI9" s="72" t="s">
        <v>61</v>
      </c>
      <c r="BJ9" s="72" t="s">
        <v>74</v>
      </c>
      <c r="BK9" s="64"/>
      <c r="BL9" s="64"/>
      <c r="BM9" s="64"/>
      <c r="BN9" s="54"/>
      <c r="BO9" s="54"/>
      <c r="BP9" s="54"/>
      <c r="BQ9" s="65"/>
      <c r="BR9" s="65"/>
      <c r="BS9" s="65"/>
      <c r="BT9" s="54"/>
      <c r="BU9" s="65"/>
      <c r="BV9" s="65"/>
      <c r="BW9" s="65"/>
      <c r="BX9" s="54"/>
      <c r="BY9" s="54"/>
      <c r="BZ9" s="72" t="s">
        <v>61</v>
      </c>
      <c r="CA9" s="72" t="s">
        <v>61</v>
      </c>
      <c r="CB9" s="72" t="s">
        <v>61</v>
      </c>
      <c r="CC9" s="72" t="s">
        <v>61</v>
      </c>
      <c r="CD9" s="72" t="s">
        <v>61</v>
      </c>
      <c r="CE9" s="72" t="s">
        <v>61</v>
      </c>
      <c r="CF9" s="72" t="s">
        <v>88</v>
      </c>
      <c r="CG9" s="73" t="s">
        <v>61</v>
      </c>
      <c r="CH9" s="73" t="s">
        <v>88</v>
      </c>
      <c r="CI9" s="73" t="s">
        <v>61</v>
      </c>
      <c r="CJ9" s="73" t="s">
        <v>74</v>
      </c>
      <c r="CK9" s="73" t="s">
        <v>61</v>
      </c>
      <c r="CL9" s="73" t="s">
        <v>61</v>
      </c>
      <c r="CM9" s="73" t="s">
        <v>74</v>
      </c>
      <c r="CN9" s="73" t="s">
        <v>89</v>
      </c>
      <c r="CO9" s="73" t="s">
        <v>90</v>
      </c>
      <c r="CP9" s="73" t="s">
        <v>61</v>
      </c>
      <c r="CQ9" s="73" t="s">
        <v>88</v>
      </c>
      <c r="CR9" s="73" t="s">
        <v>89</v>
      </c>
      <c r="CS9" s="73" t="s">
        <v>90</v>
      </c>
      <c r="CT9" s="73" t="s">
        <v>61</v>
      </c>
      <c r="CU9" s="73" t="s">
        <v>74</v>
      </c>
      <c r="CV9" s="73" t="s">
        <v>89</v>
      </c>
      <c r="CW9" s="73" t="s">
        <v>90</v>
      </c>
      <c r="CX9" s="73" t="s">
        <v>61</v>
      </c>
      <c r="CY9" s="73" t="s">
        <v>74</v>
      </c>
      <c r="CZ9" s="73" t="s">
        <v>89</v>
      </c>
      <c r="DA9" s="73" t="s">
        <v>90</v>
      </c>
      <c r="DB9" s="73" t="s">
        <v>61</v>
      </c>
      <c r="DC9" s="73" t="s">
        <v>74</v>
      </c>
      <c r="DD9" s="73" t="s">
        <v>89</v>
      </c>
      <c r="DE9" s="73" t="s">
        <v>90</v>
      </c>
      <c r="DF9" s="73" t="s">
        <v>61</v>
      </c>
      <c r="DG9" s="73" t="s">
        <v>74</v>
      </c>
      <c r="DH9" s="73" t="s">
        <v>89</v>
      </c>
      <c r="DI9" s="73" t="s">
        <v>90</v>
      </c>
      <c r="DJ9" s="73" t="s">
        <v>61</v>
      </c>
      <c r="DK9" s="73" t="s">
        <v>74</v>
      </c>
      <c r="DL9" s="73" t="s">
        <v>89</v>
      </c>
      <c r="DM9" s="73" t="s">
        <v>90</v>
      </c>
      <c r="DN9" s="73" t="s">
        <v>61</v>
      </c>
      <c r="DO9" s="73" t="s">
        <v>74</v>
      </c>
      <c r="DP9" s="66"/>
      <c r="DQ9" s="66"/>
      <c r="DR9" s="66"/>
      <c r="DS9" s="57"/>
      <c r="DT9" s="57"/>
      <c r="DU9" s="57"/>
      <c r="DV9" s="67"/>
      <c r="DW9" s="67"/>
      <c r="DX9" s="67"/>
      <c r="DY9" s="57"/>
      <c r="DZ9" s="67"/>
      <c r="EA9" s="67"/>
      <c r="EB9" s="67"/>
      <c r="EC9" s="57"/>
      <c r="ED9" s="57"/>
      <c r="EE9" s="73" t="s">
        <v>61</v>
      </c>
      <c r="EF9" s="73" t="s">
        <v>61</v>
      </c>
      <c r="EG9" s="73" t="s">
        <v>61</v>
      </c>
      <c r="EH9" s="73" t="s">
        <v>61</v>
      </c>
      <c r="EI9" s="73" t="s">
        <v>61</v>
      </c>
      <c r="EJ9" s="73" t="s">
        <v>61</v>
      </c>
      <c r="EK9" s="73" t="s">
        <v>88</v>
      </c>
      <c r="EL9" s="74" t="s">
        <v>61</v>
      </c>
      <c r="EM9" s="74" t="s">
        <v>88</v>
      </c>
      <c r="EN9" s="74" t="s">
        <v>61</v>
      </c>
      <c r="EO9" s="74" t="s">
        <v>61</v>
      </c>
      <c r="EP9" s="74" t="s">
        <v>74</v>
      </c>
      <c r="EQ9" s="74" t="s">
        <v>89</v>
      </c>
      <c r="ER9" s="74" t="s">
        <v>90</v>
      </c>
      <c r="ES9" s="74" t="s">
        <v>61</v>
      </c>
      <c r="ET9" s="74" t="s">
        <v>88</v>
      </c>
      <c r="EU9" s="74" t="s">
        <v>89</v>
      </c>
      <c r="EV9" s="74" t="s">
        <v>90</v>
      </c>
      <c r="EW9" s="74" t="s">
        <v>61</v>
      </c>
      <c r="EX9" s="74" t="s">
        <v>74</v>
      </c>
      <c r="EY9" s="74" t="s">
        <v>89</v>
      </c>
      <c r="EZ9" s="74" t="s">
        <v>90</v>
      </c>
      <c r="FA9" s="74" t="s">
        <v>61</v>
      </c>
      <c r="FB9" s="74" t="s">
        <v>74</v>
      </c>
      <c r="FC9" s="74" t="s">
        <v>89</v>
      </c>
      <c r="FD9" s="74" t="s">
        <v>90</v>
      </c>
      <c r="FE9" s="74" t="s">
        <v>61</v>
      </c>
      <c r="FF9" s="74" t="s">
        <v>74</v>
      </c>
      <c r="FG9" s="74" t="s">
        <v>89</v>
      </c>
      <c r="FH9" s="74" t="s">
        <v>90</v>
      </c>
      <c r="FI9" s="74" t="s">
        <v>61</v>
      </c>
      <c r="FJ9" s="74" t="s">
        <v>74</v>
      </c>
      <c r="FK9" s="74" t="s">
        <v>89</v>
      </c>
      <c r="FL9" s="74" t="s">
        <v>90</v>
      </c>
      <c r="FM9" s="74" t="s">
        <v>61</v>
      </c>
      <c r="FN9" s="74" t="s">
        <v>74</v>
      </c>
      <c r="FO9" s="74" t="s">
        <v>89</v>
      </c>
      <c r="FP9" s="74" t="s">
        <v>90</v>
      </c>
      <c r="FQ9" s="74" t="s">
        <v>61</v>
      </c>
      <c r="FR9" s="74" t="s">
        <v>74</v>
      </c>
      <c r="FS9" s="68"/>
      <c r="FT9" s="68"/>
      <c r="FU9" s="68"/>
      <c r="FV9" s="60"/>
      <c r="FW9" s="60"/>
      <c r="FX9" s="60"/>
      <c r="FY9" s="69"/>
      <c r="FZ9" s="69"/>
      <c r="GA9" s="69"/>
      <c r="GB9" s="60"/>
      <c r="GC9" s="69"/>
      <c r="GD9" s="69"/>
      <c r="GE9" s="69"/>
      <c r="GF9" s="60"/>
      <c r="GG9" s="60"/>
      <c r="GH9" s="74" t="s">
        <v>61</v>
      </c>
      <c r="GI9" s="74" t="s">
        <v>61</v>
      </c>
      <c r="GJ9" s="74" t="s">
        <v>61</v>
      </c>
      <c r="GK9" s="74" t="s">
        <v>61</v>
      </c>
      <c r="GL9" s="74" t="s">
        <v>61</v>
      </c>
      <c r="GM9" s="74" t="s">
        <v>61</v>
      </c>
      <c r="GN9" s="74" t="s">
        <v>88</v>
      </c>
      <c r="GO9" s="62"/>
      <c r="GP9" s="62"/>
      <c r="GQ9" s="12"/>
      <c r="GR9" s="12"/>
      <c r="GS9" s="12"/>
      <c r="GT9" s="12"/>
      <c r="GU9" s="12"/>
      <c r="GV9" s="12"/>
      <c r="GW9" s="12"/>
      <c r="GX9" s="12"/>
      <c r="GY9" s="12"/>
      <c r="GZ9" s="12"/>
      <c r="HA9" s="12"/>
      <c r="HB9" s="12"/>
      <c r="HC9" s="12"/>
      <c r="HD9" s="12"/>
      <c r="HE9" s="12"/>
      <c r="HF9" s="12"/>
      <c r="HG9" s="12"/>
      <c r="HH9" s="12"/>
      <c r="HI9" s="12"/>
      <c r="HJ9" s="62"/>
      <c r="HK9" s="70" t="s">
        <v>91</v>
      </c>
      <c r="HL9" s="70" t="s">
        <v>92</v>
      </c>
      <c r="HM9" s="70" t="s">
        <v>93</v>
      </c>
      <c r="HN9" s="70" t="s">
        <v>94</v>
      </c>
      <c r="HO9" s="70" t="s">
        <v>91</v>
      </c>
      <c r="HP9" s="70" t="s">
        <v>92</v>
      </c>
      <c r="HQ9" s="70" t="s">
        <v>93</v>
      </c>
      <c r="HR9" s="70" t="s">
        <v>94</v>
      </c>
      <c r="HS9" s="70" t="s">
        <v>91</v>
      </c>
      <c r="HT9" s="70" t="s">
        <v>92</v>
      </c>
      <c r="HU9" s="70" t="s">
        <v>93</v>
      </c>
      <c r="HV9" s="70" t="s">
        <v>94</v>
      </c>
      <c r="HW9" s="70" t="s">
        <v>91</v>
      </c>
      <c r="HX9" s="70" t="s">
        <v>92</v>
      </c>
      <c r="HY9" s="70" t="s">
        <v>93</v>
      </c>
      <c r="HZ9" s="70" t="s">
        <v>94</v>
      </c>
      <c r="IA9" s="70" t="s">
        <v>91</v>
      </c>
      <c r="IB9" s="70" t="s">
        <v>92</v>
      </c>
      <c r="IC9" s="70" t="s">
        <v>93</v>
      </c>
      <c r="ID9" s="70" t="s">
        <v>94</v>
      </c>
      <c r="IE9" s="70" t="s">
        <v>91</v>
      </c>
      <c r="IF9" s="70" t="s">
        <v>92</v>
      </c>
      <c r="IG9" s="70" t="s">
        <v>93</v>
      </c>
      <c r="IH9" s="70" t="s">
        <v>94</v>
      </c>
      <c r="II9" s="70" t="s">
        <v>91</v>
      </c>
      <c r="IJ9" s="70" t="s">
        <v>92</v>
      </c>
      <c r="IK9" s="70" t="s">
        <v>93</v>
      </c>
      <c r="IL9" s="70" t="s">
        <v>94</v>
      </c>
      <c r="IM9" s="70" t="s">
        <v>91</v>
      </c>
      <c r="IN9" s="70" t="s">
        <v>92</v>
      </c>
      <c r="IO9" s="70" t="s">
        <v>93</v>
      </c>
      <c r="IP9" s="70" t="s">
        <v>94</v>
      </c>
      <c r="IQ9" s="70" t="s">
        <v>91</v>
      </c>
      <c r="IR9" s="70" t="s">
        <v>92</v>
      </c>
      <c r="IS9" s="70" t="s">
        <v>93</v>
      </c>
      <c r="IT9" s="70" t="s">
        <v>94</v>
      </c>
      <c r="IU9" s="70" t="s">
        <v>91</v>
      </c>
      <c r="IV9" s="70" t="s">
        <v>92</v>
      </c>
      <c r="IW9" s="70" t="s">
        <v>93</v>
      </c>
      <c r="IX9" s="70" t="s">
        <v>94</v>
      </c>
      <c r="IY9" s="70" t="s">
        <v>91</v>
      </c>
      <c r="IZ9" s="70" t="s">
        <v>92</v>
      </c>
      <c r="JA9" s="70" t="s">
        <v>93</v>
      </c>
      <c r="JB9" s="70" t="s">
        <v>94</v>
      </c>
      <c r="JC9" s="70" t="s">
        <v>91</v>
      </c>
      <c r="JD9" s="70" t="s">
        <v>92</v>
      </c>
      <c r="JE9" s="70" t="s">
        <v>93</v>
      </c>
      <c r="JF9" s="70" t="s">
        <v>94</v>
      </c>
      <c r="JG9" s="70" t="s">
        <v>91</v>
      </c>
      <c r="JH9" s="70" t="s">
        <v>92</v>
      </c>
      <c r="JI9" s="70" t="s">
        <v>93</v>
      </c>
      <c r="JJ9" s="70" t="s">
        <v>94</v>
      </c>
      <c r="JK9" s="70" t="s">
        <v>91</v>
      </c>
      <c r="JL9" s="70" t="s">
        <v>92</v>
      </c>
      <c r="JM9" s="70" t="s">
        <v>93</v>
      </c>
      <c r="JN9" s="70" t="s">
        <v>94</v>
      </c>
      <c r="JO9" s="70" t="s">
        <v>91</v>
      </c>
      <c r="JP9" s="70" t="s">
        <v>92</v>
      </c>
      <c r="JQ9" s="70" t="s">
        <v>93</v>
      </c>
      <c r="JR9" s="70" t="s">
        <v>94</v>
      </c>
      <c r="JS9" s="70" t="s">
        <v>91</v>
      </c>
      <c r="JT9" s="70" t="s">
        <v>92</v>
      </c>
      <c r="JU9" s="70" t="s">
        <v>93</v>
      </c>
      <c r="JV9" s="70" t="s">
        <v>94</v>
      </c>
      <c r="JW9" s="70" t="s">
        <v>91</v>
      </c>
      <c r="JX9" s="70" t="s">
        <v>92</v>
      </c>
      <c r="JY9" s="70" t="s">
        <v>93</v>
      </c>
      <c r="JZ9" s="70" t="s">
        <v>94</v>
      </c>
      <c r="KA9" s="70" t="s">
        <v>91</v>
      </c>
      <c r="KB9" s="70" t="s">
        <v>92</v>
      </c>
      <c r="KC9" s="70" t="s">
        <v>93</v>
      </c>
      <c r="KD9" s="70" t="s">
        <v>94</v>
      </c>
      <c r="KE9" s="70" t="s">
        <v>91</v>
      </c>
      <c r="KF9" s="70" t="s">
        <v>92</v>
      </c>
      <c r="KG9" s="70" t="s">
        <v>93</v>
      </c>
      <c r="KH9" s="70" t="s">
        <v>94</v>
      </c>
      <c r="KI9" s="70" t="s">
        <v>91</v>
      </c>
      <c r="KJ9" s="70" t="s">
        <v>92</v>
      </c>
      <c r="KK9" s="70" t="s">
        <v>93</v>
      </c>
      <c r="KL9" s="70" t="s">
        <v>94</v>
      </c>
      <c r="KM9" s="2"/>
      <c r="KN9" s="70" t="s">
        <v>95</v>
      </c>
      <c r="KO9" s="50"/>
      <c r="KP9" s="50"/>
      <c r="KQ9" s="50"/>
      <c r="KR9" s="70" t="s">
        <v>61</v>
      </c>
      <c r="KS9" s="70" t="s">
        <v>74</v>
      </c>
      <c r="KT9" s="70" t="s">
        <v>61</v>
      </c>
      <c r="KU9" s="70" t="s">
        <v>74</v>
      </c>
      <c r="KV9" s="70" t="s">
        <v>61</v>
      </c>
      <c r="KW9" s="70" t="s">
        <v>74</v>
      </c>
      <c r="KX9" s="70" t="s">
        <v>61</v>
      </c>
      <c r="KY9" s="70" t="s">
        <v>74</v>
      </c>
      <c r="KZ9" s="70" t="s">
        <v>61</v>
      </c>
      <c r="LA9" s="70" t="s">
        <v>74</v>
      </c>
      <c r="LB9" s="70" t="s">
        <v>61</v>
      </c>
      <c r="LC9" s="70" t="s">
        <v>74</v>
      </c>
      <c r="LD9" s="70" t="s">
        <v>61</v>
      </c>
      <c r="LE9" s="70" t="s">
        <v>74</v>
      </c>
      <c r="LF9" s="70" t="s">
        <v>61</v>
      </c>
      <c r="LG9" s="70" t="s">
        <v>74</v>
      </c>
      <c r="LH9" s="70" t="s">
        <v>61</v>
      </c>
      <c r="LI9" s="70" t="s">
        <v>74</v>
      </c>
      <c r="LJ9" s="70" t="s">
        <v>61</v>
      </c>
      <c r="LK9" s="70" t="s">
        <v>74</v>
      </c>
      <c r="LL9" s="70" t="s">
        <v>61</v>
      </c>
      <c r="LM9" s="70" t="s">
        <v>74</v>
      </c>
      <c r="LN9" s="70" t="s">
        <v>61</v>
      </c>
      <c r="LO9" s="70" t="s">
        <v>74</v>
      </c>
      <c r="LP9" s="70" t="s">
        <v>61</v>
      </c>
      <c r="LQ9" s="70" t="s">
        <v>74</v>
      </c>
      <c r="LR9" s="70" t="s">
        <v>61</v>
      </c>
      <c r="LS9" s="70" t="s">
        <v>74</v>
      </c>
      <c r="LT9" s="70" t="s">
        <v>61</v>
      </c>
      <c r="LU9" s="70" t="s">
        <v>74</v>
      </c>
      <c r="LV9" s="70" t="s">
        <v>61</v>
      </c>
      <c r="LW9" s="70" t="s">
        <v>61</v>
      </c>
      <c r="LX9" s="70" t="s">
        <v>61</v>
      </c>
    </row>
    <row r="10" spans="1:336" ht="15.75" x14ac:dyDescent="0.2">
      <c r="A10" s="75">
        <v>1</v>
      </c>
      <c r="B10" s="75">
        <v>2</v>
      </c>
      <c r="C10" s="76">
        <f ca="1">IF(CELL("ширина",B10)&lt;&gt;0,B10+1,B10)</f>
        <v>3</v>
      </c>
      <c r="D10" s="76">
        <f ca="1">IF(CELL("ширина",C10)&lt;&gt;0,C10+1,C10)</f>
        <v>3</v>
      </c>
      <c r="E10" s="76">
        <f ca="1">IF(CELL("ширина",D10)&lt;&gt;0,D10+1,D10)</f>
        <v>3</v>
      </c>
      <c r="F10" s="76">
        <f t="shared" ref="F10:BQ10" ca="1" si="0">IF(CELL("ширина",E10)&lt;&gt;0,E10+1,E10)</f>
        <v>3</v>
      </c>
      <c r="G10" s="76">
        <f t="shared" ca="1" si="0"/>
        <v>4</v>
      </c>
      <c r="H10" s="76">
        <f ca="1">IF(CELL("ширина",G10)&lt;&gt;0,G10+1,G10)</f>
        <v>4</v>
      </c>
      <c r="I10" s="76">
        <f t="shared" ca="1" si="0"/>
        <v>5</v>
      </c>
      <c r="J10" s="76">
        <f t="shared" ca="1" si="0"/>
        <v>5</v>
      </c>
      <c r="K10" s="76">
        <f t="shared" ca="1" si="0"/>
        <v>6</v>
      </c>
      <c r="L10" s="76">
        <f t="shared" ca="1" si="0"/>
        <v>6</v>
      </c>
      <c r="M10" s="76">
        <f t="shared" ca="1" si="0"/>
        <v>7</v>
      </c>
      <c r="N10" s="76">
        <f t="shared" ca="1" si="0"/>
        <v>7</v>
      </c>
      <c r="O10" s="76">
        <f t="shared" ca="1" si="0"/>
        <v>7</v>
      </c>
      <c r="P10" s="76">
        <f t="shared" ca="1" si="0"/>
        <v>7</v>
      </c>
      <c r="Q10" s="76">
        <f t="shared" ca="1" si="0"/>
        <v>7</v>
      </c>
      <c r="R10" s="76">
        <f t="shared" ca="1" si="0"/>
        <v>7</v>
      </c>
      <c r="S10" s="76">
        <f t="shared" ca="1" si="0"/>
        <v>7</v>
      </c>
      <c r="T10" s="76">
        <f t="shared" ca="1" si="0"/>
        <v>7</v>
      </c>
      <c r="U10" s="76">
        <f t="shared" ca="1" si="0"/>
        <v>7</v>
      </c>
      <c r="V10" s="76">
        <f t="shared" ca="1" si="0"/>
        <v>7</v>
      </c>
      <c r="W10" s="76">
        <f t="shared" ca="1" si="0"/>
        <v>7</v>
      </c>
      <c r="X10" s="76">
        <f t="shared" ca="1" si="0"/>
        <v>7</v>
      </c>
      <c r="Y10" s="76">
        <f t="shared" ca="1" si="0"/>
        <v>7</v>
      </c>
      <c r="Z10" s="76">
        <f t="shared" ca="1" si="0"/>
        <v>7</v>
      </c>
      <c r="AA10" s="76">
        <f t="shared" ca="1" si="0"/>
        <v>7</v>
      </c>
      <c r="AB10" s="77">
        <f t="shared" ca="1" si="0"/>
        <v>7</v>
      </c>
      <c r="AC10" s="77">
        <f ca="1">IF(CELL("ширина",AB10)&lt;&gt;0,AB10+1,AB10)</f>
        <v>8</v>
      </c>
      <c r="AD10" s="77">
        <f ca="1">IF(CELL("ширина",AC10)&lt;&gt;0,AC10+1,AC10)</f>
        <v>8</v>
      </c>
      <c r="AE10" s="77">
        <f t="shared" ca="1" si="0"/>
        <v>9</v>
      </c>
      <c r="AF10" s="77">
        <f t="shared" ca="1" si="0"/>
        <v>9</v>
      </c>
      <c r="AG10" s="77">
        <f t="shared" ca="1" si="0"/>
        <v>10</v>
      </c>
      <c r="AH10" s="77">
        <f t="shared" ca="1" si="0"/>
        <v>11</v>
      </c>
      <c r="AI10" s="77">
        <f t="shared" ca="1" si="0"/>
        <v>11</v>
      </c>
      <c r="AJ10" s="77">
        <f t="shared" ca="1" si="0"/>
        <v>11</v>
      </c>
      <c r="AK10" s="77">
        <f t="shared" ca="1" si="0"/>
        <v>11</v>
      </c>
      <c r="AL10" s="77">
        <f t="shared" ca="1" si="0"/>
        <v>12</v>
      </c>
      <c r="AM10" s="77">
        <f t="shared" ca="1" si="0"/>
        <v>12</v>
      </c>
      <c r="AN10" s="77">
        <f t="shared" ca="1" si="0"/>
        <v>12</v>
      </c>
      <c r="AO10" s="77">
        <f t="shared" ca="1" si="0"/>
        <v>12</v>
      </c>
      <c r="AP10" s="77">
        <f t="shared" ca="1" si="0"/>
        <v>13</v>
      </c>
      <c r="AQ10" s="77">
        <f t="shared" ca="1" si="0"/>
        <v>13</v>
      </c>
      <c r="AR10" s="77">
        <f t="shared" ca="1" si="0"/>
        <v>13</v>
      </c>
      <c r="AS10" s="77">
        <f t="shared" ca="1" si="0"/>
        <v>13</v>
      </c>
      <c r="AT10" s="77">
        <f t="shared" ca="1" si="0"/>
        <v>13</v>
      </c>
      <c r="AU10" s="77">
        <f t="shared" ca="1" si="0"/>
        <v>13</v>
      </c>
      <c r="AV10" s="77">
        <f t="shared" ca="1" si="0"/>
        <v>13</v>
      </c>
      <c r="AW10" s="77">
        <f t="shared" ca="1" si="0"/>
        <v>13</v>
      </c>
      <c r="AX10" s="77">
        <f t="shared" ca="1" si="0"/>
        <v>14</v>
      </c>
      <c r="AY10" s="77">
        <f t="shared" ca="1" si="0"/>
        <v>14</v>
      </c>
      <c r="AZ10" s="77">
        <f t="shared" ca="1" si="0"/>
        <v>14</v>
      </c>
      <c r="BA10" s="77">
        <f t="shared" ca="1" si="0"/>
        <v>14</v>
      </c>
      <c r="BB10" s="77">
        <f t="shared" ca="1" si="0"/>
        <v>14</v>
      </c>
      <c r="BC10" s="77">
        <f t="shared" ca="1" si="0"/>
        <v>14</v>
      </c>
      <c r="BD10" s="77">
        <f t="shared" ca="1" si="0"/>
        <v>14</v>
      </c>
      <c r="BE10" s="77">
        <f t="shared" ca="1" si="0"/>
        <v>14</v>
      </c>
      <c r="BF10" s="77">
        <f t="shared" ca="1" si="0"/>
        <v>15</v>
      </c>
      <c r="BG10" s="77">
        <f t="shared" ca="1" si="0"/>
        <v>15</v>
      </c>
      <c r="BH10" s="77">
        <f t="shared" ca="1" si="0"/>
        <v>15</v>
      </c>
      <c r="BI10" s="77">
        <f t="shared" ca="1" si="0"/>
        <v>15</v>
      </c>
      <c r="BJ10" s="77">
        <f t="shared" ca="1" si="0"/>
        <v>16</v>
      </c>
      <c r="BK10" s="77">
        <f t="shared" ca="1" si="0"/>
        <v>16</v>
      </c>
      <c r="BL10" s="77">
        <f t="shared" ca="1" si="0"/>
        <v>16</v>
      </c>
      <c r="BM10" s="77">
        <f t="shared" ca="1" si="0"/>
        <v>16</v>
      </c>
      <c r="BN10" s="77">
        <f t="shared" ca="1" si="0"/>
        <v>16</v>
      </c>
      <c r="BO10" s="77">
        <f t="shared" ca="1" si="0"/>
        <v>16</v>
      </c>
      <c r="BP10" s="77">
        <f t="shared" ca="1" si="0"/>
        <v>16</v>
      </c>
      <c r="BQ10" s="77">
        <f t="shared" ca="1" si="0"/>
        <v>16</v>
      </c>
      <c r="BR10" s="77">
        <f t="shared" ref="BR10:EC10" ca="1" si="1">IF(CELL("ширина",BQ10)&lt;&gt;0,BQ10+1,BQ10)</f>
        <v>16</v>
      </c>
      <c r="BS10" s="77">
        <f t="shared" ca="1" si="1"/>
        <v>16</v>
      </c>
      <c r="BT10" s="77">
        <f t="shared" ca="1" si="1"/>
        <v>16</v>
      </c>
      <c r="BU10" s="77">
        <f t="shared" ca="1" si="1"/>
        <v>16</v>
      </c>
      <c r="BV10" s="77">
        <f t="shared" ca="1" si="1"/>
        <v>16</v>
      </c>
      <c r="BW10" s="77">
        <f t="shared" ca="1" si="1"/>
        <v>16</v>
      </c>
      <c r="BX10" s="77">
        <f t="shared" ca="1" si="1"/>
        <v>16</v>
      </c>
      <c r="BY10" s="77">
        <f t="shared" ca="1" si="1"/>
        <v>16</v>
      </c>
      <c r="BZ10" s="77">
        <f t="shared" ca="1" si="1"/>
        <v>16</v>
      </c>
      <c r="CA10" s="77">
        <f t="shared" ca="1" si="1"/>
        <v>17</v>
      </c>
      <c r="CB10" s="77">
        <f t="shared" ca="1" si="1"/>
        <v>18</v>
      </c>
      <c r="CC10" s="77">
        <f t="shared" ca="1" si="1"/>
        <v>19</v>
      </c>
      <c r="CD10" s="77">
        <f t="shared" ca="1" si="1"/>
        <v>20</v>
      </c>
      <c r="CE10" s="77">
        <f t="shared" ca="1" si="1"/>
        <v>21</v>
      </c>
      <c r="CF10" s="77">
        <f t="shared" ca="1" si="1"/>
        <v>22</v>
      </c>
      <c r="CG10" s="78">
        <f t="shared" ca="1" si="1"/>
        <v>22</v>
      </c>
      <c r="CH10" s="78">
        <f t="shared" ca="1" si="1"/>
        <v>23</v>
      </c>
      <c r="CI10" s="78">
        <f t="shared" ca="1" si="1"/>
        <v>23</v>
      </c>
      <c r="CJ10" s="78">
        <f t="shared" ca="1" si="1"/>
        <v>24</v>
      </c>
      <c r="CK10" s="78">
        <f t="shared" ca="1" si="1"/>
        <v>24</v>
      </c>
      <c r="CL10" s="78">
        <f ca="1">IF(CELL("ширина",CK10)&lt;&gt;0,CK10+1,CK10)</f>
        <v>25</v>
      </c>
      <c r="CM10" s="78">
        <f t="shared" ca="1" si="1"/>
        <v>26</v>
      </c>
      <c r="CN10" s="78">
        <f t="shared" ca="1" si="1"/>
        <v>26</v>
      </c>
      <c r="CO10" s="78">
        <f t="shared" ca="1" si="1"/>
        <v>26</v>
      </c>
      <c r="CP10" s="78">
        <f t="shared" ca="1" si="1"/>
        <v>26</v>
      </c>
      <c r="CQ10" s="78">
        <f t="shared" ca="1" si="1"/>
        <v>27</v>
      </c>
      <c r="CR10" s="78">
        <f t="shared" ca="1" si="1"/>
        <v>27</v>
      </c>
      <c r="CS10" s="78">
        <f t="shared" ca="1" si="1"/>
        <v>27</v>
      </c>
      <c r="CT10" s="78">
        <f t="shared" ca="1" si="1"/>
        <v>27</v>
      </c>
      <c r="CU10" s="78">
        <f t="shared" ca="1" si="1"/>
        <v>28</v>
      </c>
      <c r="CV10" s="78">
        <f t="shared" ca="1" si="1"/>
        <v>28</v>
      </c>
      <c r="CW10" s="78">
        <f t="shared" ca="1" si="1"/>
        <v>28</v>
      </c>
      <c r="CX10" s="78">
        <f t="shared" ca="1" si="1"/>
        <v>28</v>
      </c>
      <c r="CY10" s="78">
        <f t="shared" ca="1" si="1"/>
        <v>28</v>
      </c>
      <c r="CZ10" s="78">
        <f t="shared" ca="1" si="1"/>
        <v>28</v>
      </c>
      <c r="DA10" s="78">
        <f t="shared" ca="1" si="1"/>
        <v>28</v>
      </c>
      <c r="DB10" s="78">
        <f t="shared" ca="1" si="1"/>
        <v>28</v>
      </c>
      <c r="DC10" s="78">
        <f t="shared" ca="1" si="1"/>
        <v>29</v>
      </c>
      <c r="DD10" s="78">
        <f t="shared" ca="1" si="1"/>
        <v>29</v>
      </c>
      <c r="DE10" s="78">
        <f t="shared" ca="1" si="1"/>
        <v>29</v>
      </c>
      <c r="DF10" s="78">
        <f t="shared" ca="1" si="1"/>
        <v>29</v>
      </c>
      <c r="DG10" s="78">
        <f t="shared" ca="1" si="1"/>
        <v>29</v>
      </c>
      <c r="DH10" s="78">
        <f t="shared" ca="1" si="1"/>
        <v>29</v>
      </c>
      <c r="DI10" s="78">
        <f t="shared" ca="1" si="1"/>
        <v>29</v>
      </c>
      <c r="DJ10" s="78">
        <f t="shared" ca="1" si="1"/>
        <v>29</v>
      </c>
      <c r="DK10" s="78">
        <f t="shared" ca="1" si="1"/>
        <v>30</v>
      </c>
      <c r="DL10" s="78">
        <f t="shared" ca="1" si="1"/>
        <v>30</v>
      </c>
      <c r="DM10" s="78">
        <f t="shared" ca="1" si="1"/>
        <v>30</v>
      </c>
      <c r="DN10" s="78">
        <f t="shared" ca="1" si="1"/>
        <v>30</v>
      </c>
      <c r="DO10" s="78">
        <f t="shared" ca="1" si="1"/>
        <v>31</v>
      </c>
      <c r="DP10" s="78">
        <f t="shared" ca="1" si="1"/>
        <v>31</v>
      </c>
      <c r="DQ10" s="78">
        <f t="shared" ca="1" si="1"/>
        <v>31</v>
      </c>
      <c r="DR10" s="78">
        <f t="shared" ca="1" si="1"/>
        <v>31</v>
      </c>
      <c r="DS10" s="78">
        <f t="shared" ca="1" si="1"/>
        <v>31</v>
      </c>
      <c r="DT10" s="78">
        <f t="shared" ca="1" si="1"/>
        <v>31</v>
      </c>
      <c r="DU10" s="78">
        <f t="shared" ca="1" si="1"/>
        <v>31</v>
      </c>
      <c r="DV10" s="78">
        <f t="shared" ca="1" si="1"/>
        <v>31</v>
      </c>
      <c r="DW10" s="78">
        <f t="shared" ca="1" si="1"/>
        <v>31</v>
      </c>
      <c r="DX10" s="78">
        <f t="shared" ca="1" si="1"/>
        <v>31</v>
      </c>
      <c r="DY10" s="78">
        <f t="shared" ca="1" si="1"/>
        <v>31</v>
      </c>
      <c r="DZ10" s="78">
        <f t="shared" ca="1" si="1"/>
        <v>31</v>
      </c>
      <c r="EA10" s="78">
        <f t="shared" ca="1" si="1"/>
        <v>31</v>
      </c>
      <c r="EB10" s="78">
        <f t="shared" ca="1" si="1"/>
        <v>31</v>
      </c>
      <c r="EC10" s="78">
        <f t="shared" ca="1" si="1"/>
        <v>31</v>
      </c>
      <c r="ED10" s="78">
        <f t="shared" ref="ED10:GN10" ca="1" si="2">IF(CELL("ширина",EC10)&lt;&gt;0,EC10+1,EC10)</f>
        <v>31</v>
      </c>
      <c r="EE10" s="78">
        <f ca="1">IF(CELL("ширина",ED10)&lt;&gt;0,ED10+1,ED10)</f>
        <v>31</v>
      </c>
      <c r="EF10" s="78">
        <f ca="1">IF(CELL("ширина",EE10)&lt;&gt;0,EE10+1,EE10)</f>
        <v>32</v>
      </c>
      <c r="EG10" s="78">
        <f ca="1">IF(CELL("ширина",EF10)&lt;&gt;0,EF10+1,EF10)</f>
        <v>33</v>
      </c>
      <c r="EH10" s="78">
        <f ca="1">IF(CELL("ширина",EG10)&lt;&gt;0,EG10+1,EG10)</f>
        <v>34</v>
      </c>
      <c r="EI10" s="78">
        <f ca="1">IF(CELL("ширина",EH10)&lt;&gt;0,EH10+1,EH10)</f>
        <v>35</v>
      </c>
      <c r="EJ10" s="78">
        <f t="shared" ca="1" si="2"/>
        <v>36</v>
      </c>
      <c r="EK10" s="78">
        <f t="shared" ca="1" si="2"/>
        <v>37</v>
      </c>
      <c r="EL10" s="79">
        <f t="shared" ca="1" si="2"/>
        <v>37</v>
      </c>
      <c r="EM10" s="79">
        <f t="shared" ca="1" si="2"/>
        <v>38</v>
      </c>
      <c r="EN10" s="79">
        <f t="shared" ca="1" si="2"/>
        <v>38</v>
      </c>
      <c r="EO10" s="79">
        <f t="shared" ca="1" si="2"/>
        <v>39</v>
      </c>
      <c r="EP10" s="79">
        <f t="shared" ca="1" si="2"/>
        <v>40</v>
      </c>
      <c r="EQ10" s="79">
        <f t="shared" ca="1" si="2"/>
        <v>40</v>
      </c>
      <c r="ER10" s="79">
        <f t="shared" ca="1" si="2"/>
        <v>40</v>
      </c>
      <c r="ES10" s="79">
        <f t="shared" ca="1" si="2"/>
        <v>40</v>
      </c>
      <c r="ET10" s="79">
        <f t="shared" ca="1" si="2"/>
        <v>41</v>
      </c>
      <c r="EU10" s="79">
        <f t="shared" ca="1" si="2"/>
        <v>41</v>
      </c>
      <c r="EV10" s="79">
        <f t="shared" ca="1" si="2"/>
        <v>41</v>
      </c>
      <c r="EW10" s="79">
        <f t="shared" ca="1" si="2"/>
        <v>41</v>
      </c>
      <c r="EX10" s="79">
        <f t="shared" ca="1" si="2"/>
        <v>42</v>
      </c>
      <c r="EY10" s="79">
        <f t="shared" ca="1" si="2"/>
        <v>42</v>
      </c>
      <c r="EZ10" s="79">
        <f t="shared" ca="1" si="2"/>
        <v>42</v>
      </c>
      <c r="FA10" s="79">
        <f t="shared" ca="1" si="2"/>
        <v>42</v>
      </c>
      <c r="FB10" s="79">
        <f t="shared" ca="1" si="2"/>
        <v>42</v>
      </c>
      <c r="FC10" s="79">
        <f t="shared" ca="1" si="2"/>
        <v>42</v>
      </c>
      <c r="FD10" s="79">
        <f t="shared" ca="1" si="2"/>
        <v>42</v>
      </c>
      <c r="FE10" s="79">
        <f t="shared" ca="1" si="2"/>
        <v>42</v>
      </c>
      <c r="FF10" s="79">
        <f t="shared" ca="1" si="2"/>
        <v>43</v>
      </c>
      <c r="FG10" s="79">
        <f t="shared" ca="1" si="2"/>
        <v>43</v>
      </c>
      <c r="FH10" s="79">
        <f t="shared" ca="1" si="2"/>
        <v>43</v>
      </c>
      <c r="FI10" s="79">
        <f t="shared" ca="1" si="2"/>
        <v>43</v>
      </c>
      <c r="FJ10" s="79">
        <f t="shared" ca="1" si="2"/>
        <v>43</v>
      </c>
      <c r="FK10" s="79">
        <f t="shared" ca="1" si="2"/>
        <v>43</v>
      </c>
      <c r="FL10" s="79">
        <f t="shared" ca="1" si="2"/>
        <v>43</v>
      </c>
      <c r="FM10" s="79">
        <f t="shared" ca="1" si="2"/>
        <v>43</v>
      </c>
      <c r="FN10" s="79">
        <f t="shared" ca="1" si="2"/>
        <v>44</v>
      </c>
      <c r="FO10" s="79">
        <f t="shared" ca="1" si="2"/>
        <v>44</v>
      </c>
      <c r="FP10" s="79">
        <f t="shared" ca="1" si="2"/>
        <v>44</v>
      </c>
      <c r="FQ10" s="79">
        <f t="shared" ca="1" si="2"/>
        <v>44</v>
      </c>
      <c r="FR10" s="79">
        <f t="shared" ca="1" si="2"/>
        <v>45</v>
      </c>
      <c r="FS10" s="79">
        <f t="shared" ca="1" si="2"/>
        <v>45</v>
      </c>
      <c r="FT10" s="79">
        <f t="shared" ca="1" si="2"/>
        <v>45</v>
      </c>
      <c r="FU10" s="79">
        <f t="shared" ca="1" si="2"/>
        <v>45</v>
      </c>
      <c r="FV10" s="79">
        <f t="shared" ca="1" si="2"/>
        <v>45</v>
      </c>
      <c r="FW10" s="79">
        <f t="shared" ca="1" si="2"/>
        <v>45</v>
      </c>
      <c r="FX10" s="79">
        <f t="shared" ca="1" si="2"/>
        <v>45</v>
      </c>
      <c r="FY10" s="79">
        <f t="shared" ca="1" si="2"/>
        <v>45</v>
      </c>
      <c r="FZ10" s="79">
        <f t="shared" ca="1" si="2"/>
        <v>45</v>
      </c>
      <c r="GA10" s="79">
        <f t="shared" ca="1" si="2"/>
        <v>45</v>
      </c>
      <c r="GB10" s="79">
        <f t="shared" ca="1" si="2"/>
        <v>45</v>
      </c>
      <c r="GC10" s="79">
        <f t="shared" ca="1" si="2"/>
        <v>45</v>
      </c>
      <c r="GD10" s="79">
        <f t="shared" ca="1" si="2"/>
        <v>45</v>
      </c>
      <c r="GE10" s="79">
        <f t="shared" ca="1" si="2"/>
        <v>45</v>
      </c>
      <c r="GF10" s="79">
        <f t="shared" ca="1" si="2"/>
        <v>45</v>
      </c>
      <c r="GG10" s="79">
        <f t="shared" ca="1" si="2"/>
        <v>45</v>
      </c>
      <c r="GH10" s="79">
        <f ca="1">IF(CELL("ширина",GG10)&lt;&gt;0,GG10+1,GG10)</f>
        <v>45</v>
      </c>
      <c r="GI10" s="79">
        <f ca="1">IF(CELL("ширина",GH10)&lt;&gt;0,GH10+1,GH10)</f>
        <v>46</v>
      </c>
      <c r="GJ10" s="79">
        <f ca="1">IF(CELL("ширина",GI10)&lt;&gt;0,GI10+1,GI10)</f>
        <v>47</v>
      </c>
      <c r="GK10" s="79">
        <f ca="1">IF(CELL("ширина",GJ10)&lt;&gt;0,GJ10+1,GJ10)</f>
        <v>48</v>
      </c>
      <c r="GL10" s="79">
        <f ca="1">IF(CELL("ширина",GK10)&lt;&gt;0,GK10+1,GK10)</f>
        <v>49</v>
      </c>
      <c r="GM10" s="79">
        <f t="shared" ca="1" si="2"/>
        <v>50</v>
      </c>
      <c r="GN10" s="79">
        <f t="shared" ca="1" si="2"/>
        <v>51</v>
      </c>
      <c r="GO10" s="37"/>
      <c r="GP10" s="37"/>
      <c r="GQ10" s="80"/>
      <c r="GR10" s="80"/>
      <c r="GS10" s="80"/>
      <c r="GT10" s="80"/>
      <c r="GU10" s="80"/>
      <c r="GV10" s="80"/>
      <c r="GW10" s="80"/>
      <c r="GX10" s="80"/>
      <c r="GY10" s="80"/>
      <c r="GZ10" s="80"/>
      <c r="HA10" s="80"/>
      <c r="HB10" s="80"/>
      <c r="HC10" s="80"/>
      <c r="HD10" s="80"/>
      <c r="HE10" s="80"/>
      <c r="HF10" s="80"/>
      <c r="HG10" s="80"/>
      <c r="HH10" s="80"/>
      <c r="HI10" s="80"/>
      <c r="HJ10" s="37"/>
      <c r="HK10" s="81">
        <v>3</v>
      </c>
      <c r="HL10" s="82">
        <f t="shared" ref="HL10:IX10" ca="1" si="3">IF(CELL("ширина",HK10)&lt;&gt;0,HK10+1,HK10)</f>
        <v>4</v>
      </c>
      <c r="HM10" s="82">
        <f t="shared" ca="1" si="3"/>
        <v>5</v>
      </c>
      <c r="HN10" s="82">
        <f t="shared" ca="1" si="3"/>
        <v>6</v>
      </c>
      <c r="HO10" s="82">
        <f t="shared" ca="1" si="3"/>
        <v>7</v>
      </c>
      <c r="HP10" s="82">
        <f t="shared" ca="1" si="3"/>
        <v>7</v>
      </c>
      <c r="HQ10" s="82">
        <f t="shared" ca="1" si="3"/>
        <v>7</v>
      </c>
      <c r="HR10" s="82">
        <f t="shared" ca="1" si="3"/>
        <v>7</v>
      </c>
      <c r="HS10" s="82">
        <f t="shared" ca="1" si="3"/>
        <v>7</v>
      </c>
      <c r="HT10" s="82">
        <f t="shared" ca="1" si="3"/>
        <v>8</v>
      </c>
      <c r="HU10" s="82">
        <f t="shared" ca="1" si="3"/>
        <v>9</v>
      </c>
      <c r="HV10" s="82">
        <f t="shared" ca="1" si="3"/>
        <v>10</v>
      </c>
      <c r="HW10" s="82">
        <f t="shared" ca="1" si="3"/>
        <v>11</v>
      </c>
      <c r="HX10" s="82">
        <f t="shared" ca="1" si="3"/>
        <v>11</v>
      </c>
      <c r="HY10" s="82">
        <f t="shared" ca="1" si="3"/>
        <v>11</v>
      </c>
      <c r="HZ10" s="82">
        <f t="shared" ca="1" si="3"/>
        <v>11</v>
      </c>
      <c r="IA10" s="82">
        <f t="shared" ca="1" si="3"/>
        <v>11</v>
      </c>
      <c r="IB10" s="82">
        <f t="shared" ca="1" si="3"/>
        <v>12</v>
      </c>
      <c r="IC10" s="82">
        <f t="shared" ca="1" si="3"/>
        <v>13</v>
      </c>
      <c r="ID10" s="82">
        <f t="shared" ca="1" si="3"/>
        <v>14</v>
      </c>
      <c r="IE10" s="82">
        <f t="shared" ca="1" si="3"/>
        <v>15</v>
      </c>
      <c r="IF10" s="82">
        <f t="shared" ca="1" si="3"/>
        <v>15</v>
      </c>
      <c r="IG10" s="82">
        <f t="shared" ca="1" si="3"/>
        <v>15</v>
      </c>
      <c r="IH10" s="82">
        <f t="shared" ca="1" si="3"/>
        <v>15</v>
      </c>
      <c r="II10" s="82">
        <f t="shared" ca="1" si="3"/>
        <v>15</v>
      </c>
      <c r="IJ10" s="82">
        <f t="shared" ca="1" si="3"/>
        <v>16</v>
      </c>
      <c r="IK10" s="82">
        <f t="shared" ca="1" si="3"/>
        <v>17</v>
      </c>
      <c r="IL10" s="82">
        <f t="shared" ca="1" si="3"/>
        <v>18</v>
      </c>
      <c r="IM10" s="82">
        <f t="shared" ca="1" si="3"/>
        <v>19</v>
      </c>
      <c r="IN10" s="82">
        <f t="shared" ca="1" si="3"/>
        <v>19</v>
      </c>
      <c r="IO10" s="82">
        <f t="shared" ca="1" si="3"/>
        <v>19</v>
      </c>
      <c r="IP10" s="82">
        <f t="shared" ca="1" si="3"/>
        <v>19</v>
      </c>
      <c r="IQ10" s="82">
        <f t="shared" ca="1" si="3"/>
        <v>19</v>
      </c>
      <c r="IR10" s="82">
        <f t="shared" ca="1" si="3"/>
        <v>20</v>
      </c>
      <c r="IS10" s="82">
        <f t="shared" ca="1" si="3"/>
        <v>21</v>
      </c>
      <c r="IT10" s="82">
        <f t="shared" ca="1" si="3"/>
        <v>22</v>
      </c>
      <c r="IU10" s="82">
        <f t="shared" ca="1" si="3"/>
        <v>23</v>
      </c>
      <c r="IV10" s="82">
        <f t="shared" ca="1" si="3"/>
        <v>23</v>
      </c>
      <c r="IW10" s="82">
        <f t="shared" ca="1" si="3"/>
        <v>23</v>
      </c>
      <c r="IX10" s="82">
        <f t="shared" ca="1" si="3"/>
        <v>23</v>
      </c>
      <c r="IY10" s="81">
        <v>3</v>
      </c>
      <c r="IZ10" s="82">
        <f t="shared" ref="IZ10:KL10" ca="1" si="4">IF(CELL("ширина",IY10)&lt;&gt;0,IY10+1,IY10)</f>
        <v>4</v>
      </c>
      <c r="JA10" s="82">
        <f t="shared" ca="1" si="4"/>
        <v>5</v>
      </c>
      <c r="JB10" s="82">
        <f t="shared" ca="1" si="4"/>
        <v>6</v>
      </c>
      <c r="JC10" s="82">
        <f t="shared" ca="1" si="4"/>
        <v>7</v>
      </c>
      <c r="JD10" s="82">
        <f t="shared" ca="1" si="4"/>
        <v>7</v>
      </c>
      <c r="JE10" s="82">
        <f t="shared" ca="1" si="4"/>
        <v>7</v>
      </c>
      <c r="JF10" s="82">
        <f t="shared" ca="1" si="4"/>
        <v>7</v>
      </c>
      <c r="JG10" s="82">
        <f t="shared" ca="1" si="4"/>
        <v>7</v>
      </c>
      <c r="JH10" s="82">
        <f t="shared" ca="1" si="4"/>
        <v>8</v>
      </c>
      <c r="JI10" s="82">
        <f t="shared" ca="1" si="4"/>
        <v>9</v>
      </c>
      <c r="JJ10" s="82">
        <f t="shared" ca="1" si="4"/>
        <v>10</v>
      </c>
      <c r="JK10" s="82">
        <f t="shared" ca="1" si="4"/>
        <v>11</v>
      </c>
      <c r="JL10" s="82">
        <f t="shared" ca="1" si="4"/>
        <v>11</v>
      </c>
      <c r="JM10" s="82">
        <f t="shared" ca="1" si="4"/>
        <v>11</v>
      </c>
      <c r="JN10" s="82">
        <f t="shared" ca="1" si="4"/>
        <v>11</v>
      </c>
      <c r="JO10" s="82">
        <f t="shared" ca="1" si="4"/>
        <v>11</v>
      </c>
      <c r="JP10" s="82">
        <f t="shared" ca="1" si="4"/>
        <v>12</v>
      </c>
      <c r="JQ10" s="82">
        <f t="shared" ca="1" si="4"/>
        <v>13</v>
      </c>
      <c r="JR10" s="82">
        <f t="shared" ca="1" si="4"/>
        <v>14</v>
      </c>
      <c r="JS10" s="82">
        <f t="shared" ca="1" si="4"/>
        <v>15</v>
      </c>
      <c r="JT10" s="82">
        <f t="shared" ca="1" si="4"/>
        <v>15</v>
      </c>
      <c r="JU10" s="82">
        <f t="shared" ca="1" si="4"/>
        <v>15</v>
      </c>
      <c r="JV10" s="82">
        <f t="shared" ca="1" si="4"/>
        <v>15</v>
      </c>
      <c r="JW10" s="82">
        <f t="shared" ca="1" si="4"/>
        <v>15</v>
      </c>
      <c r="JX10" s="82">
        <f t="shared" ca="1" si="4"/>
        <v>16</v>
      </c>
      <c r="JY10" s="82">
        <f t="shared" ca="1" si="4"/>
        <v>17</v>
      </c>
      <c r="JZ10" s="82">
        <f t="shared" ca="1" si="4"/>
        <v>18</v>
      </c>
      <c r="KA10" s="82">
        <f t="shared" ca="1" si="4"/>
        <v>19</v>
      </c>
      <c r="KB10" s="82">
        <f t="shared" ca="1" si="4"/>
        <v>19</v>
      </c>
      <c r="KC10" s="82">
        <f t="shared" ca="1" si="4"/>
        <v>19</v>
      </c>
      <c r="KD10" s="82">
        <f t="shared" ca="1" si="4"/>
        <v>19</v>
      </c>
      <c r="KE10" s="82">
        <f t="shared" ca="1" si="4"/>
        <v>19</v>
      </c>
      <c r="KF10" s="82">
        <f t="shared" ca="1" si="4"/>
        <v>20</v>
      </c>
      <c r="KG10" s="82">
        <f t="shared" ca="1" si="4"/>
        <v>21</v>
      </c>
      <c r="KH10" s="82">
        <f t="shared" ca="1" si="4"/>
        <v>22</v>
      </c>
      <c r="KI10" s="82">
        <f t="shared" ca="1" si="4"/>
        <v>23</v>
      </c>
      <c r="KJ10" s="82">
        <f t="shared" ca="1" si="4"/>
        <v>23</v>
      </c>
      <c r="KK10" s="82">
        <f t="shared" ca="1" si="4"/>
        <v>23</v>
      </c>
      <c r="KL10" s="82">
        <f t="shared" ca="1" si="4"/>
        <v>23</v>
      </c>
      <c r="KM10" s="2"/>
      <c r="KN10" s="83">
        <v>3</v>
      </c>
      <c r="KO10" s="82">
        <f t="shared" ref="KO10:LX10" ca="1" si="5">IF(CELL("ширина",KN10)&lt;&gt;0,KN10+1,KN10)</f>
        <v>4</v>
      </c>
      <c r="KP10" s="82">
        <f t="shared" ca="1" si="5"/>
        <v>5</v>
      </c>
      <c r="KQ10" s="82">
        <f t="shared" ca="1" si="5"/>
        <v>6</v>
      </c>
      <c r="KR10" s="82">
        <f t="shared" ca="1" si="5"/>
        <v>7</v>
      </c>
      <c r="KS10" s="82">
        <f t="shared" ca="1" si="5"/>
        <v>8</v>
      </c>
      <c r="KT10" s="82">
        <f t="shared" ca="1" si="5"/>
        <v>8</v>
      </c>
      <c r="KU10" s="82">
        <f t="shared" ca="1" si="5"/>
        <v>9</v>
      </c>
      <c r="KV10" s="82">
        <f t="shared" ca="1" si="5"/>
        <v>9</v>
      </c>
      <c r="KW10" s="82">
        <f t="shared" ca="1" si="5"/>
        <v>10</v>
      </c>
      <c r="KX10" s="82">
        <f t="shared" ca="1" si="5"/>
        <v>10</v>
      </c>
      <c r="KY10" s="82">
        <f t="shared" ca="1" si="5"/>
        <v>11</v>
      </c>
      <c r="KZ10" s="82">
        <f t="shared" ca="1" si="5"/>
        <v>11</v>
      </c>
      <c r="LA10" s="82">
        <f t="shared" ca="1" si="5"/>
        <v>12</v>
      </c>
      <c r="LB10" s="82">
        <f t="shared" ca="1" si="5"/>
        <v>12</v>
      </c>
      <c r="LC10" s="82">
        <f t="shared" ca="1" si="5"/>
        <v>13</v>
      </c>
      <c r="LD10" s="82">
        <f t="shared" ca="1" si="5"/>
        <v>13</v>
      </c>
      <c r="LE10" s="82">
        <f t="shared" ca="1" si="5"/>
        <v>14</v>
      </c>
      <c r="LF10" s="82">
        <f t="shared" ca="1" si="5"/>
        <v>14</v>
      </c>
      <c r="LG10" s="82">
        <f t="shared" ca="1" si="5"/>
        <v>15</v>
      </c>
      <c r="LH10" s="82">
        <f t="shared" ca="1" si="5"/>
        <v>15</v>
      </c>
      <c r="LI10" s="82">
        <f t="shared" ca="1" si="5"/>
        <v>16</v>
      </c>
      <c r="LJ10" s="82">
        <f t="shared" ca="1" si="5"/>
        <v>16</v>
      </c>
      <c r="LK10" s="82">
        <f t="shared" ca="1" si="5"/>
        <v>17</v>
      </c>
      <c r="LL10" s="82">
        <f t="shared" ca="1" si="5"/>
        <v>17</v>
      </c>
      <c r="LM10" s="82">
        <f t="shared" ca="1" si="5"/>
        <v>18</v>
      </c>
      <c r="LN10" s="82">
        <f t="shared" ca="1" si="5"/>
        <v>18</v>
      </c>
      <c r="LO10" s="82">
        <f t="shared" ca="1" si="5"/>
        <v>19</v>
      </c>
      <c r="LP10" s="82">
        <f t="shared" ca="1" si="5"/>
        <v>19</v>
      </c>
      <c r="LQ10" s="82">
        <f t="shared" ca="1" si="5"/>
        <v>20</v>
      </c>
      <c r="LR10" s="82">
        <f t="shared" ca="1" si="5"/>
        <v>20</v>
      </c>
      <c r="LS10" s="82">
        <f t="shared" ca="1" si="5"/>
        <v>21</v>
      </c>
      <c r="LT10" s="82">
        <f t="shared" ca="1" si="5"/>
        <v>21</v>
      </c>
      <c r="LU10" s="82">
        <f t="shared" ca="1" si="5"/>
        <v>22</v>
      </c>
      <c r="LV10" s="82">
        <f t="shared" ca="1" si="5"/>
        <v>22</v>
      </c>
      <c r="LW10" s="82">
        <f t="shared" ca="1" si="5"/>
        <v>23</v>
      </c>
      <c r="LX10" s="82">
        <f t="shared" ca="1" si="5"/>
        <v>24</v>
      </c>
    </row>
    <row r="11" spans="1:336" ht="15.75" customHeight="1" x14ac:dyDescent="0.2">
      <c r="A11" s="84"/>
      <c r="B11" s="85" t="s">
        <v>96</v>
      </c>
      <c r="C11" s="84"/>
      <c r="D11" s="84"/>
      <c r="E11" s="84"/>
      <c r="F11" s="86">
        <v>0</v>
      </c>
      <c r="G11" s="86">
        <v>0</v>
      </c>
      <c r="H11" s="86">
        <v>0</v>
      </c>
      <c r="I11" s="86">
        <v>0</v>
      </c>
      <c r="J11" s="86"/>
      <c r="K11" s="86"/>
      <c r="L11" s="86"/>
      <c r="M11" s="86"/>
      <c r="N11" s="86" t="s">
        <v>97</v>
      </c>
      <c r="O11" s="86" t="s">
        <v>97</v>
      </c>
      <c r="P11" s="86" t="s">
        <v>97</v>
      </c>
      <c r="Q11" s="86" t="s">
        <v>97</v>
      </c>
      <c r="R11" s="86" t="s">
        <v>97</v>
      </c>
      <c r="S11" s="86" t="s">
        <v>97</v>
      </c>
      <c r="T11" s="86" t="s">
        <v>97</v>
      </c>
      <c r="U11" s="86" t="s">
        <v>97</v>
      </c>
      <c r="V11" s="86">
        <v>0</v>
      </c>
      <c r="W11" s="86">
        <v>0</v>
      </c>
      <c r="X11" s="87">
        <v>0</v>
      </c>
      <c r="Y11" s="86">
        <v>0</v>
      </c>
      <c r="Z11" s="87">
        <v>0</v>
      </c>
      <c r="AA11" s="87">
        <v>0</v>
      </c>
      <c r="AB11" s="86">
        <v>0</v>
      </c>
      <c r="AC11" s="86">
        <v>0</v>
      </c>
      <c r="AD11" s="86"/>
      <c r="AE11" s="86"/>
      <c r="AF11" s="86">
        <v>0</v>
      </c>
      <c r="AG11" s="86">
        <v>0</v>
      </c>
      <c r="AH11" s="86">
        <v>0</v>
      </c>
      <c r="AI11" s="86">
        <v>0</v>
      </c>
      <c r="AJ11" s="86">
        <v>0</v>
      </c>
      <c r="AK11" s="86">
        <v>0</v>
      </c>
      <c r="AL11" s="86">
        <v>0</v>
      </c>
      <c r="AM11" s="86">
        <v>0</v>
      </c>
      <c r="AN11" s="86">
        <v>0</v>
      </c>
      <c r="AO11" s="86">
        <v>0</v>
      </c>
      <c r="AP11" s="86">
        <v>0</v>
      </c>
      <c r="AQ11" s="86">
        <v>0</v>
      </c>
      <c r="AR11" s="86">
        <v>0</v>
      </c>
      <c r="AS11" s="86">
        <v>0</v>
      </c>
      <c r="AT11" s="86">
        <v>0</v>
      </c>
      <c r="AU11" s="86">
        <v>0</v>
      </c>
      <c r="AV11" s="86">
        <v>0</v>
      </c>
      <c r="AW11" s="86">
        <v>0</v>
      </c>
      <c r="AX11" s="86">
        <v>0</v>
      </c>
      <c r="AY11" s="86">
        <v>0</v>
      </c>
      <c r="AZ11" s="86">
        <v>0</v>
      </c>
      <c r="BA11" s="86">
        <v>0</v>
      </c>
      <c r="BB11" s="86">
        <v>0</v>
      </c>
      <c r="BC11" s="86">
        <v>0</v>
      </c>
      <c r="BD11" s="86">
        <v>0</v>
      </c>
      <c r="BE11" s="86">
        <v>0</v>
      </c>
      <c r="BF11" s="86">
        <v>0</v>
      </c>
      <c r="BG11" s="86">
        <v>0</v>
      </c>
      <c r="BH11" s="86">
        <v>0</v>
      </c>
      <c r="BI11" s="86">
        <v>0</v>
      </c>
      <c r="BJ11" s="86">
        <v>0</v>
      </c>
      <c r="BK11" s="86">
        <v>0</v>
      </c>
      <c r="BL11" s="86">
        <v>0</v>
      </c>
      <c r="BM11" s="86">
        <v>0</v>
      </c>
      <c r="BN11" s="86">
        <v>0</v>
      </c>
      <c r="BO11" s="86">
        <v>0</v>
      </c>
      <c r="BP11" s="86">
        <v>0</v>
      </c>
      <c r="BQ11" s="86">
        <v>0</v>
      </c>
      <c r="BR11" s="86">
        <v>0</v>
      </c>
      <c r="BS11" s="86">
        <v>0</v>
      </c>
      <c r="BT11" s="86">
        <v>0</v>
      </c>
      <c r="BU11" s="86">
        <v>0</v>
      </c>
      <c r="BV11" s="86">
        <v>0</v>
      </c>
      <c r="BW11" s="86">
        <v>0</v>
      </c>
      <c r="BX11" s="86">
        <v>0</v>
      </c>
      <c r="BY11" s="86">
        <v>0</v>
      </c>
      <c r="BZ11" s="86">
        <v>0</v>
      </c>
      <c r="CA11" s="86">
        <v>0</v>
      </c>
      <c r="CB11" s="86">
        <v>0</v>
      </c>
      <c r="CC11" s="86">
        <v>0</v>
      </c>
      <c r="CD11" s="86">
        <v>0</v>
      </c>
      <c r="CE11" s="86"/>
      <c r="CF11" s="86">
        <v>0</v>
      </c>
      <c r="CG11" s="86">
        <v>0</v>
      </c>
      <c r="CH11" s="86">
        <v>0</v>
      </c>
      <c r="CI11" s="86"/>
      <c r="CJ11" s="86"/>
      <c r="CK11" s="86">
        <v>0</v>
      </c>
      <c r="CL11" s="86">
        <v>0</v>
      </c>
      <c r="CM11" s="86">
        <v>0</v>
      </c>
      <c r="CN11" s="86">
        <v>0</v>
      </c>
      <c r="CO11" s="86">
        <v>0</v>
      </c>
      <c r="CP11" s="86">
        <v>0</v>
      </c>
      <c r="CQ11" s="86">
        <v>0</v>
      </c>
      <c r="CR11" s="86">
        <v>0</v>
      </c>
      <c r="CS11" s="86">
        <v>0</v>
      </c>
      <c r="CT11" s="86">
        <v>0</v>
      </c>
      <c r="CU11" s="86">
        <v>0</v>
      </c>
      <c r="CV11" s="86">
        <v>0</v>
      </c>
      <c r="CW11" s="86">
        <v>0</v>
      </c>
      <c r="CX11" s="86">
        <v>0</v>
      </c>
      <c r="CY11" s="86">
        <v>0</v>
      </c>
      <c r="CZ11" s="86">
        <v>0</v>
      </c>
      <c r="DA11" s="86">
        <v>0</v>
      </c>
      <c r="DB11" s="86">
        <v>0</v>
      </c>
      <c r="DC11" s="86">
        <v>0</v>
      </c>
      <c r="DD11" s="86">
        <v>0</v>
      </c>
      <c r="DE11" s="86">
        <v>0</v>
      </c>
      <c r="DF11" s="86">
        <v>0</v>
      </c>
      <c r="DG11" s="86">
        <v>0</v>
      </c>
      <c r="DH11" s="86">
        <v>0</v>
      </c>
      <c r="DI11" s="86">
        <v>0</v>
      </c>
      <c r="DJ11" s="86">
        <v>0</v>
      </c>
      <c r="DK11" s="86">
        <v>0</v>
      </c>
      <c r="DL11" s="86">
        <v>0</v>
      </c>
      <c r="DM11" s="86">
        <v>0</v>
      </c>
      <c r="DN11" s="86">
        <v>0</v>
      </c>
      <c r="DO11" s="86">
        <v>0</v>
      </c>
      <c r="DP11" s="86">
        <v>0</v>
      </c>
      <c r="DQ11" s="86">
        <v>0</v>
      </c>
      <c r="DR11" s="86">
        <v>0</v>
      </c>
      <c r="DS11" s="86">
        <v>0</v>
      </c>
      <c r="DT11" s="86">
        <v>0</v>
      </c>
      <c r="DU11" s="86">
        <v>0</v>
      </c>
      <c r="DV11" s="86">
        <v>0</v>
      </c>
      <c r="DW11" s="86">
        <v>0</v>
      </c>
      <c r="DX11" s="86">
        <v>0</v>
      </c>
      <c r="DY11" s="86">
        <v>0</v>
      </c>
      <c r="DZ11" s="86">
        <v>0</v>
      </c>
      <c r="EA11" s="86">
        <v>0</v>
      </c>
      <c r="EB11" s="86">
        <v>0</v>
      </c>
      <c r="EC11" s="86">
        <v>0</v>
      </c>
      <c r="ED11" s="86">
        <v>0</v>
      </c>
      <c r="EE11" s="86">
        <v>0</v>
      </c>
      <c r="EF11" s="86">
        <v>0</v>
      </c>
      <c r="EG11" s="86">
        <v>0</v>
      </c>
      <c r="EH11" s="86">
        <v>0</v>
      </c>
      <c r="EI11" s="86">
        <v>0</v>
      </c>
      <c r="EJ11" s="86">
        <v>0</v>
      </c>
      <c r="EK11" s="86">
        <v>0</v>
      </c>
      <c r="EL11" s="86">
        <v>0</v>
      </c>
      <c r="EM11" s="86">
        <v>0</v>
      </c>
      <c r="EN11" s="86">
        <v>0</v>
      </c>
      <c r="EO11" s="86">
        <v>0</v>
      </c>
      <c r="EP11" s="86">
        <v>0</v>
      </c>
      <c r="EQ11" s="86">
        <v>0</v>
      </c>
      <c r="ER11" s="86">
        <v>0</v>
      </c>
      <c r="ES11" s="86">
        <v>0</v>
      </c>
      <c r="ET11" s="86">
        <v>0</v>
      </c>
      <c r="EU11" s="86">
        <v>0</v>
      </c>
      <c r="EV11" s="86">
        <v>0</v>
      </c>
      <c r="EW11" s="86">
        <v>0</v>
      </c>
      <c r="EX11" s="86">
        <v>0</v>
      </c>
      <c r="EY11" s="86">
        <v>0</v>
      </c>
      <c r="EZ11" s="86">
        <v>0</v>
      </c>
      <c r="FA11" s="86">
        <v>0</v>
      </c>
      <c r="FB11" s="86">
        <v>0</v>
      </c>
      <c r="FC11" s="86">
        <v>0</v>
      </c>
      <c r="FD11" s="86">
        <v>0</v>
      </c>
      <c r="FE11" s="86">
        <v>0</v>
      </c>
      <c r="FF11" s="86">
        <v>0</v>
      </c>
      <c r="FG11" s="86">
        <v>0</v>
      </c>
      <c r="FH11" s="86">
        <v>0</v>
      </c>
      <c r="FI11" s="86">
        <v>0</v>
      </c>
      <c r="FJ11" s="86">
        <v>0</v>
      </c>
      <c r="FK11" s="86">
        <v>0</v>
      </c>
      <c r="FL11" s="86">
        <v>0</v>
      </c>
      <c r="FM11" s="86">
        <v>0</v>
      </c>
      <c r="FN11" s="86">
        <v>0</v>
      </c>
      <c r="FO11" s="86">
        <v>0</v>
      </c>
      <c r="FP11" s="86">
        <v>0</v>
      </c>
      <c r="FQ11" s="86">
        <v>0</v>
      </c>
      <c r="FR11" s="86">
        <v>0</v>
      </c>
      <c r="FS11" s="86">
        <v>0</v>
      </c>
      <c r="FT11" s="86">
        <v>0</v>
      </c>
      <c r="FU11" s="86">
        <v>0</v>
      </c>
      <c r="FV11" s="86">
        <v>0</v>
      </c>
      <c r="FW11" s="86">
        <v>0</v>
      </c>
      <c r="FX11" s="86">
        <v>0</v>
      </c>
      <c r="FY11" s="86">
        <v>0</v>
      </c>
      <c r="FZ11" s="86">
        <v>0</v>
      </c>
      <c r="GA11" s="86">
        <v>0</v>
      </c>
      <c r="GB11" s="86">
        <v>0</v>
      </c>
      <c r="GC11" s="86">
        <v>0</v>
      </c>
      <c r="GD11" s="86">
        <v>0</v>
      </c>
      <c r="GE11" s="86">
        <v>0</v>
      </c>
      <c r="GF11" s="86">
        <v>0</v>
      </c>
      <c r="GG11" s="86">
        <v>0</v>
      </c>
      <c r="GH11" s="86">
        <v>0</v>
      </c>
      <c r="GI11" s="86">
        <v>0</v>
      </c>
      <c r="GJ11" s="86">
        <v>0</v>
      </c>
      <c r="GK11" s="86">
        <v>0</v>
      </c>
      <c r="GL11" s="86">
        <v>0</v>
      </c>
      <c r="GM11" s="86">
        <v>0</v>
      </c>
      <c r="GN11" s="86">
        <v>0</v>
      </c>
      <c r="GO11" s="62"/>
      <c r="GP11" s="62"/>
      <c r="GQ11" s="12"/>
      <c r="GR11" s="12"/>
      <c r="GS11" s="12"/>
      <c r="GT11" s="12"/>
      <c r="GU11" s="12"/>
      <c r="GV11" s="12"/>
      <c r="GW11" s="12"/>
      <c r="GX11" s="12"/>
      <c r="GY11" s="12"/>
      <c r="GZ11" s="12"/>
      <c r="HA11" s="12"/>
      <c r="HB11" s="12"/>
      <c r="HC11" s="12"/>
      <c r="HD11" s="12"/>
      <c r="HE11" s="12"/>
      <c r="HF11" s="12"/>
      <c r="HG11" s="12"/>
      <c r="HH11" s="12"/>
      <c r="HI11" s="12"/>
      <c r="HJ11" s="62"/>
      <c r="HK11" s="88">
        <v>0</v>
      </c>
      <c r="HL11" s="88">
        <v>0</v>
      </c>
      <c r="HM11" s="88">
        <v>0</v>
      </c>
      <c r="HN11" s="88">
        <v>0</v>
      </c>
      <c r="HO11" s="88">
        <v>0</v>
      </c>
      <c r="HP11" s="88">
        <v>0</v>
      </c>
      <c r="HQ11" s="88">
        <v>0</v>
      </c>
      <c r="HR11" s="88">
        <v>0</v>
      </c>
      <c r="HS11" s="88">
        <v>0</v>
      </c>
      <c r="HT11" s="88">
        <v>0</v>
      </c>
      <c r="HU11" s="88">
        <v>0</v>
      </c>
      <c r="HV11" s="88">
        <v>0</v>
      </c>
      <c r="HW11" s="88">
        <v>0</v>
      </c>
      <c r="HX11" s="88">
        <v>0</v>
      </c>
      <c r="HY11" s="88">
        <v>0</v>
      </c>
      <c r="HZ11" s="88">
        <v>0</v>
      </c>
      <c r="IA11" s="88">
        <v>0</v>
      </c>
      <c r="IB11" s="88">
        <v>0</v>
      </c>
      <c r="IC11" s="88">
        <v>0</v>
      </c>
      <c r="ID11" s="88">
        <v>0</v>
      </c>
      <c r="IE11" s="88">
        <v>0</v>
      </c>
      <c r="IF11" s="88">
        <v>0</v>
      </c>
      <c r="IG11" s="88">
        <v>0</v>
      </c>
      <c r="IH11" s="88">
        <v>0</v>
      </c>
      <c r="II11" s="88">
        <v>0</v>
      </c>
      <c r="IJ11" s="88">
        <v>0</v>
      </c>
      <c r="IK11" s="88">
        <v>0</v>
      </c>
      <c r="IL11" s="88">
        <v>0</v>
      </c>
      <c r="IM11" s="88">
        <v>0</v>
      </c>
      <c r="IN11" s="88">
        <v>0</v>
      </c>
      <c r="IO11" s="88">
        <v>0</v>
      </c>
      <c r="IP11" s="88">
        <v>0</v>
      </c>
      <c r="IQ11" s="88">
        <v>0</v>
      </c>
      <c r="IR11" s="88">
        <v>0</v>
      </c>
      <c r="IS11" s="88">
        <v>0</v>
      </c>
      <c r="IT11" s="88">
        <v>0</v>
      </c>
      <c r="IU11" s="88">
        <v>0</v>
      </c>
      <c r="IV11" s="88">
        <v>0</v>
      </c>
      <c r="IW11" s="88">
        <v>0</v>
      </c>
      <c r="IX11" s="88">
        <v>0</v>
      </c>
      <c r="IY11" s="88">
        <v>0</v>
      </c>
      <c r="IZ11" s="88">
        <v>0</v>
      </c>
      <c r="JA11" s="88">
        <v>0</v>
      </c>
      <c r="JB11" s="88">
        <v>0</v>
      </c>
      <c r="JC11" s="88">
        <v>0</v>
      </c>
      <c r="JD11" s="88">
        <v>0</v>
      </c>
      <c r="JE11" s="88">
        <v>0</v>
      </c>
      <c r="JF11" s="88">
        <v>0</v>
      </c>
      <c r="JG11" s="88">
        <v>0</v>
      </c>
      <c r="JH11" s="88">
        <v>0</v>
      </c>
      <c r="JI11" s="88">
        <v>0</v>
      </c>
      <c r="JJ11" s="88">
        <v>0</v>
      </c>
      <c r="JK11" s="88">
        <v>0</v>
      </c>
      <c r="JL11" s="88">
        <v>0</v>
      </c>
      <c r="JM11" s="88">
        <v>0</v>
      </c>
      <c r="JN11" s="88">
        <v>0</v>
      </c>
      <c r="JO11" s="88">
        <v>0</v>
      </c>
      <c r="JP11" s="88">
        <v>0</v>
      </c>
      <c r="JQ11" s="88">
        <v>0</v>
      </c>
      <c r="JR11" s="88">
        <v>0</v>
      </c>
      <c r="JS11" s="88">
        <v>0</v>
      </c>
      <c r="JT11" s="88">
        <v>0</v>
      </c>
      <c r="JU11" s="88">
        <v>0</v>
      </c>
      <c r="JV11" s="88">
        <v>0</v>
      </c>
      <c r="JW11" s="88">
        <v>0</v>
      </c>
      <c r="JX11" s="88">
        <v>0</v>
      </c>
      <c r="JY11" s="88">
        <v>0</v>
      </c>
      <c r="JZ11" s="88">
        <v>0</v>
      </c>
      <c r="KA11" s="88">
        <v>0</v>
      </c>
      <c r="KB11" s="88">
        <v>0</v>
      </c>
      <c r="KC11" s="88">
        <v>0</v>
      </c>
      <c r="KD11" s="88">
        <v>0</v>
      </c>
      <c r="KE11" s="88">
        <v>0</v>
      </c>
      <c r="KF11" s="88">
        <v>0</v>
      </c>
      <c r="KG11" s="88">
        <v>0</v>
      </c>
      <c r="KH11" s="88">
        <v>0</v>
      </c>
      <c r="KI11" s="88">
        <v>0</v>
      </c>
      <c r="KJ11" s="88">
        <v>0</v>
      </c>
      <c r="KK11" s="88">
        <v>0</v>
      </c>
      <c r="KL11" s="88">
        <v>0</v>
      </c>
      <c r="KM11" s="88">
        <v>0</v>
      </c>
      <c r="KN11" s="88">
        <v>0</v>
      </c>
      <c r="KO11" s="88">
        <v>0</v>
      </c>
      <c r="KP11" s="88">
        <v>0</v>
      </c>
      <c r="KQ11" s="88">
        <v>0</v>
      </c>
      <c r="KR11" s="88">
        <v>0</v>
      </c>
      <c r="KS11" s="88">
        <v>0</v>
      </c>
      <c r="KT11" s="88">
        <v>0</v>
      </c>
      <c r="KU11" s="88">
        <v>0</v>
      </c>
      <c r="KV11" s="88">
        <v>0</v>
      </c>
      <c r="KW11" s="88">
        <v>0</v>
      </c>
      <c r="KX11" s="88">
        <v>0</v>
      </c>
      <c r="KY11" s="88">
        <v>0</v>
      </c>
      <c r="KZ11" s="88">
        <v>0</v>
      </c>
      <c r="LA11" s="88">
        <v>0</v>
      </c>
      <c r="LB11" s="88">
        <v>0</v>
      </c>
      <c r="LC11" s="88">
        <v>0</v>
      </c>
      <c r="LD11" s="88">
        <v>0</v>
      </c>
      <c r="LE11" s="88">
        <v>0</v>
      </c>
      <c r="LF11" s="88">
        <v>0</v>
      </c>
      <c r="LG11" s="88">
        <v>0</v>
      </c>
      <c r="LH11" s="88">
        <v>0</v>
      </c>
      <c r="LI11" s="88">
        <v>0</v>
      </c>
      <c r="LJ11" s="88"/>
      <c r="LK11" s="88"/>
      <c r="LL11" s="88"/>
      <c r="LM11" s="88"/>
      <c r="LN11" s="88"/>
      <c r="LO11" s="88"/>
      <c r="LP11" s="89"/>
      <c r="LQ11" s="89"/>
      <c r="LR11" s="89"/>
      <c r="LS11" s="89"/>
      <c r="LT11" s="89"/>
      <c r="LU11" s="90"/>
      <c r="LV11" s="89"/>
      <c r="LW11" s="89"/>
      <c r="LX11" s="90"/>
    </row>
    <row r="12" spans="1:336" ht="15.75" x14ac:dyDescent="0.2">
      <c r="A12" s="86"/>
      <c r="B12" s="85" t="s">
        <v>98</v>
      </c>
      <c r="C12" s="84"/>
      <c r="D12" s="84"/>
      <c r="E12" s="84"/>
      <c r="F12" s="86">
        <v>0</v>
      </c>
      <c r="G12" s="86">
        <v>0</v>
      </c>
      <c r="H12" s="86">
        <v>0</v>
      </c>
      <c r="I12" s="86">
        <v>0</v>
      </c>
      <c r="J12" s="86"/>
      <c r="K12" s="86"/>
      <c r="L12" s="86"/>
      <c r="M12" s="86"/>
      <c r="N12" s="86" t="s">
        <v>97</v>
      </c>
      <c r="O12" s="86" t="s">
        <v>97</v>
      </c>
      <c r="P12" s="86" t="s">
        <v>97</v>
      </c>
      <c r="Q12" s="86" t="s">
        <v>97</v>
      </c>
      <c r="R12" s="86" t="s">
        <v>97</v>
      </c>
      <c r="S12" s="86" t="s">
        <v>97</v>
      </c>
      <c r="T12" s="86" t="s">
        <v>97</v>
      </c>
      <c r="U12" s="86" t="s">
        <v>97</v>
      </c>
      <c r="V12" s="86">
        <v>0</v>
      </c>
      <c r="W12" s="86">
        <v>0</v>
      </c>
      <c r="X12" s="87">
        <v>0</v>
      </c>
      <c r="Y12" s="86">
        <v>0</v>
      </c>
      <c r="Z12" s="87">
        <v>0</v>
      </c>
      <c r="AA12" s="87">
        <v>0</v>
      </c>
      <c r="AB12" s="86">
        <v>0</v>
      </c>
      <c r="AC12" s="86">
        <v>0</v>
      </c>
      <c r="AD12" s="91"/>
      <c r="AE12" s="91"/>
      <c r="AF12" s="86">
        <v>0</v>
      </c>
      <c r="AG12" s="86">
        <v>0</v>
      </c>
      <c r="AH12" s="86">
        <v>0</v>
      </c>
      <c r="AI12" s="86">
        <v>0</v>
      </c>
      <c r="AJ12" s="92" t="str">
        <f>IF(AG12=0,"-",AH12/AG12)</f>
        <v>-</v>
      </c>
      <c r="AK12" s="86">
        <v>0</v>
      </c>
      <c r="AL12" s="86">
        <v>0</v>
      </c>
      <c r="AM12" s="86">
        <v>0</v>
      </c>
      <c r="AN12" s="92" t="str">
        <f>IF(AK12=0,"-",AL12/AK12)</f>
        <v>-</v>
      </c>
      <c r="AO12" s="86">
        <v>0</v>
      </c>
      <c r="AP12" s="86">
        <v>0</v>
      </c>
      <c r="AQ12" s="86">
        <v>0</v>
      </c>
      <c r="AR12" s="92" t="str">
        <f>IF(AO12=0,"-",AP12/AO12)</f>
        <v>-</v>
      </c>
      <c r="AS12" s="86">
        <v>0</v>
      </c>
      <c r="AT12" s="86">
        <v>0</v>
      </c>
      <c r="AU12" s="86">
        <v>0</v>
      </c>
      <c r="AV12" s="92" t="str">
        <f>IF(AS12=0,"-",AT12/AS12)</f>
        <v>-</v>
      </c>
      <c r="AW12" s="86">
        <v>0</v>
      </c>
      <c r="AX12" s="86">
        <v>0</v>
      </c>
      <c r="AY12" s="86">
        <v>0</v>
      </c>
      <c r="AZ12" s="92" t="str">
        <f>IF(AW12=0,"-",AX12/AW12)</f>
        <v>-</v>
      </c>
      <c r="BA12" s="86">
        <v>0</v>
      </c>
      <c r="BB12" s="86">
        <v>0</v>
      </c>
      <c r="BC12" s="86">
        <v>0</v>
      </c>
      <c r="BD12" s="92" t="str">
        <f>IF(BA12=0,"-",BB12/BA12)</f>
        <v>-</v>
      </c>
      <c r="BE12" s="86">
        <v>0</v>
      </c>
      <c r="BF12" s="86">
        <v>0</v>
      </c>
      <c r="BG12" s="86">
        <v>0</v>
      </c>
      <c r="BH12" s="92" t="str">
        <f>IF(BE12=0,"-",BF12/BE12)</f>
        <v>-</v>
      </c>
      <c r="BI12" s="86">
        <v>0</v>
      </c>
      <c r="BJ12" s="86">
        <v>0</v>
      </c>
      <c r="BK12" s="86">
        <v>0</v>
      </c>
      <c r="BL12" s="86">
        <v>0</v>
      </c>
      <c r="BM12" s="86">
        <v>0</v>
      </c>
      <c r="BN12" s="86">
        <v>0</v>
      </c>
      <c r="BO12" s="86">
        <v>0</v>
      </c>
      <c r="BP12" s="86">
        <v>0</v>
      </c>
      <c r="BQ12" s="86">
        <v>0</v>
      </c>
      <c r="BR12" s="86">
        <v>0</v>
      </c>
      <c r="BS12" s="86">
        <v>0</v>
      </c>
      <c r="BT12" s="86">
        <v>0</v>
      </c>
      <c r="BU12" s="86">
        <v>0</v>
      </c>
      <c r="BV12" s="86">
        <v>0</v>
      </c>
      <c r="BW12" s="86">
        <v>0</v>
      </c>
      <c r="BX12" s="86">
        <v>0</v>
      </c>
      <c r="BY12" s="86">
        <v>0</v>
      </c>
      <c r="BZ12" s="86">
        <v>0</v>
      </c>
      <c r="CA12" s="86">
        <v>0</v>
      </c>
      <c r="CB12" s="86">
        <v>0</v>
      </c>
      <c r="CC12" s="86">
        <v>0</v>
      </c>
      <c r="CD12" s="86">
        <f>F12-AB12-AF12</f>
        <v>0</v>
      </c>
      <c r="CE12" s="86"/>
      <c r="CF12" s="86"/>
      <c r="CG12" s="86">
        <v>0</v>
      </c>
      <c r="CH12" s="86">
        <v>0</v>
      </c>
      <c r="CI12" s="91"/>
      <c r="CJ12" s="91"/>
      <c r="CK12" s="86">
        <v>0</v>
      </c>
      <c r="CL12" s="86">
        <v>0</v>
      </c>
      <c r="CM12" s="86">
        <v>0</v>
      </c>
      <c r="CN12" s="86">
        <v>0</v>
      </c>
      <c r="CO12" s="92" t="s">
        <v>97</v>
      </c>
      <c r="CP12" s="86">
        <v>0</v>
      </c>
      <c r="CQ12" s="86">
        <v>0</v>
      </c>
      <c r="CR12" s="86">
        <v>0</v>
      </c>
      <c r="CS12" s="92" t="s">
        <v>97</v>
      </c>
      <c r="CT12" s="86">
        <v>0</v>
      </c>
      <c r="CU12" s="86">
        <v>0</v>
      </c>
      <c r="CV12" s="86">
        <v>0</v>
      </c>
      <c r="CW12" s="92" t="s">
        <v>97</v>
      </c>
      <c r="CX12" s="86">
        <v>0</v>
      </c>
      <c r="CY12" s="86">
        <v>0</v>
      </c>
      <c r="CZ12" s="86">
        <v>0</v>
      </c>
      <c r="DA12" s="92" t="s">
        <v>97</v>
      </c>
      <c r="DB12" s="86">
        <v>0</v>
      </c>
      <c r="DC12" s="86">
        <v>0</v>
      </c>
      <c r="DD12" s="86">
        <v>0</v>
      </c>
      <c r="DE12" s="92" t="s">
        <v>97</v>
      </c>
      <c r="DF12" s="86">
        <v>0</v>
      </c>
      <c r="DG12" s="86">
        <v>0</v>
      </c>
      <c r="DH12" s="86">
        <v>0</v>
      </c>
      <c r="DI12" s="92" t="s">
        <v>97</v>
      </c>
      <c r="DJ12" s="86">
        <v>0</v>
      </c>
      <c r="DK12" s="86">
        <v>0</v>
      </c>
      <c r="DL12" s="86">
        <v>0</v>
      </c>
      <c r="DM12" s="92" t="s">
        <v>97</v>
      </c>
      <c r="DN12" s="86">
        <v>0</v>
      </c>
      <c r="DO12" s="86">
        <v>0</v>
      </c>
      <c r="DP12" s="86">
        <v>0</v>
      </c>
      <c r="DQ12" s="86">
        <v>0</v>
      </c>
      <c r="DR12" s="86">
        <v>0</v>
      </c>
      <c r="DS12" s="86">
        <v>0</v>
      </c>
      <c r="DT12" s="86">
        <v>0</v>
      </c>
      <c r="DU12" s="86">
        <v>0</v>
      </c>
      <c r="DV12" s="86">
        <v>0</v>
      </c>
      <c r="DW12" s="86">
        <v>0</v>
      </c>
      <c r="DX12" s="86">
        <v>0</v>
      </c>
      <c r="DY12" s="86">
        <v>0</v>
      </c>
      <c r="DZ12" s="86">
        <v>0</v>
      </c>
      <c r="EA12" s="86">
        <v>0</v>
      </c>
      <c r="EB12" s="86">
        <v>0</v>
      </c>
      <c r="EC12" s="86">
        <v>0</v>
      </c>
      <c r="ED12" s="86">
        <v>0</v>
      </c>
      <c r="EE12" s="86">
        <v>0</v>
      </c>
      <c r="EF12" s="86">
        <v>0</v>
      </c>
      <c r="EG12" s="86">
        <v>0</v>
      </c>
      <c r="EH12" s="86">
        <v>0</v>
      </c>
      <c r="EI12" s="86">
        <v>0</v>
      </c>
      <c r="EJ12" s="86"/>
      <c r="EK12" s="86"/>
      <c r="EL12" s="86">
        <v>0</v>
      </c>
      <c r="EM12" s="86">
        <v>0</v>
      </c>
      <c r="EN12" s="86">
        <v>0</v>
      </c>
      <c r="EO12" s="86">
        <v>0</v>
      </c>
      <c r="EP12" s="86">
        <v>0</v>
      </c>
      <c r="EQ12" s="86">
        <v>0</v>
      </c>
      <c r="ER12" s="92" t="s">
        <v>97</v>
      </c>
      <c r="ES12" s="86">
        <v>0</v>
      </c>
      <c r="ET12" s="86">
        <v>0</v>
      </c>
      <c r="EU12" s="86">
        <v>0</v>
      </c>
      <c r="EV12" s="92" t="s">
        <v>97</v>
      </c>
      <c r="EW12" s="86">
        <v>0</v>
      </c>
      <c r="EX12" s="86">
        <v>0</v>
      </c>
      <c r="EY12" s="86">
        <v>0</v>
      </c>
      <c r="EZ12" s="92" t="s">
        <v>97</v>
      </c>
      <c r="FA12" s="86">
        <v>0</v>
      </c>
      <c r="FB12" s="86">
        <v>0</v>
      </c>
      <c r="FC12" s="86">
        <v>0</v>
      </c>
      <c r="FD12" s="92" t="s">
        <v>97</v>
      </c>
      <c r="FE12" s="86">
        <v>0</v>
      </c>
      <c r="FF12" s="86">
        <v>0</v>
      </c>
      <c r="FG12" s="86">
        <v>0</v>
      </c>
      <c r="FH12" s="92" t="s">
        <v>97</v>
      </c>
      <c r="FI12" s="86">
        <v>0</v>
      </c>
      <c r="FJ12" s="86">
        <v>0</v>
      </c>
      <c r="FK12" s="86">
        <v>0</v>
      </c>
      <c r="FL12" s="92" t="s">
        <v>97</v>
      </c>
      <c r="FM12" s="86">
        <v>0</v>
      </c>
      <c r="FN12" s="86">
        <v>0</v>
      </c>
      <c r="FO12" s="86">
        <v>0</v>
      </c>
      <c r="FP12" s="92" t="s">
        <v>97</v>
      </c>
      <c r="FQ12" s="86">
        <v>0</v>
      </c>
      <c r="FR12" s="86">
        <v>0</v>
      </c>
      <c r="FS12" s="86">
        <v>0</v>
      </c>
      <c r="FT12" s="86">
        <v>0</v>
      </c>
      <c r="FU12" s="86">
        <v>0</v>
      </c>
      <c r="FV12" s="86">
        <v>0</v>
      </c>
      <c r="FW12" s="86">
        <v>0</v>
      </c>
      <c r="FX12" s="86">
        <v>0</v>
      </c>
      <c r="FY12" s="86">
        <v>0</v>
      </c>
      <c r="FZ12" s="86">
        <v>0</v>
      </c>
      <c r="GA12" s="86">
        <v>0</v>
      </c>
      <c r="GB12" s="86">
        <v>0</v>
      </c>
      <c r="GC12" s="86">
        <v>0</v>
      </c>
      <c r="GD12" s="86">
        <v>0</v>
      </c>
      <c r="GE12" s="86">
        <v>0</v>
      </c>
      <c r="GF12" s="86">
        <v>0</v>
      </c>
      <c r="GG12" s="86">
        <v>0</v>
      </c>
      <c r="GH12" s="86">
        <v>0</v>
      </c>
      <c r="GI12" s="86">
        <v>0</v>
      </c>
      <c r="GJ12" s="86">
        <v>0</v>
      </c>
      <c r="GK12" s="86">
        <v>0</v>
      </c>
      <c r="GL12" s="86">
        <v>0</v>
      </c>
      <c r="GM12" s="86"/>
      <c r="GN12" s="86"/>
      <c r="GO12" s="37"/>
      <c r="GP12" s="37"/>
      <c r="GQ12" s="80"/>
      <c r="GR12" s="80"/>
      <c r="GS12" s="80"/>
      <c r="GT12" s="80"/>
      <c r="GU12" s="80"/>
      <c r="GV12" s="80"/>
      <c r="GW12" s="80"/>
      <c r="GX12" s="80"/>
      <c r="GY12" s="80"/>
      <c r="GZ12" s="80"/>
      <c r="HA12" s="80"/>
      <c r="HB12" s="80"/>
      <c r="HC12" s="80"/>
      <c r="HD12" s="80"/>
      <c r="HE12" s="80"/>
      <c r="HF12" s="80"/>
      <c r="HG12" s="80"/>
      <c r="HH12" s="80"/>
      <c r="HI12" s="80"/>
      <c r="HJ12" s="37"/>
      <c r="HZ12" s="88">
        <v>0</v>
      </c>
      <c r="IA12" s="88">
        <v>0</v>
      </c>
      <c r="IB12" s="88">
        <v>0</v>
      </c>
      <c r="IC12" s="88">
        <v>0</v>
      </c>
      <c r="ID12" s="88">
        <v>0</v>
      </c>
      <c r="IE12" s="88">
        <v>0</v>
      </c>
      <c r="IF12" s="88">
        <v>0</v>
      </c>
      <c r="IG12" s="88">
        <v>0</v>
      </c>
      <c r="IH12" s="88">
        <v>0</v>
      </c>
      <c r="II12" s="88">
        <v>0</v>
      </c>
      <c r="IJ12" s="88">
        <v>0</v>
      </c>
      <c r="IK12" s="88">
        <v>0</v>
      </c>
      <c r="IL12" s="88">
        <v>0</v>
      </c>
      <c r="IM12" s="88">
        <v>0</v>
      </c>
      <c r="IN12" s="88">
        <v>0</v>
      </c>
      <c r="IO12" s="88">
        <v>0</v>
      </c>
      <c r="IP12" s="88">
        <v>0</v>
      </c>
      <c r="IQ12" s="88">
        <v>0</v>
      </c>
      <c r="IR12" s="88">
        <v>0</v>
      </c>
      <c r="IS12" s="88">
        <v>0</v>
      </c>
      <c r="IT12" s="88">
        <v>0</v>
      </c>
      <c r="IU12" s="88">
        <v>0</v>
      </c>
      <c r="IV12" s="88">
        <v>0</v>
      </c>
      <c r="IW12" s="88">
        <v>0</v>
      </c>
      <c r="IX12" s="88">
        <v>0</v>
      </c>
      <c r="IY12" s="88">
        <v>0</v>
      </c>
      <c r="IZ12" s="88">
        <v>0</v>
      </c>
      <c r="JA12" s="88">
        <v>0</v>
      </c>
      <c r="JB12" s="88">
        <v>0</v>
      </c>
      <c r="JC12" s="88">
        <v>0</v>
      </c>
      <c r="JD12" s="88">
        <v>0</v>
      </c>
      <c r="JE12" s="88">
        <v>0</v>
      </c>
      <c r="JF12" s="88">
        <v>0</v>
      </c>
      <c r="JG12" s="88">
        <v>0</v>
      </c>
      <c r="JH12" s="88">
        <v>0</v>
      </c>
      <c r="JI12" s="88">
        <v>0</v>
      </c>
      <c r="JJ12" s="88">
        <v>0</v>
      </c>
      <c r="JK12" s="88">
        <v>0</v>
      </c>
      <c r="JL12" s="88">
        <v>0</v>
      </c>
      <c r="JM12" s="88">
        <v>0</v>
      </c>
      <c r="JN12" s="88">
        <v>0</v>
      </c>
      <c r="JO12" s="88">
        <v>0</v>
      </c>
      <c r="JP12" s="88">
        <v>0</v>
      </c>
      <c r="JQ12" s="88">
        <v>0</v>
      </c>
      <c r="JR12" s="88">
        <v>0</v>
      </c>
      <c r="JS12" s="88">
        <v>0</v>
      </c>
      <c r="JT12" s="88">
        <v>0</v>
      </c>
      <c r="JU12" s="88">
        <v>0</v>
      </c>
      <c r="JV12" s="88">
        <v>0</v>
      </c>
      <c r="JW12" s="88">
        <v>0</v>
      </c>
      <c r="JX12" s="88">
        <v>0</v>
      </c>
      <c r="JY12" s="88">
        <v>0</v>
      </c>
      <c r="JZ12" s="88">
        <v>0</v>
      </c>
      <c r="KA12" s="88">
        <v>0</v>
      </c>
      <c r="KB12" s="88">
        <v>0</v>
      </c>
      <c r="KC12" s="88">
        <v>0</v>
      </c>
      <c r="KD12" s="88">
        <v>0</v>
      </c>
      <c r="KE12" s="88">
        <v>0</v>
      </c>
      <c r="KF12" s="88">
        <v>0</v>
      </c>
      <c r="KG12" s="88">
        <v>0</v>
      </c>
      <c r="KH12" s="88">
        <v>0</v>
      </c>
      <c r="KI12" s="88">
        <v>0</v>
      </c>
      <c r="KJ12" s="88">
        <v>0</v>
      </c>
      <c r="KK12" s="88">
        <v>0</v>
      </c>
      <c r="KL12" s="88">
        <v>0</v>
      </c>
      <c r="KM12" s="2"/>
      <c r="KN12" s="88"/>
      <c r="KO12" s="93"/>
      <c r="KP12" s="93"/>
      <c r="KQ12" s="93"/>
      <c r="KR12" s="88">
        <v>0</v>
      </c>
      <c r="KS12" s="88">
        <v>0</v>
      </c>
      <c r="KT12" s="88">
        <v>0</v>
      </c>
      <c r="KU12" s="88">
        <v>0</v>
      </c>
      <c r="KV12" s="88">
        <v>0</v>
      </c>
      <c r="KW12" s="88">
        <v>0</v>
      </c>
      <c r="KX12" s="88">
        <v>0</v>
      </c>
      <c r="KY12" s="88">
        <v>0</v>
      </c>
      <c r="KZ12" s="88">
        <v>0</v>
      </c>
      <c r="LA12" s="88">
        <v>0</v>
      </c>
      <c r="LB12" s="88">
        <v>0</v>
      </c>
      <c r="LC12" s="88">
        <v>0</v>
      </c>
      <c r="LD12" s="88">
        <v>0</v>
      </c>
      <c r="LE12" s="88">
        <v>0</v>
      </c>
      <c r="LF12" s="88">
        <v>0</v>
      </c>
      <c r="LG12" s="88">
        <v>0</v>
      </c>
      <c r="LH12" s="88">
        <v>0</v>
      </c>
      <c r="LI12" s="88">
        <v>0</v>
      </c>
      <c r="LJ12" s="88"/>
      <c r="LK12" s="88"/>
      <c r="LL12" s="88"/>
      <c r="LM12" s="88"/>
      <c r="LN12" s="88"/>
      <c r="LO12" s="88"/>
      <c r="LP12" s="89"/>
      <c r="LQ12" s="89"/>
      <c r="LR12" s="89"/>
      <c r="LS12" s="89"/>
      <c r="LT12" s="89"/>
      <c r="LU12" s="90"/>
      <c r="LV12" s="89"/>
      <c r="LW12" s="89"/>
      <c r="LX12" s="90"/>
    </row>
    <row r="13" spans="1:336" ht="24" customHeight="1" x14ac:dyDescent="0.2">
      <c r="A13" s="84"/>
      <c r="B13" s="85" t="s">
        <v>99</v>
      </c>
      <c r="C13" s="84"/>
      <c r="D13" s="84"/>
      <c r="E13" s="84"/>
      <c r="F13" s="86">
        <v>0</v>
      </c>
      <c r="G13" s="86">
        <v>0</v>
      </c>
      <c r="H13" s="86">
        <v>0</v>
      </c>
      <c r="I13" s="86">
        <v>0</v>
      </c>
      <c r="J13" s="84"/>
      <c r="K13" s="84"/>
      <c r="L13" s="84"/>
      <c r="M13" s="84"/>
      <c r="N13" s="86" t="s">
        <v>97</v>
      </c>
      <c r="O13" s="86" t="s">
        <v>97</v>
      </c>
      <c r="P13" s="86" t="s">
        <v>97</v>
      </c>
      <c r="Q13" s="86" t="s">
        <v>97</v>
      </c>
      <c r="R13" s="87" t="s">
        <v>97</v>
      </c>
      <c r="S13" s="87" t="s">
        <v>97</v>
      </c>
      <c r="T13" s="87" t="s">
        <v>97</v>
      </c>
      <c r="U13" s="87" t="s">
        <v>97</v>
      </c>
      <c r="V13" s="86">
        <v>0</v>
      </c>
      <c r="W13" s="86">
        <v>0</v>
      </c>
      <c r="X13" s="87">
        <v>0</v>
      </c>
      <c r="Y13" s="86">
        <v>0</v>
      </c>
      <c r="Z13" s="87">
        <v>0</v>
      </c>
      <c r="AA13" s="87">
        <v>0</v>
      </c>
      <c r="AB13" s="86">
        <v>0</v>
      </c>
      <c r="AC13" s="86">
        <v>0</v>
      </c>
      <c r="AD13" s="91"/>
      <c r="AE13" s="91"/>
      <c r="AF13" s="86">
        <v>0</v>
      </c>
      <c r="AG13" s="86">
        <v>0</v>
      </c>
      <c r="AH13" s="86">
        <v>0</v>
      </c>
      <c r="AI13" s="86">
        <v>0</v>
      </c>
      <c r="AJ13" s="92" t="s">
        <v>97</v>
      </c>
      <c r="AK13" s="86">
        <v>0</v>
      </c>
      <c r="AL13" s="86">
        <v>0</v>
      </c>
      <c r="AM13" s="86">
        <v>0</v>
      </c>
      <c r="AN13" s="92" t="s">
        <v>97</v>
      </c>
      <c r="AO13" s="86">
        <v>0</v>
      </c>
      <c r="AP13" s="86">
        <v>0</v>
      </c>
      <c r="AQ13" s="86">
        <v>0</v>
      </c>
      <c r="AR13" s="92" t="s">
        <v>97</v>
      </c>
      <c r="AS13" s="86">
        <v>0</v>
      </c>
      <c r="AT13" s="86">
        <v>0</v>
      </c>
      <c r="AU13" s="86">
        <v>0</v>
      </c>
      <c r="AV13" s="92" t="s">
        <v>97</v>
      </c>
      <c r="AW13" s="86">
        <v>0</v>
      </c>
      <c r="AX13" s="86">
        <v>0</v>
      </c>
      <c r="AY13" s="86">
        <v>0</v>
      </c>
      <c r="AZ13" s="92" t="s">
        <v>97</v>
      </c>
      <c r="BA13" s="86">
        <v>0</v>
      </c>
      <c r="BB13" s="86">
        <v>0</v>
      </c>
      <c r="BC13" s="86">
        <v>0</v>
      </c>
      <c r="BD13" s="92" t="s">
        <v>97</v>
      </c>
      <c r="BE13" s="86">
        <v>0</v>
      </c>
      <c r="BF13" s="86">
        <v>0</v>
      </c>
      <c r="BG13" s="86">
        <v>0</v>
      </c>
      <c r="BH13" s="92" t="s">
        <v>97</v>
      </c>
      <c r="BI13" s="86">
        <v>0</v>
      </c>
      <c r="BJ13" s="86">
        <v>0</v>
      </c>
      <c r="BK13" s="94">
        <v>0</v>
      </c>
      <c r="BL13" s="94">
        <v>0</v>
      </c>
      <c r="BM13" s="94">
        <v>0</v>
      </c>
      <c r="BN13" s="94">
        <v>0</v>
      </c>
      <c r="BO13" s="94">
        <v>0</v>
      </c>
      <c r="BP13" s="94">
        <v>0</v>
      </c>
      <c r="BQ13" s="94">
        <v>0</v>
      </c>
      <c r="BR13" s="94">
        <v>0</v>
      </c>
      <c r="BS13" s="94">
        <v>0</v>
      </c>
      <c r="BT13" s="94">
        <v>0</v>
      </c>
      <c r="BU13" s="94">
        <v>0</v>
      </c>
      <c r="BV13" s="94">
        <v>0</v>
      </c>
      <c r="BW13" s="94">
        <v>0</v>
      </c>
      <c r="BX13" s="94">
        <v>0</v>
      </c>
      <c r="BY13" s="94">
        <v>0</v>
      </c>
      <c r="BZ13" s="86">
        <v>0</v>
      </c>
      <c r="CA13" s="86">
        <v>0</v>
      </c>
      <c r="CB13" s="86">
        <v>0</v>
      </c>
      <c r="CC13" s="86">
        <v>0</v>
      </c>
      <c r="CD13" s="86">
        <v>0</v>
      </c>
      <c r="CE13" s="95"/>
      <c r="CF13" s="96"/>
      <c r="CG13" s="86">
        <v>0</v>
      </c>
      <c r="CH13" s="86">
        <v>0</v>
      </c>
      <c r="CI13" s="91"/>
      <c r="CJ13" s="91"/>
      <c r="CK13" s="86">
        <v>0</v>
      </c>
      <c r="CL13" s="86">
        <v>0</v>
      </c>
      <c r="CM13" s="86">
        <v>0</v>
      </c>
      <c r="CN13" s="86">
        <v>0</v>
      </c>
      <c r="CO13" s="92" t="s">
        <v>97</v>
      </c>
      <c r="CP13" s="86">
        <v>0</v>
      </c>
      <c r="CQ13" s="86">
        <v>0</v>
      </c>
      <c r="CR13" s="86">
        <v>0</v>
      </c>
      <c r="CS13" s="92" t="s">
        <v>97</v>
      </c>
      <c r="CT13" s="86">
        <v>0</v>
      </c>
      <c r="CU13" s="86">
        <v>0</v>
      </c>
      <c r="CV13" s="86">
        <v>0</v>
      </c>
      <c r="CW13" s="92" t="s">
        <v>97</v>
      </c>
      <c r="CX13" s="86">
        <v>0</v>
      </c>
      <c r="CY13" s="86">
        <v>0</v>
      </c>
      <c r="CZ13" s="86">
        <v>0</v>
      </c>
      <c r="DA13" s="92" t="s">
        <v>97</v>
      </c>
      <c r="DB13" s="86">
        <v>0</v>
      </c>
      <c r="DC13" s="86">
        <v>0</v>
      </c>
      <c r="DD13" s="86">
        <v>0</v>
      </c>
      <c r="DE13" s="92" t="s">
        <v>97</v>
      </c>
      <c r="DF13" s="86">
        <v>0</v>
      </c>
      <c r="DG13" s="86">
        <v>0</v>
      </c>
      <c r="DH13" s="86">
        <v>0</v>
      </c>
      <c r="DI13" s="92" t="s">
        <v>97</v>
      </c>
      <c r="DJ13" s="86">
        <v>0</v>
      </c>
      <c r="DK13" s="86">
        <v>0</v>
      </c>
      <c r="DL13" s="86">
        <v>0</v>
      </c>
      <c r="DM13" s="92" t="s">
        <v>97</v>
      </c>
      <c r="DN13" s="86">
        <v>0</v>
      </c>
      <c r="DO13" s="86">
        <v>0</v>
      </c>
      <c r="DP13" s="86">
        <v>0</v>
      </c>
      <c r="DQ13" s="86">
        <v>0</v>
      </c>
      <c r="DR13" s="86">
        <v>0</v>
      </c>
      <c r="DS13" s="86">
        <v>0</v>
      </c>
      <c r="DT13" s="86">
        <v>0</v>
      </c>
      <c r="DU13" s="86">
        <v>0</v>
      </c>
      <c r="DV13" s="86">
        <v>0</v>
      </c>
      <c r="DW13" s="86">
        <v>0</v>
      </c>
      <c r="DX13" s="86">
        <v>0</v>
      </c>
      <c r="DY13" s="86">
        <v>0</v>
      </c>
      <c r="DZ13" s="86">
        <v>0</v>
      </c>
      <c r="EA13" s="86">
        <v>0</v>
      </c>
      <c r="EB13" s="86">
        <v>0</v>
      </c>
      <c r="EC13" s="86">
        <v>0</v>
      </c>
      <c r="ED13" s="86">
        <v>0</v>
      </c>
      <c r="EE13" s="86">
        <v>0</v>
      </c>
      <c r="EF13" s="86">
        <v>0</v>
      </c>
      <c r="EG13" s="86">
        <v>0</v>
      </c>
      <c r="EH13" s="86">
        <v>0</v>
      </c>
      <c r="EI13" s="86">
        <v>0</v>
      </c>
      <c r="EJ13" s="96"/>
      <c r="EK13" s="96"/>
      <c r="EL13" s="86">
        <v>0</v>
      </c>
      <c r="EM13" s="86">
        <v>0</v>
      </c>
      <c r="EN13" s="86">
        <v>0</v>
      </c>
      <c r="EO13" s="86">
        <v>0</v>
      </c>
      <c r="EP13" s="86">
        <v>0</v>
      </c>
      <c r="EQ13" s="86">
        <v>0</v>
      </c>
      <c r="ER13" s="92" t="s">
        <v>97</v>
      </c>
      <c r="ES13" s="86">
        <v>0</v>
      </c>
      <c r="ET13" s="86">
        <v>0</v>
      </c>
      <c r="EU13" s="86">
        <v>0</v>
      </c>
      <c r="EV13" s="92" t="s">
        <v>97</v>
      </c>
      <c r="EW13" s="86">
        <v>0</v>
      </c>
      <c r="EX13" s="86">
        <v>0</v>
      </c>
      <c r="EY13" s="86">
        <v>0</v>
      </c>
      <c r="EZ13" s="92" t="s">
        <v>97</v>
      </c>
      <c r="FA13" s="86">
        <v>0</v>
      </c>
      <c r="FB13" s="86">
        <v>0</v>
      </c>
      <c r="FC13" s="86">
        <v>0</v>
      </c>
      <c r="FD13" s="92" t="s">
        <v>97</v>
      </c>
      <c r="FE13" s="86">
        <v>0</v>
      </c>
      <c r="FF13" s="86">
        <v>0</v>
      </c>
      <c r="FG13" s="86">
        <v>0</v>
      </c>
      <c r="FH13" s="92" t="s">
        <v>97</v>
      </c>
      <c r="FI13" s="86">
        <v>0</v>
      </c>
      <c r="FJ13" s="86">
        <v>0</v>
      </c>
      <c r="FK13" s="86">
        <v>0</v>
      </c>
      <c r="FL13" s="92" t="s">
        <v>97</v>
      </c>
      <c r="FM13" s="86">
        <v>0</v>
      </c>
      <c r="FN13" s="86">
        <v>0</v>
      </c>
      <c r="FO13" s="86">
        <v>0</v>
      </c>
      <c r="FP13" s="92" t="s">
        <v>97</v>
      </c>
      <c r="FQ13" s="86">
        <v>0</v>
      </c>
      <c r="FR13" s="86">
        <v>0</v>
      </c>
      <c r="FS13" s="86">
        <v>0</v>
      </c>
      <c r="FT13" s="86">
        <v>0</v>
      </c>
      <c r="FU13" s="86">
        <v>0</v>
      </c>
      <c r="FV13" s="86">
        <v>0</v>
      </c>
      <c r="FW13" s="86">
        <v>0</v>
      </c>
      <c r="FX13" s="86">
        <v>0</v>
      </c>
      <c r="FY13" s="86">
        <v>0</v>
      </c>
      <c r="FZ13" s="86">
        <v>0</v>
      </c>
      <c r="GA13" s="86">
        <v>0</v>
      </c>
      <c r="GB13" s="86">
        <v>0</v>
      </c>
      <c r="GC13" s="86">
        <v>0</v>
      </c>
      <c r="GD13" s="86">
        <v>0</v>
      </c>
      <c r="GE13" s="86">
        <v>0</v>
      </c>
      <c r="GF13" s="86">
        <v>0</v>
      </c>
      <c r="GG13" s="86">
        <v>0</v>
      </c>
      <c r="GH13" s="86">
        <v>0</v>
      </c>
      <c r="GI13" s="86">
        <v>0</v>
      </c>
      <c r="GJ13" s="86">
        <v>0</v>
      </c>
      <c r="GK13" s="86">
        <v>0</v>
      </c>
      <c r="GL13" s="86">
        <v>0</v>
      </c>
      <c r="GM13" s="96"/>
      <c r="GN13" s="96"/>
      <c r="GO13" s="97"/>
      <c r="GP13" s="97"/>
      <c r="GQ13" s="98"/>
      <c r="GR13" s="98"/>
      <c r="GS13" s="99"/>
      <c r="GT13" s="99"/>
      <c r="GU13" s="99"/>
      <c r="GV13" s="99"/>
      <c r="GW13" s="99"/>
      <c r="GX13" s="99"/>
      <c r="GY13" s="99"/>
      <c r="GZ13" s="99"/>
      <c r="HA13" s="99"/>
      <c r="HB13" s="99"/>
      <c r="HC13" s="99"/>
      <c r="HD13" s="99"/>
      <c r="HE13" s="99"/>
      <c r="HF13" s="99"/>
      <c r="HG13" s="99"/>
      <c r="HH13" s="99"/>
      <c r="HI13" s="99"/>
      <c r="HJ13" s="97"/>
      <c r="HK13" s="100">
        <f t="shared" ref="HK13:JV13" si="6">HK14+HK16+HK41</f>
        <v>0</v>
      </c>
      <c r="HL13" s="100">
        <f t="shared" si="6"/>
        <v>0</v>
      </c>
      <c r="HM13" s="100">
        <f t="shared" si="6"/>
        <v>0</v>
      </c>
      <c r="HN13" s="100">
        <f t="shared" si="6"/>
        <v>0</v>
      </c>
      <c r="HO13" s="100">
        <f t="shared" si="6"/>
        <v>0</v>
      </c>
      <c r="HP13" s="100">
        <f t="shared" si="6"/>
        <v>0</v>
      </c>
      <c r="HQ13" s="100">
        <f t="shared" si="6"/>
        <v>0</v>
      </c>
      <c r="HR13" s="100">
        <f t="shared" si="6"/>
        <v>0</v>
      </c>
      <c r="HS13" s="100">
        <f t="shared" si="6"/>
        <v>0</v>
      </c>
      <c r="HT13" s="100">
        <f t="shared" si="6"/>
        <v>0</v>
      </c>
      <c r="HU13" s="100">
        <f t="shared" si="6"/>
        <v>0</v>
      </c>
      <c r="HV13" s="100">
        <f t="shared" si="6"/>
        <v>0</v>
      </c>
      <c r="HW13" s="100">
        <f t="shared" si="6"/>
        <v>0</v>
      </c>
      <c r="HX13" s="100">
        <f t="shared" si="6"/>
        <v>0</v>
      </c>
      <c r="HY13" s="100">
        <f t="shared" si="6"/>
        <v>0</v>
      </c>
      <c r="HZ13" s="100">
        <f t="shared" si="6"/>
        <v>0</v>
      </c>
      <c r="IA13" s="100">
        <f t="shared" si="6"/>
        <v>0</v>
      </c>
      <c r="IB13" s="100">
        <f t="shared" si="6"/>
        <v>0</v>
      </c>
      <c r="IC13" s="100">
        <f t="shared" si="6"/>
        <v>0</v>
      </c>
      <c r="ID13" s="100">
        <f t="shared" si="6"/>
        <v>0</v>
      </c>
      <c r="IE13" s="100">
        <f t="shared" si="6"/>
        <v>0</v>
      </c>
      <c r="IF13" s="100">
        <f t="shared" si="6"/>
        <v>0</v>
      </c>
      <c r="IG13" s="100">
        <f t="shared" si="6"/>
        <v>0</v>
      </c>
      <c r="IH13" s="100">
        <f t="shared" si="6"/>
        <v>0</v>
      </c>
      <c r="II13" s="100">
        <f t="shared" si="6"/>
        <v>0</v>
      </c>
      <c r="IJ13" s="100">
        <f t="shared" si="6"/>
        <v>0</v>
      </c>
      <c r="IK13" s="100">
        <f t="shared" si="6"/>
        <v>0</v>
      </c>
      <c r="IL13" s="100">
        <f t="shared" si="6"/>
        <v>0</v>
      </c>
      <c r="IM13" s="100">
        <f t="shared" si="6"/>
        <v>0</v>
      </c>
      <c r="IN13" s="100">
        <f t="shared" si="6"/>
        <v>0</v>
      </c>
      <c r="IO13" s="100">
        <f t="shared" si="6"/>
        <v>0</v>
      </c>
      <c r="IP13" s="100">
        <f t="shared" si="6"/>
        <v>0</v>
      </c>
      <c r="IQ13" s="100">
        <f t="shared" si="6"/>
        <v>0</v>
      </c>
      <c r="IR13" s="100">
        <f t="shared" si="6"/>
        <v>0</v>
      </c>
      <c r="IS13" s="100">
        <f t="shared" si="6"/>
        <v>0</v>
      </c>
      <c r="IT13" s="100">
        <f t="shared" si="6"/>
        <v>0</v>
      </c>
      <c r="IU13" s="100">
        <f t="shared" si="6"/>
        <v>0</v>
      </c>
      <c r="IV13" s="100">
        <f t="shared" si="6"/>
        <v>0</v>
      </c>
      <c r="IW13" s="100">
        <f t="shared" si="6"/>
        <v>0</v>
      </c>
      <c r="IX13" s="100">
        <f t="shared" si="6"/>
        <v>0</v>
      </c>
      <c r="IY13" s="100">
        <f t="shared" si="6"/>
        <v>0</v>
      </c>
      <c r="IZ13" s="100">
        <f t="shared" si="6"/>
        <v>0</v>
      </c>
      <c r="JA13" s="100">
        <f t="shared" si="6"/>
        <v>0</v>
      </c>
      <c r="JB13" s="100">
        <f t="shared" si="6"/>
        <v>0</v>
      </c>
      <c r="JC13" s="100">
        <f t="shared" si="6"/>
        <v>0</v>
      </c>
      <c r="JD13" s="100">
        <f t="shared" si="6"/>
        <v>0</v>
      </c>
      <c r="JE13" s="100">
        <f t="shared" si="6"/>
        <v>0</v>
      </c>
      <c r="JF13" s="100">
        <f t="shared" si="6"/>
        <v>0</v>
      </c>
      <c r="JG13" s="100">
        <f t="shared" si="6"/>
        <v>0</v>
      </c>
      <c r="JH13" s="100">
        <f t="shared" si="6"/>
        <v>0</v>
      </c>
      <c r="JI13" s="100">
        <f t="shared" si="6"/>
        <v>0</v>
      </c>
      <c r="JJ13" s="100">
        <f t="shared" si="6"/>
        <v>0</v>
      </c>
      <c r="JK13" s="100">
        <f t="shared" si="6"/>
        <v>0</v>
      </c>
      <c r="JL13" s="100">
        <f t="shared" si="6"/>
        <v>0</v>
      </c>
      <c r="JM13" s="100">
        <f t="shared" si="6"/>
        <v>0</v>
      </c>
      <c r="JN13" s="100">
        <f t="shared" si="6"/>
        <v>0</v>
      </c>
      <c r="JO13" s="100">
        <f t="shared" si="6"/>
        <v>0</v>
      </c>
      <c r="JP13" s="100">
        <f t="shared" si="6"/>
        <v>0</v>
      </c>
      <c r="JQ13" s="100">
        <f t="shared" si="6"/>
        <v>0</v>
      </c>
      <c r="JR13" s="100">
        <f t="shared" si="6"/>
        <v>0</v>
      </c>
      <c r="JS13" s="100">
        <f t="shared" si="6"/>
        <v>0</v>
      </c>
      <c r="JT13" s="100">
        <f t="shared" si="6"/>
        <v>0</v>
      </c>
      <c r="JU13" s="100">
        <f t="shared" si="6"/>
        <v>0</v>
      </c>
      <c r="JV13" s="100">
        <f t="shared" si="6"/>
        <v>0</v>
      </c>
      <c r="JW13" s="100">
        <f t="shared" ref="JW13:KL13" si="7">JW14+JW16+JW41</f>
        <v>0</v>
      </c>
      <c r="JX13" s="100">
        <f t="shared" si="7"/>
        <v>0</v>
      </c>
      <c r="JY13" s="100">
        <f t="shared" si="7"/>
        <v>0</v>
      </c>
      <c r="JZ13" s="100">
        <f t="shared" si="7"/>
        <v>0</v>
      </c>
      <c r="KA13" s="100">
        <f t="shared" si="7"/>
        <v>0</v>
      </c>
      <c r="KB13" s="100">
        <f t="shared" si="7"/>
        <v>0</v>
      </c>
      <c r="KC13" s="100">
        <f t="shared" si="7"/>
        <v>0</v>
      </c>
      <c r="KD13" s="100">
        <f t="shared" si="7"/>
        <v>0</v>
      </c>
      <c r="KE13" s="100">
        <f t="shared" si="7"/>
        <v>0</v>
      </c>
      <c r="KF13" s="100">
        <f t="shared" si="7"/>
        <v>0</v>
      </c>
      <c r="KG13" s="100">
        <f t="shared" si="7"/>
        <v>0</v>
      </c>
      <c r="KH13" s="100">
        <f t="shared" si="7"/>
        <v>0</v>
      </c>
      <c r="KI13" s="100">
        <f t="shared" si="7"/>
        <v>0</v>
      </c>
      <c r="KJ13" s="100">
        <f t="shared" si="7"/>
        <v>0</v>
      </c>
      <c r="KK13" s="100">
        <f t="shared" si="7"/>
        <v>0</v>
      </c>
      <c r="KL13" s="100">
        <f t="shared" si="7"/>
        <v>0</v>
      </c>
      <c r="KM13" s="2"/>
      <c r="KN13" s="100"/>
      <c r="KO13" s="93"/>
      <c r="KP13" s="93"/>
      <c r="KQ13" s="93"/>
      <c r="KR13" s="88">
        <v>0</v>
      </c>
      <c r="KS13" s="88">
        <v>0</v>
      </c>
      <c r="KT13" s="88">
        <v>0</v>
      </c>
      <c r="KU13" s="88">
        <v>0</v>
      </c>
      <c r="KV13" s="88">
        <v>0</v>
      </c>
      <c r="KW13" s="88">
        <v>0</v>
      </c>
      <c r="KX13" s="88">
        <v>0</v>
      </c>
      <c r="KY13" s="88">
        <v>0</v>
      </c>
      <c r="KZ13" s="88">
        <v>0</v>
      </c>
      <c r="LA13" s="88">
        <v>0</v>
      </c>
      <c r="LB13" s="88">
        <v>0</v>
      </c>
      <c r="LC13" s="88">
        <v>0</v>
      </c>
      <c r="LD13" s="88">
        <v>0</v>
      </c>
      <c r="LE13" s="88">
        <v>0</v>
      </c>
      <c r="LF13" s="88">
        <v>0</v>
      </c>
      <c r="LG13" s="88">
        <v>0</v>
      </c>
      <c r="LH13" s="88">
        <v>0</v>
      </c>
      <c r="LI13" s="88">
        <v>0</v>
      </c>
      <c r="LJ13" s="100"/>
      <c r="LK13" s="100"/>
      <c r="LL13" s="100"/>
      <c r="LM13" s="100"/>
      <c r="LN13" s="100"/>
      <c r="LO13" s="100"/>
      <c r="LP13" s="101"/>
      <c r="LQ13" s="101"/>
      <c r="LR13" s="101"/>
      <c r="LS13" s="101"/>
      <c r="LT13" s="101"/>
      <c r="LU13" s="102"/>
      <c r="LV13" s="101"/>
      <c r="LW13" s="101"/>
      <c r="LX13" s="102"/>
    </row>
    <row r="14" spans="1:336" ht="24" customHeight="1" x14ac:dyDescent="0.2">
      <c r="A14" s="84"/>
      <c r="B14" s="85" t="s">
        <v>100</v>
      </c>
      <c r="C14" s="84"/>
      <c r="D14" s="84"/>
      <c r="E14" s="84"/>
      <c r="F14" s="94">
        <f>SUM(F15:F15)</f>
        <v>174.98699305999997</v>
      </c>
      <c r="G14" s="94">
        <f>SUM(G15:G15)</f>
        <v>0</v>
      </c>
      <c r="H14" s="94">
        <f>SUM(H15:H15)</f>
        <v>145.82249421666666</v>
      </c>
      <c r="I14" s="94">
        <f>SUM(I15:I15)</f>
        <v>0</v>
      </c>
      <c r="J14" s="84"/>
      <c r="K14" s="84"/>
      <c r="L14" s="84"/>
      <c r="M14" s="84"/>
      <c r="N14" s="86" t="s">
        <v>97</v>
      </c>
      <c r="O14" s="86" t="s">
        <v>97</v>
      </c>
      <c r="P14" s="94" t="s">
        <v>97</v>
      </c>
      <c r="Q14" s="94" t="s">
        <v>97</v>
      </c>
      <c r="R14" s="87" t="s">
        <v>97</v>
      </c>
      <c r="S14" s="87" t="s">
        <v>97</v>
      </c>
      <c r="T14" s="87" t="s">
        <v>97</v>
      </c>
      <c r="U14" s="87" t="s">
        <v>97</v>
      </c>
      <c r="V14" s="94">
        <f>SUM(V15:V15)</f>
        <v>0</v>
      </c>
      <c r="W14" s="94">
        <f>SUM(W15:W15)</f>
        <v>0</v>
      </c>
      <c r="X14" s="87">
        <v>0</v>
      </c>
      <c r="Y14" s="94">
        <f>SUM(Y15:Y15)</f>
        <v>0</v>
      </c>
      <c r="Z14" s="87">
        <v>0</v>
      </c>
      <c r="AA14" s="87">
        <v>0</v>
      </c>
      <c r="AB14" s="94">
        <f>SUM(AB15:AB15)</f>
        <v>0</v>
      </c>
      <c r="AC14" s="94">
        <f>SUM(AC15:AC15)</f>
        <v>0</v>
      </c>
      <c r="AD14" s="91"/>
      <c r="AE14" s="91"/>
      <c r="AF14" s="94">
        <f>SUM(AF15:AF15)</f>
        <v>174.98699305999997</v>
      </c>
      <c r="AG14" s="94">
        <f>SUM(AG15:AG15)</f>
        <v>174.98699305999997</v>
      </c>
      <c r="AH14" s="94">
        <f>SUM(AH15:AH15)</f>
        <v>0</v>
      </c>
      <c r="AI14" s="86">
        <f>SUM(AI15:AI15)</f>
        <v>-174.98699305999997</v>
      </c>
      <c r="AJ14" s="92">
        <f t="shared" ref="AJ14:AJ34" si="8">IF(AG14=0,"-",AH14/AG14)</f>
        <v>0</v>
      </c>
      <c r="AK14" s="94">
        <f>SUM(AK15:AK15)</f>
        <v>174.98699305999997</v>
      </c>
      <c r="AL14" s="94">
        <f>SUM(AL15:AL15)</f>
        <v>0</v>
      </c>
      <c r="AM14" s="86">
        <f>SUM(AM15:AM15)</f>
        <v>-174.98699305999997</v>
      </c>
      <c r="AN14" s="92">
        <f>IF(AK14=0,"-",AL14/AK14)</f>
        <v>0</v>
      </c>
      <c r="AO14" s="94">
        <f>SUM(AO15:AO15)</f>
        <v>0</v>
      </c>
      <c r="AP14" s="94">
        <f>SUM(AP15:AP15)</f>
        <v>0</v>
      </c>
      <c r="AQ14" s="86">
        <f>SUM(AQ15:AQ15)</f>
        <v>0</v>
      </c>
      <c r="AR14" s="92" t="str">
        <f t="shared" ref="AR14:AR34" si="9">IF(AO14=0,"-",AP14/AO14)</f>
        <v>-</v>
      </c>
      <c r="AS14" s="86">
        <f>SUM(AS15:AS15)</f>
        <v>174.98699305999997</v>
      </c>
      <c r="AT14" s="86">
        <f>SUM(AT15:AT15)</f>
        <v>0</v>
      </c>
      <c r="AU14" s="86">
        <f>SUM(AU15:AU15)</f>
        <v>-174.98699305999997</v>
      </c>
      <c r="AV14" s="92">
        <f t="shared" ref="AV14:AV34" si="10">IF(AS14=0,"-",AT14/AS14)</f>
        <v>0</v>
      </c>
      <c r="AW14" s="94">
        <f>SUM(AW15:AW15)</f>
        <v>0</v>
      </c>
      <c r="AX14" s="94">
        <f>SUM(AX15:AX15)</f>
        <v>0</v>
      </c>
      <c r="AY14" s="86">
        <f>SUM(AY15:AY15)</f>
        <v>0</v>
      </c>
      <c r="AZ14" s="92" t="str">
        <f t="shared" ref="AZ14:AZ34" si="11">IF(AW14=0,"-",AX14/AW14)</f>
        <v>-</v>
      </c>
      <c r="BA14" s="86">
        <f>SUM(BA15:BA15)</f>
        <v>174.98699305999997</v>
      </c>
      <c r="BB14" s="86">
        <f>SUM(BB15:BB15)</f>
        <v>0</v>
      </c>
      <c r="BC14" s="86">
        <f>SUM(BC15:BC15)</f>
        <v>-174.98699305999997</v>
      </c>
      <c r="BD14" s="92">
        <f>IF(BA14=0,"-",BB14/BA14)</f>
        <v>0</v>
      </c>
      <c r="BE14" s="94">
        <f>SUM(BE15:BE15)</f>
        <v>0</v>
      </c>
      <c r="BF14" s="94">
        <f>SUM(BF15:BF15)</f>
        <v>0</v>
      </c>
      <c r="BG14" s="86">
        <f>SUM(BG15:BG15)</f>
        <v>0</v>
      </c>
      <c r="BH14" s="92" t="str">
        <f>IF(BE14=0,"-",BF14/BE14)</f>
        <v>-</v>
      </c>
      <c r="BI14" s="86">
        <f t="shared" ref="BI14:CC14" si="12">SUM(BI15:BI15)</f>
        <v>0</v>
      </c>
      <c r="BJ14" s="86">
        <f t="shared" si="12"/>
        <v>0</v>
      </c>
      <c r="BK14" s="94">
        <f t="shared" si="12"/>
        <v>0</v>
      </c>
      <c r="BL14" s="94">
        <f t="shared" si="12"/>
        <v>0</v>
      </c>
      <c r="BM14" s="94">
        <f t="shared" si="12"/>
        <v>0</v>
      </c>
      <c r="BN14" s="94">
        <f t="shared" si="12"/>
        <v>0</v>
      </c>
      <c r="BO14" s="94">
        <f t="shared" si="12"/>
        <v>0</v>
      </c>
      <c r="BP14" s="94">
        <f t="shared" si="12"/>
        <v>0</v>
      </c>
      <c r="BQ14" s="94">
        <f t="shared" si="12"/>
        <v>0</v>
      </c>
      <c r="BR14" s="94">
        <f t="shared" si="12"/>
        <v>0</v>
      </c>
      <c r="BS14" s="94">
        <f t="shared" si="12"/>
        <v>0</v>
      </c>
      <c r="BT14" s="94">
        <f t="shared" si="12"/>
        <v>0</v>
      </c>
      <c r="BU14" s="94">
        <f t="shared" si="12"/>
        <v>0</v>
      </c>
      <c r="BV14" s="94">
        <f t="shared" si="12"/>
        <v>0</v>
      </c>
      <c r="BW14" s="94">
        <f t="shared" si="12"/>
        <v>0</v>
      </c>
      <c r="BX14" s="94">
        <f t="shared" si="12"/>
        <v>0</v>
      </c>
      <c r="BY14" s="86">
        <f t="shared" si="12"/>
        <v>-174.98699305999997</v>
      </c>
      <c r="BZ14" s="94">
        <f t="shared" si="12"/>
        <v>0</v>
      </c>
      <c r="CA14" s="94">
        <f t="shared" si="12"/>
        <v>0</v>
      </c>
      <c r="CB14" s="94">
        <f t="shared" si="12"/>
        <v>0</v>
      </c>
      <c r="CC14" s="94">
        <f t="shared" si="12"/>
        <v>0</v>
      </c>
      <c r="CD14" s="86">
        <f t="shared" ref="CD14:CD43" si="13">F14-AB14-AF14</f>
        <v>0</v>
      </c>
      <c r="CE14" s="95"/>
      <c r="CF14" s="96"/>
      <c r="CG14" s="94">
        <f>SUM(CG15:CG15)</f>
        <v>0</v>
      </c>
      <c r="CH14" s="94">
        <f>SUM(CH15:CH15)</f>
        <v>0</v>
      </c>
      <c r="CI14" s="91"/>
      <c r="CJ14" s="91"/>
      <c r="CK14" s="86">
        <f>SUM(CK15:CK15)</f>
        <v>145.82249421666666</v>
      </c>
      <c r="CL14" s="86">
        <f>SUM(CL15:CL15)</f>
        <v>145.82249421666666</v>
      </c>
      <c r="CM14" s="86">
        <f>SUM(CM15:CM15)</f>
        <v>0</v>
      </c>
      <c r="CN14" s="86">
        <f>SUM(CN15:CN15)</f>
        <v>-145.82249421666666</v>
      </c>
      <c r="CO14" s="92">
        <f t="shared" ref="CO14:CO34" si="14">IF(CL14=0,"-",CM14/CL14)</f>
        <v>0</v>
      </c>
      <c r="CP14" s="94">
        <f>SUM(CP15:CP15)</f>
        <v>145.82249421666666</v>
      </c>
      <c r="CQ14" s="94">
        <f>SUM(CQ15:CQ15)</f>
        <v>0</v>
      </c>
      <c r="CR14" s="86">
        <f>SUM(CR15:CR15)</f>
        <v>-145.82249421666666</v>
      </c>
      <c r="CS14" s="92">
        <f>IF(CP14=0,"-",CQ14/CP14)</f>
        <v>0</v>
      </c>
      <c r="CT14" s="94">
        <f>SUM(CT15:CT15)</f>
        <v>0</v>
      </c>
      <c r="CU14" s="94">
        <f>SUM(CU15:CU15)</f>
        <v>0</v>
      </c>
      <c r="CV14" s="86">
        <f>SUM(CV15:CV15)</f>
        <v>0</v>
      </c>
      <c r="CW14" s="92" t="str">
        <f>IF(CT14=0,"-",CU14/CT14)</f>
        <v>-</v>
      </c>
      <c r="CX14" s="86">
        <f>SUM(CX15:CX15)</f>
        <v>145.82249421666666</v>
      </c>
      <c r="CY14" s="86">
        <f>SUM(CY15:CY15)</f>
        <v>0</v>
      </c>
      <c r="CZ14" s="86">
        <f>SUM(CZ15:CZ15)</f>
        <v>-145.82249421666666</v>
      </c>
      <c r="DA14" s="92">
        <f t="shared" ref="DA14:DA34" si="15">IF(CX14=0,"-",CY14/CX14)</f>
        <v>0</v>
      </c>
      <c r="DB14" s="94">
        <f>SUM(DB15:DB15)</f>
        <v>0</v>
      </c>
      <c r="DC14" s="94">
        <f>SUM(DC15:DC15)</f>
        <v>0</v>
      </c>
      <c r="DD14" s="86">
        <f>SUM(DD15:DD15)</f>
        <v>0</v>
      </c>
      <c r="DE14" s="92" t="str">
        <f>IF(DB14=0,"-",DC14/DB14)</f>
        <v>-</v>
      </c>
      <c r="DF14" s="86">
        <f>SUM(DF15:DF15)</f>
        <v>145.82249421666666</v>
      </c>
      <c r="DG14" s="86">
        <f>SUM(DG15:DG15)</f>
        <v>0</v>
      </c>
      <c r="DH14" s="86">
        <f>SUM(DH15:DH15)</f>
        <v>-145.82249421666666</v>
      </c>
      <c r="DI14" s="92">
        <f t="shared" ref="DI14:DI34" si="16">IF(DF14=0,"-",DG14/DF14)</f>
        <v>0</v>
      </c>
      <c r="DJ14" s="94">
        <f>SUM(DJ15:DJ15)</f>
        <v>0</v>
      </c>
      <c r="DK14" s="94">
        <f>SUM(DK15:DK15)</f>
        <v>0</v>
      </c>
      <c r="DL14" s="86">
        <f>SUM(DL15:DL15)</f>
        <v>0</v>
      </c>
      <c r="DM14" s="92" t="str">
        <f>IF(DJ14=0,"-",DK14/DJ14)</f>
        <v>-</v>
      </c>
      <c r="DN14" s="86">
        <f t="shared" ref="DN14:EH14" si="17">SUM(DN15:DN15)</f>
        <v>0</v>
      </c>
      <c r="DO14" s="86">
        <f t="shared" si="17"/>
        <v>0</v>
      </c>
      <c r="DP14" s="94">
        <f t="shared" si="17"/>
        <v>0</v>
      </c>
      <c r="DQ14" s="94">
        <f t="shared" si="17"/>
        <v>0</v>
      </c>
      <c r="DR14" s="94">
        <f t="shared" si="17"/>
        <v>0</v>
      </c>
      <c r="DS14" s="94">
        <f t="shared" si="17"/>
        <v>0</v>
      </c>
      <c r="DT14" s="94">
        <f t="shared" si="17"/>
        <v>0</v>
      </c>
      <c r="DU14" s="94">
        <f t="shared" si="17"/>
        <v>0</v>
      </c>
      <c r="DV14" s="94">
        <f t="shared" si="17"/>
        <v>0</v>
      </c>
      <c r="DW14" s="94">
        <f t="shared" si="17"/>
        <v>0</v>
      </c>
      <c r="DX14" s="94">
        <f t="shared" si="17"/>
        <v>0</v>
      </c>
      <c r="DY14" s="94">
        <f t="shared" si="17"/>
        <v>0</v>
      </c>
      <c r="DZ14" s="94">
        <f t="shared" si="17"/>
        <v>0</v>
      </c>
      <c r="EA14" s="94">
        <f t="shared" si="17"/>
        <v>0</v>
      </c>
      <c r="EB14" s="94">
        <f t="shared" si="17"/>
        <v>0</v>
      </c>
      <c r="EC14" s="94">
        <f t="shared" si="17"/>
        <v>0</v>
      </c>
      <c r="ED14" s="86">
        <f t="shared" si="17"/>
        <v>-145.82249421666666</v>
      </c>
      <c r="EE14" s="94">
        <f t="shared" si="17"/>
        <v>0</v>
      </c>
      <c r="EF14" s="94">
        <f t="shared" si="17"/>
        <v>0</v>
      </c>
      <c r="EG14" s="94">
        <f t="shared" si="17"/>
        <v>0</v>
      </c>
      <c r="EH14" s="94">
        <f t="shared" si="17"/>
        <v>0</v>
      </c>
      <c r="EI14" s="86">
        <f t="shared" ref="EI14:EI43" si="18">H14-CG14-CK14</f>
        <v>0</v>
      </c>
      <c r="EJ14" s="96"/>
      <c r="EK14" s="96"/>
      <c r="EL14" s="94">
        <f t="shared" ref="EL14:EQ14" si="19">SUM(EL15:EL15)</f>
        <v>0</v>
      </c>
      <c r="EM14" s="94">
        <f t="shared" si="19"/>
        <v>0</v>
      </c>
      <c r="EN14" s="86">
        <f t="shared" si="19"/>
        <v>145.82249421666666</v>
      </c>
      <c r="EO14" s="86">
        <f t="shared" si="19"/>
        <v>145.82249421666666</v>
      </c>
      <c r="EP14" s="86">
        <f t="shared" si="19"/>
        <v>0</v>
      </c>
      <c r="EQ14" s="86">
        <f t="shared" si="19"/>
        <v>-145.82249421666666</v>
      </c>
      <c r="ER14" s="92">
        <f t="shared" ref="ER14:ER44" si="20">IF(EO14=0,"-",EP14/EO14)</f>
        <v>0</v>
      </c>
      <c r="ES14" s="94">
        <f>SUM(ES15:ES15)</f>
        <v>0</v>
      </c>
      <c r="ET14" s="94">
        <f>SUM(ET15:ET15)</f>
        <v>0</v>
      </c>
      <c r="EU14" s="86">
        <f>SUM(EU15:EU15)</f>
        <v>0</v>
      </c>
      <c r="EV14" s="92" t="str">
        <f>IF(ES14=0,"-",ET14/ES14)</f>
        <v>-</v>
      </c>
      <c r="EW14" s="94">
        <f>SUM(EW15:EW15)</f>
        <v>145.82249421666666</v>
      </c>
      <c r="EX14" s="94">
        <f>SUM(EX15:EX15)</f>
        <v>0</v>
      </c>
      <c r="EY14" s="86">
        <f>SUM(EY15:EY15)</f>
        <v>-145.82249421666666</v>
      </c>
      <c r="EZ14" s="92">
        <f>IF(EW14=0,"-",EX14/EW14)</f>
        <v>0</v>
      </c>
      <c r="FA14" s="86">
        <f>SUM(FA15:FA15)</f>
        <v>145.82249421666666</v>
      </c>
      <c r="FB14" s="86">
        <f>SUM(FB15:FB15)</f>
        <v>0</v>
      </c>
      <c r="FC14" s="86">
        <f>SUM(FC15:FC15)</f>
        <v>-145.82249421666666</v>
      </c>
      <c r="FD14" s="92">
        <f t="shared" ref="FD14:FD34" si="21">IF(FA14=0,"-",FB14/FA14)</f>
        <v>0</v>
      </c>
      <c r="FE14" s="94">
        <f>SUM(FE15:FE15)</f>
        <v>0</v>
      </c>
      <c r="FF14" s="94">
        <f>SUM(FF15:FF15)</f>
        <v>0</v>
      </c>
      <c r="FG14" s="86">
        <f>SUM(FG15:FG15)</f>
        <v>0</v>
      </c>
      <c r="FH14" s="92" t="str">
        <f>IF(FE14=0,"-",FF14/FE14)</f>
        <v>-</v>
      </c>
      <c r="FI14" s="86">
        <f>SUM(FI15:FI15)</f>
        <v>145.82249421666666</v>
      </c>
      <c r="FJ14" s="86">
        <f>SUM(FJ15:FJ15)</f>
        <v>0</v>
      </c>
      <c r="FK14" s="86">
        <f>SUM(FK15:FK15)</f>
        <v>-145.82249421666666</v>
      </c>
      <c r="FL14" s="92">
        <f t="shared" ref="FL14:FL34" si="22">IF(FI14=0,"-",FJ14/FI14)</f>
        <v>0</v>
      </c>
      <c r="FM14" s="94">
        <f>SUM(FM15:FM15)</f>
        <v>0</v>
      </c>
      <c r="FN14" s="94">
        <f>SUM(FN15:FN15)</f>
        <v>0</v>
      </c>
      <c r="FO14" s="86">
        <f>SUM(FO15:FO15)</f>
        <v>0</v>
      </c>
      <c r="FP14" s="92" t="str">
        <f>IF(FM14=0,"-",FN14/FM14)</f>
        <v>-</v>
      </c>
      <c r="FQ14" s="86">
        <f t="shared" ref="FQ14:GK14" si="23">SUM(FQ15:FQ15)</f>
        <v>0</v>
      </c>
      <c r="FR14" s="86">
        <f t="shared" si="23"/>
        <v>0</v>
      </c>
      <c r="FS14" s="94">
        <f t="shared" si="23"/>
        <v>0</v>
      </c>
      <c r="FT14" s="94">
        <f t="shared" si="23"/>
        <v>0</v>
      </c>
      <c r="FU14" s="94">
        <f t="shared" si="23"/>
        <v>0</v>
      </c>
      <c r="FV14" s="94">
        <f t="shared" si="23"/>
        <v>0</v>
      </c>
      <c r="FW14" s="94">
        <f t="shared" si="23"/>
        <v>0</v>
      </c>
      <c r="FX14" s="94">
        <f t="shared" si="23"/>
        <v>0</v>
      </c>
      <c r="FY14" s="94">
        <f t="shared" si="23"/>
        <v>0</v>
      </c>
      <c r="FZ14" s="94">
        <f t="shared" si="23"/>
        <v>0</v>
      </c>
      <c r="GA14" s="94">
        <f t="shared" si="23"/>
        <v>0</v>
      </c>
      <c r="GB14" s="94">
        <f t="shared" si="23"/>
        <v>0</v>
      </c>
      <c r="GC14" s="94">
        <f t="shared" si="23"/>
        <v>0</v>
      </c>
      <c r="GD14" s="94">
        <f t="shared" si="23"/>
        <v>0</v>
      </c>
      <c r="GE14" s="94">
        <f t="shared" si="23"/>
        <v>0</v>
      </c>
      <c r="GF14" s="94">
        <f t="shared" si="23"/>
        <v>0</v>
      </c>
      <c r="GG14" s="86">
        <f t="shared" si="23"/>
        <v>-145.82249421666666</v>
      </c>
      <c r="GH14" s="94">
        <f t="shared" si="23"/>
        <v>0</v>
      </c>
      <c r="GI14" s="94">
        <f t="shared" si="23"/>
        <v>0</v>
      </c>
      <c r="GJ14" s="94">
        <f t="shared" si="23"/>
        <v>0</v>
      </c>
      <c r="GK14" s="94">
        <f t="shared" si="23"/>
        <v>0</v>
      </c>
      <c r="GL14" s="86">
        <f t="shared" ref="GL14:GL41" si="24">H14-EL14-EN14</f>
        <v>0</v>
      </c>
      <c r="GM14" s="96"/>
      <c r="GN14" s="96"/>
      <c r="GO14" s="97"/>
      <c r="GP14" s="97"/>
      <c r="GQ14" s="98"/>
      <c r="GR14" s="98"/>
      <c r="GS14" s="99"/>
      <c r="GT14" s="99"/>
      <c r="GU14" s="99"/>
      <c r="GV14" s="99"/>
      <c r="GW14" s="99"/>
      <c r="GX14" s="99"/>
      <c r="GY14" s="99"/>
      <c r="GZ14" s="99"/>
      <c r="HA14" s="99"/>
      <c r="HB14" s="99"/>
      <c r="HC14" s="99"/>
      <c r="HD14" s="99"/>
      <c r="HE14" s="99"/>
      <c r="HF14" s="99"/>
      <c r="HG14" s="99"/>
      <c r="HH14" s="99"/>
      <c r="HI14" s="99"/>
      <c r="HJ14" s="97"/>
      <c r="HK14" s="100">
        <f t="shared" ref="HK14:JV14" si="25">SUM(HK15:HK15)</f>
        <v>0</v>
      </c>
      <c r="HL14" s="100">
        <f t="shared" si="25"/>
        <v>0</v>
      </c>
      <c r="HM14" s="100">
        <f t="shared" si="25"/>
        <v>0</v>
      </c>
      <c r="HN14" s="100">
        <f t="shared" si="25"/>
        <v>0</v>
      </c>
      <c r="HO14" s="100">
        <f t="shared" si="25"/>
        <v>0</v>
      </c>
      <c r="HP14" s="100">
        <f t="shared" si="25"/>
        <v>0</v>
      </c>
      <c r="HQ14" s="100">
        <f t="shared" si="25"/>
        <v>0</v>
      </c>
      <c r="HR14" s="100">
        <f t="shared" si="25"/>
        <v>0</v>
      </c>
      <c r="HS14" s="100">
        <f t="shared" si="25"/>
        <v>0</v>
      </c>
      <c r="HT14" s="100">
        <f t="shared" si="25"/>
        <v>0</v>
      </c>
      <c r="HU14" s="100">
        <f t="shared" si="25"/>
        <v>0</v>
      </c>
      <c r="HV14" s="100">
        <f t="shared" si="25"/>
        <v>0</v>
      </c>
      <c r="HW14" s="100">
        <f t="shared" si="25"/>
        <v>0</v>
      </c>
      <c r="HX14" s="100">
        <f t="shared" si="25"/>
        <v>0</v>
      </c>
      <c r="HY14" s="100">
        <f t="shared" si="25"/>
        <v>0</v>
      </c>
      <c r="HZ14" s="100">
        <f t="shared" si="25"/>
        <v>0</v>
      </c>
      <c r="IA14" s="100">
        <f t="shared" si="25"/>
        <v>0</v>
      </c>
      <c r="IB14" s="100">
        <f t="shared" si="25"/>
        <v>0</v>
      </c>
      <c r="IC14" s="100">
        <f t="shared" si="25"/>
        <v>0</v>
      </c>
      <c r="ID14" s="100">
        <f t="shared" si="25"/>
        <v>0</v>
      </c>
      <c r="IE14" s="100">
        <f t="shared" si="25"/>
        <v>0</v>
      </c>
      <c r="IF14" s="100">
        <f t="shared" si="25"/>
        <v>0</v>
      </c>
      <c r="IG14" s="100">
        <f t="shared" si="25"/>
        <v>0</v>
      </c>
      <c r="IH14" s="100">
        <f t="shared" si="25"/>
        <v>0</v>
      </c>
      <c r="II14" s="100">
        <f t="shared" si="25"/>
        <v>0</v>
      </c>
      <c r="IJ14" s="100">
        <f t="shared" si="25"/>
        <v>0</v>
      </c>
      <c r="IK14" s="100">
        <f t="shared" si="25"/>
        <v>0</v>
      </c>
      <c r="IL14" s="100">
        <f t="shared" si="25"/>
        <v>0</v>
      </c>
      <c r="IM14" s="100">
        <f t="shared" si="25"/>
        <v>0</v>
      </c>
      <c r="IN14" s="100">
        <f t="shared" si="25"/>
        <v>0</v>
      </c>
      <c r="IO14" s="100">
        <f t="shared" si="25"/>
        <v>0</v>
      </c>
      <c r="IP14" s="100">
        <f t="shared" si="25"/>
        <v>0</v>
      </c>
      <c r="IQ14" s="100">
        <f t="shared" si="25"/>
        <v>0</v>
      </c>
      <c r="IR14" s="100">
        <f t="shared" si="25"/>
        <v>0</v>
      </c>
      <c r="IS14" s="100">
        <f t="shared" si="25"/>
        <v>0</v>
      </c>
      <c r="IT14" s="100">
        <f t="shared" si="25"/>
        <v>0</v>
      </c>
      <c r="IU14" s="100">
        <f t="shared" si="25"/>
        <v>0</v>
      </c>
      <c r="IV14" s="100">
        <f t="shared" si="25"/>
        <v>0</v>
      </c>
      <c r="IW14" s="100">
        <f t="shared" si="25"/>
        <v>0</v>
      </c>
      <c r="IX14" s="100">
        <f t="shared" si="25"/>
        <v>0</v>
      </c>
      <c r="IY14" s="100">
        <f t="shared" si="25"/>
        <v>0</v>
      </c>
      <c r="IZ14" s="100">
        <f t="shared" si="25"/>
        <v>0</v>
      </c>
      <c r="JA14" s="100">
        <f t="shared" si="25"/>
        <v>0</v>
      </c>
      <c r="JB14" s="100">
        <f t="shared" si="25"/>
        <v>0</v>
      </c>
      <c r="JC14" s="100">
        <f t="shared" si="25"/>
        <v>0</v>
      </c>
      <c r="JD14" s="100">
        <f t="shared" si="25"/>
        <v>0</v>
      </c>
      <c r="JE14" s="100">
        <f t="shared" si="25"/>
        <v>0</v>
      </c>
      <c r="JF14" s="100">
        <f t="shared" si="25"/>
        <v>0</v>
      </c>
      <c r="JG14" s="100">
        <f t="shared" si="25"/>
        <v>0</v>
      </c>
      <c r="JH14" s="100">
        <f t="shared" si="25"/>
        <v>0</v>
      </c>
      <c r="JI14" s="100">
        <f t="shared" si="25"/>
        <v>0</v>
      </c>
      <c r="JJ14" s="100">
        <f t="shared" si="25"/>
        <v>0</v>
      </c>
      <c r="JK14" s="100">
        <f t="shared" si="25"/>
        <v>0</v>
      </c>
      <c r="JL14" s="100">
        <f t="shared" si="25"/>
        <v>0</v>
      </c>
      <c r="JM14" s="100">
        <f t="shared" si="25"/>
        <v>0</v>
      </c>
      <c r="JN14" s="100">
        <f t="shared" si="25"/>
        <v>0</v>
      </c>
      <c r="JO14" s="100">
        <f t="shared" si="25"/>
        <v>0</v>
      </c>
      <c r="JP14" s="100">
        <f t="shared" si="25"/>
        <v>0</v>
      </c>
      <c r="JQ14" s="100">
        <f t="shared" si="25"/>
        <v>0</v>
      </c>
      <c r="JR14" s="100">
        <f t="shared" si="25"/>
        <v>0</v>
      </c>
      <c r="JS14" s="100">
        <f t="shared" si="25"/>
        <v>0</v>
      </c>
      <c r="JT14" s="100">
        <f t="shared" si="25"/>
        <v>0</v>
      </c>
      <c r="JU14" s="100">
        <f t="shared" si="25"/>
        <v>0</v>
      </c>
      <c r="JV14" s="100">
        <f t="shared" si="25"/>
        <v>0</v>
      </c>
      <c r="JW14" s="100">
        <f t="shared" ref="JW14:KL14" si="26">SUM(JW15:JW15)</f>
        <v>0</v>
      </c>
      <c r="JX14" s="100">
        <f t="shared" si="26"/>
        <v>0</v>
      </c>
      <c r="JY14" s="100">
        <f t="shared" si="26"/>
        <v>0</v>
      </c>
      <c r="JZ14" s="100">
        <f t="shared" si="26"/>
        <v>0</v>
      </c>
      <c r="KA14" s="100">
        <f t="shared" si="26"/>
        <v>0</v>
      </c>
      <c r="KB14" s="100">
        <f t="shared" si="26"/>
        <v>0</v>
      </c>
      <c r="KC14" s="100">
        <f t="shared" si="26"/>
        <v>0</v>
      </c>
      <c r="KD14" s="100">
        <f t="shared" si="26"/>
        <v>0</v>
      </c>
      <c r="KE14" s="100">
        <f t="shared" si="26"/>
        <v>0</v>
      </c>
      <c r="KF14" s="100">
        <f t="shared" si="26"/>
        <v>0</v>
      </c>
      <c r="KG14" s="100">
        <f t="shared" si="26"/>
        <v>0</v>
      </c>
      <c r="KH14" s="100">
        <f t="shared" si="26"/>
        <v>0</v>
      </c>
      <c r="KI14" s="100">
        <f t="shared" si="26"/>
        <v>0</v>
      </c>
      <c r="KJ14" s="100">
        <f t="shared" si="26"/>
        <v>0</v>
      </c>
      <c r="KK14" s="100">
        <f t="shared" si="26"/>
        <v>0</v>
      </c>
      <c r="KL14" s="100">
        <f t="shared" si="26"/>
        <v>0</v>
      </c>
      <c r="KM14" s="2"/>
      <c r="KN14" s="100"/>
      <c r="KO14" s="93"/>
      <c r="KP14" s="93"/>
      <c r="KQ14" s="93"/>
      <c r="KR14" s="88">
        <f t="shared" ref="KR14:LI14" si="27">SUM(KR15:KR15)</f>
        <v>0</v>
      </c>
      <c r="KS14" s="88">
        <f t="shared" si="27"/>
        <v>0</v>
      </c>
      <c r="KT14" s="88">
        <f t="shared" si="27"/>
        <v>0</v>
      </c>
      <c r="KU14" s="88">
        <f t="shared" si="27"/>
        <v>0</v>
      </c>
      <c r="KV14" s="88">
        <f t="shared" si="27"/>
        <v>0</v>
      </c>
      <c r="KW14" s="88">
        <f t="shared" si="27"/>
        <v>0</v>
      </c>
      <c r="KX14" s="88">
        <f t="shared" si="27"/>
        <v>0</v>
      </c>
      <c r="KY14" s="88">
        <f t="shared" si="27"/>
        <v>0</v>
      </c>
      <c r="KZ14" s="88">
        <f t="shared" si="27"/>
        <v>0</v>
      </c>
      <c r="LA14" s="88">
        <f t="shared" si="27"/>
        <v>0</v>
      </c>
      <c r="LB14" s="88">
        <f t="shared" si="27"/>
        <v>0</v>
      </c>
      <c r="LC14" s="88">
        <f t="shared" si="27"/>
        <v>0</v>
      </c>
      <c r="LD14" s="88">
        <f t="shared" si="27"/>
        <v>0</v>
      </c>
      <c r="LE14" s="88">
        <f t="shared" si="27"/>
        <v>0</v>
      </c>
      <c r="LF14" s="88">
        <f t="shared" si="27"/>
        <v>0</v>
      </c>
      <c r="LG14" s="88">
        <f t="shared" si="27"/>
        <v>0</v>
      </c>
      <c r="LH14" s="88">
        <f t="shared" si="27"/>
        <v>0</v>
      </c>
      <c r="LI14" s="88">
        <f t="shared" si="27"/>
        <v>0</v>
      </c>
      <c r="LJ14" s="100"/>
      <c r="LK14" s="100"/>
      <c r="LL14" s="100"/>
      <c r="LM14" s="100"/>
      <c r="LN14" s="100"/>
      <c r="LO14" s="100"/>
      <c r="LP14" s="101"/>
      <c r="LQ14" s="101"/>
      <c r="LR14" s="101"/>
      <c r="LS14" s="101"/>
      <c r="LT14" s="101"/>
      <c r="LU14" s="102"/>
      <c r="LV14" s="101"/>
      <c r="LW14" s="101"/>
      <c r="LX14" s="102"/>
    </row>
    <row r="15" spans="1:336" s="130" customFormat="1" ht="24" customHeight="1" outlineLevel="1" x14ac:dyDescent="0.2">
      <c r="A15" s="103" t="s">
        <v>101</v>
      </c>
      <c r="B15" s="104" t="s">
        <v>102</v>
      </c>
      <c r="C15" s="105" t="s">
        <v>103</v>
      </c>
      <c r="D15" s="106" t="s">
        <v>104</v>
      </c>
      <c r="E15" s="105" t="s">
        <v>105</v>
      </c>
      <c r="F15" s="107">
        <v>174.98699305999997</v>
      </c>
      <c r="G15" s="107"/>
      <c r="H15" s="107">
        <v>145.82249421666666</v>
      </c>
      <c r="I15" s="107"/>
      <c r="J15" s="108">
        <v>12020</v>
      </c>
      <c r="K15" s="108"/>
      <c r="L15" s="108">
        <v>22020</v>
      </c>
      <c r="M15" s="109"/>
      <c r="N15" s="107"/>
      <c r="O15" s="107"/>
      <c r="P15" s="110" t="s">
        <v>104</v>
      </c>
      <c r="Q15" s="111"/>
      <c r="R15" s="110" t="s">
        <v>104</v>
      </c>
      <c r="S15" s="110" t="s">
        <v>104</v>
      </c>
      <c r="T15" s="110" t="s">
        <v>104</v>
      </c>
      <c r="U15" s="110" t="s">
        <v>104</v>
      </c>
      <c r="V15" s="107">
        <v>0</v>
      </c>
      <c r="W15" s="107">
        <v>0</v>
      </c>
      <c r="X15" s="110" t="s">
        <v>104</v>
      </c>
      <c r="Y15" s="107">
        <v>0</v>
      </c>
      <c r="Z15" s="110" t="s">
        <v>104</v>
      </c>
      <c r="AA15" s="110" t="s">
        <v>104</v>
      </c>
      <c r="AB15" s="112">
        <v>0</v>
      </c>
      <c r="AC15" s="112">
        <v>0</v>
      </c>
      <c r="AD15" s="113" t="s">
        <v>106</v>
      </c>
      <c r="AE15" s="113"/>
      <c r="AF15" s="114">
        <f>AG15+BZ15+CA15+CB15+CC15</f>
        <v>174.98699305999997</v>
      </c>
      <c r="AG15" s="115">
        <f>AK15+AO15+AW15+BE15</f>
        <v>174.98699305999997</v>
      </c>
      <c r="AH15" s="115">
        <f>AL15+AP15+AX15+BF15</f>
        <v>0</v>
      </c>
      <c r="AI15" s="115">
        <f>AH15-AG15</f>
        <v>-174.98699305999997</v>
      </c>
      <c r="AJ15" s="116">
        <f t="shared" si="8"/>
        <v>0</v>
      </c>
      <c r="AK15" s="107">
        <v>174.98699305999997</v>
      </c>
      <c r="AL15" s="117"/>
      <c r="AM15" s="115">
        <f>AL15-AK15</f>
        <v>-174.98699305999997</v>
      </c>
      <c r="AN15" s="116">
        <f>IF(AK15=0,"-",AL15/AK15)</f>
        <v>0</v>
      </c>
      <c r="AO15" s="117">
        <v>0</v>
      </c>
      <c r="AP15" s="117"/>
      <c r="AQ15" s="115">
        <f>AP15-AO15</f>
        <v>0</v>
      </c>
      <c r="AR15" s="116" t="str">
        <f t="shared" si="9"/>
        <v>-</v>
      </c>
      <c r="AS15" s="115">
        <f>AK15+AO15</f>
        <v>174.98699305999997</v>
      </c>
      <c r="AT15" s="115">
        <f>AL15+AP15</f>
        <v>0</v>
      </c>
      <c r="AU15" s="115">
        <f>AT15-AS15</f>
        <v>-174.98699305999997</v>
      </c>
      <c r="AV15" s="116">
        <f t="shared" si="10"/>
        <v>0</v>
      </c>
      <c r="AW15" s="117">
        <v>0</v>
      </c>
      <c r="AX15" s="117"/>
      <c r="AY15" s="115">
        <f>AX15-AW15</f>
        <v>0</v>
      </c>
      <c r="AZ15" s="116" t="str">
        <f t="shared" si="11"/>
        <v>-</v>
      </c>
      <c r="BA15" s="115">
        <f>AS15+AW15</f>
        <v>174.98699305999997</v>
      </c>
      <c r="BB15" s="115">
        <f>AT15+AX15</f>
        <v>0</v>
      </c>
      <c r="BC15" s="115">
        <f>BB15-BA15</f>
        <v>-174.98699305999997</v>
      </c>
      <c r="BD15" s="116">
        <f>IF(BA15=0,"-",BB15/BA15)</f>
        <v>0</v>
      </c>
      <c r="BE15" s="117">
        <v>0</v>
      </c>
      <c r="BF15" s="117"/>
      <c r="BG15" s="115">
        <f>BF15-BE15</f>
        <v>0</v>
      </c>
      <c r="BH15" s="116" t="str">
        <f>IF(BE15=0,"-",BF15/BE15)</f>
        <v>-</v>
      </c>
      <c r="BI15" s="114">
        <f>F15-AB15-AG15</f>
        <v>0</v>
      </c>
      <c r="BJ15" s="114">
        <f>G15-AC15-AH15</f>
        <v>0</v>
      </c>
      <c r="BK15" s="118">
        <v>0</v>
      </c>
      <c r="BL15" s="118">
        <v>0</v>
      </c>
      <c r="BM15" s="118">
        <v>0</v>
      </c>
      <c r="BN15" s="118">
        <v>0</v>
      </c>
      <c r="BO15" s="118">
        <v>0</v>
      </c>
      <c r="BP15" s="118">
        <v>0</v>
      </c>
      <c r="BQ15" s="118">
        <v>0</v>
      </c>
      <c r="BR15" s="118">
        <v>0</v>
      </c>
      <c r="BS15" s="118">
        <v>0</v>
      </c>
      <c r="BT15" s="118">
        <v>0</v>
      </c>
      <c r="BU15" s="118">
        <v>0</v>
      </c>
      <c r="BV15" s="118">
        <v>0</v>
      </c>
      <c r="BW15" s="118">
        <v>0</v>
      </c>
      <c r="BX15" s="118">
        <v>0</v>
      </c>
      <c r="BY15" s="115">
        <v>-174.98699305999997</v>
      </c>
      <c r="BZ15" s="118">
        <v>0</v>
      </c>
      <c r="CA15" s="118">
        <v>0</v>
      </c>
      <c r="CB15" s="118">
        <v>0</v>
      </c>
      <c r="CC15" s="118">
        <v>0</v>
      </c>
      <c r="CD15" s="114">
        <f t="shared" si="13"/>
        <v>0</v>
      </c>
      <c r="CE15" s="119" t="s">
        <v>107</v>
      </c>
      <c r="CF15" s="118"/>
      <c r="CG15" s="117">
        <v>0</v>
      </c>
      <c r="CH15" s="117"/>
      <c r="CI15" s="113" t="s">
        <v>106</v>
      </c>
      <c r="CJ15" s="113"/>
      <c r="CK15" s="115">
        <f>CL15+EE15+EF15+EG15+EH15</f>
        <v>145.82249421666666</v>
      </c>
      <c r="CL15" s="115">
        <f>CP15+CT15+DB15+DJ15</f>
        <v>145.82249421666666</v>
      </c>
      <c r="CM15" s="115">
        <f>CQ15+CU15+DC15+DK15</f>
        <v>0</v>
      </c>
      <c r="CN15" s="115">
        <f>CM15-CL15</f>
        <v>-145.82249421666666</v>
      </c>
      <c r="CO15" s="116">
        <f t="shared" si="14"/>
        <v>0</v>
      </c>
      <c r="CP15" s="107">
        <v>145.82249421666666</v>
      </c>
      <c r="CQ15" s="117"/>
      <c r="CR15" s="115">
        <f>CQ15-CP15</f>
        <v>-145.82249421666666</v>
      </c>
      <c r="CS15" s="116">
        <f>IF(CP15=0,"-",CQ15/CP15)</f>
        <v>0</v>
      </c>
      <c r="CT15" s="117">
        <v>0</v>
      </c>
      <c r="CU15" s="117"/>
      <c r="CV15" s="115">
        <f>CU15-CT15</f>
        <v>0</v>
      </c>
      <c r="CW15" s="116" t="str">
        <f>IF(CT15=0,"-",CU15/CT15)</f>
        <v>-</v>
      </c>
      <c r="CX15" s="115">
        <f>CP15+CT15</f>
        <v>145.82249421666666</v>
      </c>
      <c r="CY15" s="115">
        <f>CQ15+CU15</f>
        <v>0</v>
      </c>
      <c r="CZ15" s="115">
        <f>CY15-CX15</f>
        <v>-145.82249421666666</v>
      </c>
      <c r="DA15" s="116">
        <f t="shared" si="15"/>
        <v>0</v>
      </c>
      <c r="DB15" s="117">
        <v>0</v>
      </c>
      <c r="DC15" s="117"/>
      <c r="DD15" s="115">
        <f>DC15-DB15</f>
        <v>0</v>
      </c>
      <c r="DE15" s="116" t="str">
        <f>IF(DB15=0,"-",DC15/DB15)</f>
        <v>-</v>
      </c>
      <c r="DF15" s="115">
        <f>CX15+DB15</f>
        <v>145.82249421666666</v>
      </c>
      <c r="DG15" s="115">
        <f>CY15+DC15</f>
        <v>0</v>
      </c>
      <c r="DH15" s="115">
        <f>DG15-DF15</f>
        <v>-145.82249421666666</v>
      </c>
      <c r="DI15" s="116">
        <f t="shared" si="16"/>
        <v>0</v>
      </c>
      <c r="DJ15" s="117">
        <v>0</v>
      </c>
      <c r="DK15" s="117"/>
      <c r="DL15" s="115">
        <f>DK15-DJ15</f>
        <v>0</v>
      </c>
      <c r="DM15" s="116" t="str">
        <f>IF(DJ15=0,"-",DK15/DJ15)</f>
        <v>-</v>
      </c>
      <c r="DN15" s="114">
        <f>H15-CG15-CL15</f>
        <v>0</v>
      </c>
      <c r="DO15" s="114">
        <f>I15-CH15-CM15</f>
        <v>0</v>
      </c>
      <c r="DP15" s="118">
        <v>0</v>
      </c>
      <c r="DQ15" s="118">
        <v>0</v>
      </c>
      <c r="DR15" s="118">
        <v>0</v>
      </c>
      <c r="DS15" s="118">
        <v>0</v>
      </c>
      <c r="DT15" s="118">
        <v>0</v>
      </c>
      <c r="DU15" s="118">
        <v>0</v>
      </c>
      <c r="DV15" s="118">
        <v>0</v>
      </c>
      <c r="DW15" s="118">
        <v>0</v>
      </c>
      <c r="DX15" s="118">
        <v>0</v>
      </c>
      <c r="DY15" s="118">
        <v>0</v>
      </c>
      <c r="DZ15" s="118">
        <v>0</v>
      </c>
      <c r="EA15" s="118">
        <v>0</v>
      </c>
      <c r="EB15" s="118">
        <v>0</v>
      </c>
      <c r="EC15" s="118">
        <v>0</v>
      </c>
      <c r="ED15" s="115">
        <v>-145.82249421666666</v>
      </c>
      <c r="EE15" s="118">
        <v>0</v>
      </c>
      <c r="EF15" s="118">
        <v>0</v>
      </c>
      <c r="EG15" s="118">
        <v>0</v>
      </c>
      <c r="EH15" s="118">
        <v>0</v>
      </c>
      <c r="EI15" s="114">
        <f t="shared" si="18"/>
        <v>0</v>
      </c>
      <c r="EJ15" s="120" t="s">
        <v>107</v>
      </c>
      <c r="EK15" s="118"/>
      <c r="EL15" s="117">
        <v>0</v>
      </c>
      <c r="EM15" s="117"/>
      <c r="EN15" s="115">
        <f>EO15+GH15+GI15+GJ15+GK15</f>
        <v>145.82249421666666</v>
      </c>
      <c r="EO15" s="115">
        <f>ES15+EW15+FE15+FM15</f>
        <v>145.82249421666666</v>
      </c>
      <c r="EP15" s="115">
        <f>ET15+EX15+FF15+FN15</f>
        <v>0</v>
      </c>
      <c r="EQ15" s="115">
        <f>EP15-EO15</f>
        <v>-145.82249421666666</v>
      </c>
      <c r="ER15" s="116">
        <f t="shared" si="20"/>
        <v>0</v>
      </c>
      <c r="ES15" s="107">
        <v>0</v>
      </c>
      <c r="ET15" s="117"/>
      <c r="EU15" s="115">
        <f>ET15-ES15</f>
        <v>0</v>
      </c>
      <c r="EV15" s="116" t="str">
        <f>IF(ES15=0,"-",ET15/ES15)</f>
        <v>-</v>
      </c>
      <c r="EW15" s="112">
        <v>145.82249421666666</v>
      </c>
      <c r="EX15" s="117"/>
      <c r="EY15" s="115">
        <f>EX15-EW15</f>
        <v>-145.82249421666666</v>
      </c>
      <c r="EZ15" s="116">
        <f>IF(EW15=0,"-",EX15/EW15)</f>
        <v>0</v>
      </c>
      <c r="FA15" s="115">
        <f>ES15+EW15</f>
        <v>145.82249421666666</v>
      </c>
      <c r="FB15" s="115">
        <f>ET15+EX15</f>
        <v>0</v>
      </c>
      <c r="FC15" s="115">
        <f>FB15-FA15</f>
        <v>-145.82249421666666</v>
      </c>
      <c r="FD15" s="116">
        <f t="shared" si="21"/>
        <v>0</v>
      </c>
      <c r="FE15" s="117">
        <v>0</v>
      </c>
      <c r="FF15" s="117"/>
      <c r="FG15" s="115">
        <f>FF15-FE15</f>
        <v>0</v>
      </c>
      <c r="FH15" s="116" t="str">
        <f>IF(FE15=0,"-",FF15/FE15)</f>
        <v>-</v>
      </c>
      <c r="FI15" s="115">
        <f>FA15+FE15</f>
        <v>145.82249421666666</v>
      </c>
      <c r="FJ15" s="115">
        <f>FB15+FF15</f>
        <v>0</v>
      </c>
      <c r="FK15" s="115">
        <f>FJ15-FI15</f>
        <v>-145.82249421666666</v>
      </c>
      <c r="FL15" s="116">
        <f t="shared" si="22"/>
        <v>0</v>
      </c>
      <c r="FM15" s="117">
        <v>0</v>
      </c>
      <c r="FN15" s="117"/>
      <c r="FO15" s="115">
        <f>FN15-FM15</f>
        <v>0</v>
      </c>
      <c r="FP15" s="116" t="str">
        <f>IF(FM15=0,"-",FN15/FM15)</f>
        <v>-</v>
      </c>
      <c r="FQ15" s="114">
        <f>H15-EL15-EO15</f>
        <v>0</v>
      </c>
      <c r="FR15" s="114">
        <f>I15-EM15-EP15</f>
        <v>0</v>
      </c>
      <c r="FS15" s="118">
        <v>0</v>
      </c>
      <c r="FT15" s="118">
        <v>0</v>
      </c>
      <c r="FU15" s="118">
        <v>0</v>
      </c>
      <c r="FV15" s="118">
        <v>0</v>
      </c>
      <c r="FW15" s="118">
        <v>0</v>
      </c>
      <c r="FX15" s="118">
        <v>0</v>
      </c>
      <c r="FY15" s="118">
        <v>0</v>
      </c>
      <c r="FZ15" s="118">
        <v>0</v>
      </c>
      <c r="GA15" s="118">
        <v>0</v>
      </c>
      <c r="GB15" s="118">
        <v>0</v>
      </c>
      <c r="GC15" s="118">
        <v>0</v>
      </c>
      <c r="GD15" s="118">
        <v>0</v>
      </c>
      <c r="GE15" s="118">
        <v>0</v>
      </c>
      <c r="GF15" s="118">
        <v>0</v>
      </c>
      <c r="GG15" s="115">
        <v>-145.82249421666666</v>
      </c>
      <c r="GH15" s="118">
        <v>0</v>
      </c>
      <c r="GI15" s="118">
        <v>0</v>
      </c>
      <c r="GJ15" s="118">
        <v>0</v>
      </c>
      <c r="GK15" s="118">
        <v>0</v>
      </c>
      <c r="GL15" s="114">
        <f t="shared" si="24"/>
        <v>0</v>
      </c>
      <c r="GM15" s="121" t="str">
        <f>EJ15</f>
        <v>Новый проект</v>
      </c>
      <c r="GN15" s="118"/>
      <c r="GO15" s="122"/>
      <c r="GP15" s="123"/>
      <c r="GQ15" s="124"/>
      <c r="GR15" s="124"/>
      <c r="GS15" s="124"/>
      <c r="GT15" s="124"/>
      <c r="GU15" s="124"/>
      <c r="GV15" s="124"/>
      <c r="GW15" s="124"/>
      <c r="GX15" s="124"/>
      <c r="GY15" s="124"/>
      <c r="GZ15" s="124"/>
      <c r="HA15" s="124"/>
      <c r="HB15" s="124"/>
      <c r="HC15" s="124"/>
      <c r="HD15" s="124"/>
      <c r="HE15" s="124"/>
      <c r="HF15" s="124"/>
      <c r="HG15" s="124"/>
      <c r="HH15" s="124"/>
      <c r="HI15" s="124"/>
      <c r="HJ15" s="123"/>
      <c r="HK15" s="125">
        <f t="shared" ref="HK15:HR15" si="28">HS15+IA15+II15+IQ15</f>
        <v>0</v>
      </c>
      <c r="HL15" s="125">
        <f t="shared" si="28"/>
        <v>0</v>
      </c>
      <c r="HM15" s="125">
        <f t="shared" si="28"/>
        <v>0</v>
      </c>
      <c r="HN15" s="125">
        <f t="shared" si="28"/>
        <v>0</v>
      </c>
      <c r="HO15" s="125">
        <f t="shared" si="28"/>
        <v>0</v>
      </c>
      <c r="HP15" s="125">
        <f t="shared" si="28"/>
        <v>0</v>
      </c>
      <c r="HQ15" s="125">
        <f t="shared" si="28"/>
        <v>0</v>
      </c>
      <c r="HR15" s="125">
        <f t="shared" si="28"/>
        <v>0</v>
      </c>
      <c r="HS15" s="126"/>
      <c r="HT15" s="126"/>
      <c r="HU15" s="126"/>
      <c r="HV15" s="126"/>
      <c r="HW15" s="126"/>
      <c r="HX15" s="126"/>
      <c r="HY15" s="126"/>
      <c r="HZ15" s="126"/>
      <c r="IA15" s="126"/>
      <c r="IB15" s="126"/>
      <c r="IC15" s="126"/>
      <c r="ID15" s="126"/>
      <c r="IE15" s="126"/>
      <c r="IF15" s="126"/>
      <c r="IG15" s="126"/>
      <c r="IH15" s="126"/>
      <c r="II15" s="126"/>
      <c r="IJ15" s="126"/>
      <c r="IK15" s="126"/>
      <c r="IL15" s="126"/>
      <c r="IM15" s="126"/>
      <c r="IN15" s="126"/>
      <c r="IO15" s="126"/>
      <c r="IP15" s="126"/>
      <c r="IQ15" s="126"/>
      <c r="IR15" s="126"/>
      <c r="IS15" s="126"/>
      <c r="IT15" s="126"/>
      <c r="IU15" s="126"/>
      <c r="IV15" s="126"/>
      <c r="IW15" s="126"/>
      <c r="IX15" s="126"/>
      <c r="IY15" s="125">
        <f t="shared" ref="IY15:JF15" si="29">JG15+JO15+JW15+KE15</f>
        <v>0</v>
      </c>
      <c r="IZ15" s="125">
        <f t="shared" si="29"/>
        <v>0</v>
      </c>
      <c r="JA15" s="125">
        <f t="shared" si="29"/>
        <v>0</v>
      </c>
      <c r="JB15" s="125">
        <f t="shared" si="29"/>
        <v>0</v>
      </c>
      <c r="JC15" s="125">
        <f t="shared" si="29"/>
        <v>0</v>
      </c>
      <c r="JD15" s="125">
        <f t="shared" si="29"/>
        <v>0</v>
      </c>
      <c r="JE15" s="125">
        <f t="shared" si="29"/>
        <v>0</v>
      </c>
      <c r="JF15" s="125">
        <f t="shared" si="29"/>
        <v>0</v>
      </c>
      <c r="JG15" s="126"/>
      <c r="JH15" s="126"/>
      <c r="JI15" s="126"/>
      <c r="JJ15" s="126"/>
      <c r="JK15" s="126"/>
      <c r="JL15" s="126"/>
      <c r="JM15" s="126"/>
      <c r="JN15" s="126"/>
      <c r="JO15" s="126"/>
      <c r="JP15" s="126"/>
      <c r="JQ15" s="126"/>
      <c r="JR15" s="126"/>
      <c r="JS15" s="126"/>
      <c r="JT15" s="126"/>
      <c r="JU15" s="126"/>
      <c r="JV15" s="126"/>
      <c r="JW15" s="126"/>
      <c r="JX15" s="126"/>
      <c r="JY15" s="126"/>
      <c r="JZ15" s="126"/>
      <c r="KA15" s="126"/>
      <c r="KB15" s="126"/>
      <c r="KC15" s="126"/>
      <c r="KD15" s="126"/>
      <c r="KE15" s="126"/>
      <c r="KF15" s="126"/>
      <c r="KG15" s="126"/>
      <c r="KH15" s="126"/>
      <c r="KI15" s="126"/>
      <c r="KJ15" s="126"/>
      <c r="KK15" s="126"/>
      <c r="KL15" s="126"/>
      <c r="KM15" s="2"/>
      <c r="KN15" s="126"/>
      <c r="KO15" s="93"/>
      <c r="KP15" s="93"/>
      <c r="KQ15" s="93"/>
      <c r="KR15" s="126"/>
      <c r="KS15" s="126"/>
      <c r="KT15" s="126"/>
      <c r="KU15" s="126"/>
      <c r="KV15" s="126"/>
      <c r="KW15" s="126"/>
      <c r="KX15" s="126"/>
      <c r="KY15" s="126"/>
      <c r="KZ15" s="126"/>
      <c r="LA15" s="126"/>
      <c r="LB15" s="126"/>
      <c r="LC15" s="126"/>
      <c r="LD15" s="126"/>
      <c r="LE15" s="126"/>
      <c r="LF15" s="126"/>
      <c r="LG15" s="126"/>
      <c r="LH15" s="126"/>
      <c r="LI15" s="126"/>
      <c r="LJ15" s="127"/>
      <c r="LK15" s="127"/>
      <c r="LL15" s="127"/>
      <c r="LM15" s="127"/>
      <c r="LN15" s="127"/>
      <c r="LO15" s="127"/>
      <c r="LP15" s="128"/>
      <c r="LQ15" s="128"/>
      <c r="LR15" s="128"/>
      <c r="LS15" s="128"/>
      <c r="LT15" s="128"/>
      <c r="LU15" s="129"/>
      <c r="LV15" s="128"/>
      <c r="LW15" s="128"/>
      <c r="LX15" s="129"/>
    </row>
    <row r="16" spans="1:336" s="130" customFormat="1" ht="15.75" customHeight="1" x14ac:dyDescent="0.2">
      <c r="A16" s="131"/>
      <c r="B16" s="132" t="s">
        <v>108</v>
      </c>
      <c r="C16" s="84"/>
      <c r="D16" s="84"/>
      <c r="E16" s="84"/>
      <c r="F16" s="94">
        <f>SUM(F18:F40)</f>
        <v>108059.55428791606</v>
      </c>
      <c r="G16" s="94">
        <f>SUM(G18:G40)</f>
        <v>0</v>
      </c>
      <c r="H16" s="94">
        <f>SUM(H18:H40)</f>
        <v>91607.289859090699</v>
      </c>
      <c r="I16" s="94">
        <f>SUM(I18:I40)</f>
        <v>0</v>
      </c>
      <c r="J16" s="94"/>
      <c r="K16" s="94"/>
      <c r="L16" s="94"/>
      <c r="M16" s="94"/>
      <c r="N16" s="94">
        <f t="shared" ref="N16:AC16" si="30">SUM(N18:N40)</f>
        <v>0</v>
      </c>
      <c r="O16" s="94">
        <f t="shared" si="30"/>
        <v>0</v>
      </c>
      <c r="P16" s="94">
        <f t="shared" si="30"/>
        <v>0</v>
      </c>
      <c r="Q16" s="94">
        <f t="shared" si="30"/>
        <v>0</v>
      </c>
      <c r="R16" s="94">
        <f t="shared" si="30"/>
        <v>0</v>
      </c>
      <c r="S16" s="94">
        <f t="shared" si="30"/>
        <v>0</v>
      </c>
      <c r="T16" s="94">
        <f t="shared" si="30"/>
        <v>0</v>
      </c>
      <c r="U16" s="94">
        <f t="shared" si="30"/>
        <v>0</v>
      </c>
      <c r="V16" s="94">
        <f t="shared" si="30"/>
        <v>0</v>
      </c>
      <c r="W16" s="94">
        <f t="shared" si="30"/>
        <v>0</v>
      </c>
      <c r="X16" s="94">
        <f t="shared" si="30"/>
        <v>0</v>
      </c>
      <c r="Y16" s="94">
        <f t="shared" si="30"/>
        <v>0</v>
      </c>
      <c r="Z16" s="94">
        <f t="shared" si="30"/>
        <v>0</v>
      </c>
      <c r="AA16" s="94">
        <f t="shared" si="30"/>
        <v>0</v>
      </c>
      <c r="AB16" s="94">
        <f t="shared" si="30"/>
        <v>1246.8932192019729</v>
      </c>
      <c r="AC16" s="94">
        <f t="shared" si="30"/>
        <v>0</v>
      </c>
      <c r="AD16" s="94"/>
      <c r="AE16" s="94">
        <f t="shared" ref="AE16:CD16" si="31">SUM(AE18:AE40)</f>
        <v>0</v>
      </c>
      <c r="AF16" s="94">
        <f t="shared" si="31"/>
        <v>106812.66106871409</v>
      </c>
      <c r="AG16" s="94">
        <f t="shared" si="31"/>
        <v>66498.999139886902</v>
      </c>
      <c r="AH16" s="94">
        <f t="shared" si="31"/>
        <v>0</v>
      </c>
      <c r="AI16" s="94">
        <f t="shared" si="31"/>
        <v>-66498.999139886902</v>
      </c>
      <c r="AJ16" s="94">
        <f t="shared" si="31"/>
        <v>0</v>
      </c>
      <c r="AK16" s="94">
        <f t="shared" si="31"/>
        <v>2869.7551461346484</v>
      </c>
      <c r="AL16" s="94">
        <f t="shared" si="31"/>
        <v>0</v>
      </c>
      <c r="AM16" s="94">
        <f t="shared" si="31"/>
        <v>-2869.7551461346484</v>
      </c>
      <c r="AN16" s="94">
        <f t="shared" si="31"/>
        <v>0</v>
      </c>
      <c r="AO16" s="94">
        <f t="shared" si="31"/>
        <v>5673.2111720000003</v>
      </c>
      <c r="AP16" s="94">
        <f t="shared" si="31"/>
        <v>0</v>
      </c>
      <c r="AQ16" s="94">
        <f t="shared" si="31"/>
        <v>-5673.2111720000003</v>
      </c>
      <c r="AR16" s="94">
        <f t="shared" si="31"/>
        <v>0</v>
      </c>
      <c r="AS16" s="94">
        <f t="shared" si="31"/>
        <v>8542.9663181346477</v>
      </c>
      <c r="AT16" s="94">
        <f t="shared" si="31"/>
        <v>0</v>
      </c>
      <c r="AU16" s="94">
        <f t="shared" si="31"/>
        <v>-8542.9663181346477</v>
      </c>
      <c r="AV16" s="94">
        <f t="shared" si="31"/>
        <v>0</v>
      </c>
      <c r="AW16" s="94">
        <f t="shared" si="31"/>
        <v>5375.9808000000003</v>
      </c>
      <c r="AX16" s="94">
        <f t="shared" si="31"/>
        <v>0</v>
      </c>
      <c r="AY16" s="94">
        <f t="shared" si="31"/>
        <v>-5375.9808000000003</v>
      </c>
      <c r="AZ16" s="94">
        <f t="shared" si="31"/>
        <v>0</v>
      </c>
      <c r="BA16" s="94">
        <f t="shared" si="31"/>
        <v>13918.947118134649</v>
      </c>
      <c r="BB16" s="94">
        <f t="shared" si="31"/>
        <v>0</v>
      </c>
      <c r="BC16" s="94">
        <f t="shared" si="31"/>
        <v>-13918.947118134649</v>
      </c>
      <c r="BD16" s="94">
        <f t="shared" si="31"/>
        <v>0</v>
      </c>
      <c r="BE16" s="94">
        <f t="shared" si="31"/>
        <v>52580.052021752264</v>
      </c>
      <c r="BF16" s="94">
        <f t="shared" si="31"/>
        <v>0</v>
      </c>
      <c r="BG16" s="94">
        <f t="shared" si="31"/>
        <v>-52580.052021752264</v>
      </c>
      <c r="BH16" s="94">
        <f t="shared" si="31"/>
        <v>0</v>
      </c>
      <c r="BI16" s="94">
        <f t="shared" si="31"/>
        <v>40313.661928827183</v>
      </c>
      <c r="BJ16" s="94">
        <f t="shared" si="31"/>
        <v>0</v>
      </c>
      <c r="BK16" s="94">
        <f t="shared" si="31"/>
        <v>0</v>
      </c>
      <c r="BL16" s="94">
        <f t="shared" si="31"/>
        <v>0</v>
      </c>
      <c r="BM16" s="94">
        <f t="shared" si="31"/>
        <v>0</v>
      </c>
      <c r="BN16" s="94">
        <f t="shared" si="31"/>
        <v>0</v>
      </c>
      <c r="BO16" s="94">
        <f t="shared" si="31"/>
        <v>0</v>
      </c>
      <c r="BP16" s="94">
        <f t="shared" si="31"/>
        <v>0</v>
      </c>
      <c r="BQ16" s="94">
        <f t="shared" si="31"/>
        <v>0</v>
      </c>
      <c r="BR16" s="94">
        <f t="shared" si="31"/>
        <v>0</v>
      </c>
      <c r="BS16" s="94">
        <f t="shared" si="31"/>
        <v>0</v>
      </c>
      <c r="BT16" s="94">
        <f t="shared" si="31"/>
        <v>0</v>
      </c>
      <c r="BU16" s="94">
        <f t="shared" si="31"/>
        <v>0</v>
      </c>
      <c r="BV16" s="94">
        <f t="shared" si="31"/>
        <v>0</v>
      </c>
      <c r="BW16" s="94">
        <f t="shared" si="31"/>
        <v>0</v>
      </c>
      <c r="BX16" s="94">
        <f t="shared" si="31"/>
        <v>0</v>
      </c>
      <c r="BY16" s="94">
        <f t="shared" si="31"/>
        <v>-80298.401422134659</v>
      </c>
      <c r="BZ16" s="94">
        <f t="shared" si="31"/>
        <v>15603.07882613465</v>
      </c>
      <c r="CA16" s="94">
        <f t="shared" si="31"/>
        <v>10279.481258425209</v>
      </c>
      <c r="CB16" s="94">
        <f t="shared" si="31"/>
        <v>6959.9068842673241</v>
      </c>
      <c r="CC16" s="94">
        <f t="shared" si="31"/>
        <v>7471.1949599999998</v>
      </c>
      <c r="CD16" s="94">
        <f t="shared" si="31"/>
        <v>0</v>
      </c>
      <c r="CE16" s="95"/>
      <c r="CF16" s="96"/>
      <c r="CG16" s="94">
        <f>SUM(CG18:CG40)</f>
        <v>4156.3107306732436</v>
      </c>
      <c r="CH16" s="94">
        <f>SUM(CH18:CH39)</f>
        <v>0</v>
      </c>
      <c r="CI16" s="91"/>
      <c r="CJ16" s="91"/>
      <c r="CK16" s="86">
        <f t="shared" ref="CK16:EI16" si="32">SUM(CK18:CK40)</f>
        <v>87450.979128417457</v>
      </c>
      <c r="CL16" s="86">
        <f t="shared" si="32"/>
        <v>55101.946328126891</v>
      </c>
      <c r="CM16" s="86">
        <f t="shared" si="32"/>
        <v>0</v>
      </c>
      <c r="CN16" s="86">
        <f t="shared" si="32"/>
        <v>-55101.946328126891</v>
      </c>
      <c r="CO16" s="86">
        <f t="shared" si="32"/>
        <v>0</v>
      </c>
      <c r="CP16" s="86">
        <f t="shared" si="32"/>
        <v>2038.4929999999999</v>
      </c>
      <c r="CQ16" s="86">
        <f t="shared" si="32"/>
        <v>0</v>
      </c>
      <c r="CR16" s="86">
        <f t="shared" si="32"/>
        <v>-2038.4929999999999</v>
      </c>
      <c r="CS16" s="86">
        <f t="shared" si="32"/>
        <v>0</v>
      </c>
      <c r="CT16" s="86">
        <f t="shared" si="32"/>
        <v>4766.7593100000004</v>
      </c>
      <c r="CU16" s="86">
        <f t="shared" si="32"/>
        <v>0</v>
      </c>
      <c r="CV16" s="86">
        <f t="shared" si="32"/>
        <v>-4766.7593100000004</v>
      </c>
      <c r="CW16" s="86">
        <f t="shared" si="32"/>
        <v>0</v>
      </c>
      <c r="CX16" s="86">
        <f t="shared" si="32"/>
        <v>6805.2523099999999</v>
      </c>
      <c r="CY16" s="86">
        <f t="shared" si="32"/>
        <v>0</v>
      </c>
      <c r="CZ16" s="86">
        <f t="shared" si="32"/>
        <v>-6805.2523099999999</v>
      </c>
      <c r="DA16" s="86">
        <f t="shared" si="32"/>
        <v>0</v>
      </c>
      <c r="DB16" s="86">
        <f t="shared" si="32"/>
        <v>4479.9840000000004</v>
      </c>
      <c r="DC16" s="86">
        <f t="shared" si="32"/>
        <v>0</v>
      </c>
      <c r="DD16" s="86">
        <f t="shared" si="32"/>
        <v>-4479.9840000000004</v>
      </c>
      <c r="DE16" s="86">
        <f t="shared" si="32"/>
        <v>0</v>
      </c>
      <c r="DF16" s="86">
        <f t="shared" si="32"/>
        <v>11285.23631</v>
      </c>
      <c r="DG16" s="86">
        <f t="shared" si="32"/>
        <v>0</v>
      </c>
      <c r="DH16" s="86">
        <f t="shared" si="32"/>
        <v>-11285.23631</v>
      </c>
      <c r="DI16" s="86">
        <f t="shared" si="32"/>
        <v>0</v>
      </c>
      <c r="DJ16" s="86">
        <f t="shared" si="32"/>
        <v>43816.710018126883</v>
      </c>
      <c r="DK16" s="86">
        <f t="shared" si="32"/>
        <v>0</v>
      </c>
      <c r="DL16" s="86">
        <f t="shared" si="32"/>
        <v>-43816.710018126883</v>
      </c>
      <c r="DM16" s="86">
        <f t="shared" si="32"/>
        <v>0</v>
      </c>
      <c r="DN16" s="86">
        <f t="shared" si="32"/>
        <v>32349.032800290559</v>
      </c>
      <c r="DO16" s="86">
        <f t="shared" si="32"/>
        <v>0</v>
      </c>
      <c r="DP16" s="86">
        <f t="shared" si="32"/>
        <v>0</v>
      </c>
      <c r="DQ16" s="86">
        <f t="shared" si="32"/>
        <v>0</v>
      </c>
      <c r="DR16" s="86">
        <f t="shared" si="32"/>
        <v>0</v>
      </c>
      <c r="DS16" s="86">
        <f t="shared" si="32"/>
        <v>0</v>
      </c>
      <c r="DT16" s="86">
        <f t="shared" si="32"/>
        <v>0</v>
      </c>
      <c r="DU16" s="86">
        <f t="shared" si="32"/>
        <v>0</v>
      </c>
      <c r="DV16" s="86">
        <f t="shared" si="32"/>
        <v>0</v>
      </c>
      <c r="DW16" s="86">
        <f t="shared" si="32"/>
        <v>0</v>
      </c>
      <c r="DX16" s="86">
        <f t="shared" si="32"/>
        <v>0</v>
      </c>
      <c r="DY16" s="86">
        <f t="shared" si="32"/>
        <v>0</v>
      </c>
      <c r="DZ16" s="86">
        <f t="shared" si="32"/>
        <v>0</v>
      </c>
      <c r="EA16" s="86">
        <f t="shared" si="32"/>
        <v>0</v>
      </c>
      <c r="EB16" s="86">
        <f t="shared" si="32"/>
        <v>0</v>
      </c>
      <c r="EC16" s="86">
        <f t="shared" si="32"/>
        <v>0</v>
      </c>
      <c r="ED16" s="86">
        <f t="shared" si="32"/>
        <v>-66601.39022999999</v>
      </c>
      <c r="EE16" s="86">
        <f t="shared" si="32"/>
        <v>12309.847239999999</v>
      </c>
      <c r="EF16" s="86">
        <f t="shared" si="32"/>
        <v>8359.6265842905614</v>
      </c>
      <c r="EG16" s="86">
        <f t="shared" si="32"/>
        <v>5453.5631760000006</v>
      </c>
      <c r="EH16" s="86">
        <f t="shared" si="32"/>
        <v>6225.9957999999997</v>
      </c>
      <c r="EI16" s="86">
        <f t="shared" si="32"/>
        <v>0</v>
      </c>
      <c r="EJ16" s="96"/>
      <c r="EK16" s="96"/>
      <c r="EL16" s="94">
        <f t="shared" ref="EL16:GL16" si="33">SUM(EL18:EL40)</f>
        <v>4156.3107306732436</v>
      </c>
      <c r="EM16" s="94">
        <f t="shared" si="33"/>
        <v>0</v>
      </c>
      <c r="EN16" s="94">
        <f t="shared" si="33"/>
        <v>87450.979128417457</v>
      </c>
      <c r="EO16" s="94">
        <f t="shared" si="33"/>
        <v>55101.946328126891</v>
      </c>
      <c r="EP16" s="94">
        <f t="shared" si="33"/>
        <v>0</v>
      </c>
      <c r="EQ16" s="94">
        <f t="shared" si="33"/>
        <v>-55101.946328126891</v>
      </c>
      <c r="ER16" s="94">
        <f t="shared" si="33"/>
        <v>0</v>
      </c>
      <c r="ES16" s="94">
        <f t="shared" si="33"/>
        <v>2038.4929999999999</v>
      </c>
      <c r="ET16" s="94">
        <f t="shared" si="33"/>
        <v>0</v>
      </c>
      <c r="EU16" s="94">
        <f t="shared" si="33"/>
        <v>-2038.4929999999999</v>
      </c>
      <c r="EV16" s="94">
        <f t="shared" si="33"/>
        <v>0</v>
      </c>
      <c r="EW16" s="94">
        <f t="shared" si="33"/>
        <v>4766.7593100000004</v>
      </c>
      <c r="EX16" s="94">
        <f t="shared" si="33"/>
        <v>0</v>
      </c>
      <c r="EY16" s="94">
        <f t="shared" si="33"/>
        <v>-4766.7593100000004</v>
      </c>
      <c r="EZ16" s="94">
        <f t="shared" si="33"/>
        <v>0</v>
      </c>
      <c r="FA16" s="94">
        <f t="shared" si="33"/>
        <v>6805.2523099999999</v>
      </c>
      <c r="FB16" s="94">
        <f t="shared" si="33"/>
        <v>0</v>
      </c>
      <c r="FC16" s="94">
        <f t="shared" si="33"/>
        <v>-6805.2523099999999</v>
      </c>
      <c r="FD16" s="94">
        <f t="shared" si="33"/>
        <v>0</v>
      </c>
      <c r="FE16" s="94">
        <f t="shared" si="33"/>
        <v>4479.9840000000004</v>
      </c>
      <c r="FF16" s="94">
        <f t="shared" si="33"/>
        <v>0</v>
      </c>
      <c r="FG16" s="94">
        <f t="shared" si="33"/>
        <v>-4479.9840000000004</v>
      </c>
      <c r="FH16" s="94">
        <f t="shared" si="33"/>
        <v>0</v>
      </c>
      <c r="FI16" s="94">
        <f t="shared" si="33"/>
        <v>11285.23631</v>
      </c>
      <c r="FJ16" s="94">
        <f t="shared" si="33"/>
        <v>0</v>
      </c>
      <c r="FK16" s="94">
        <f t="shared" si="33"/>
        <v>-11285.23631</v>
      </c>
      <c r="FL16" s="94">
        <f t="shared" si="33"/>
        <v>0</v>
      </c>
      <c r="FM16" s="94">
        <f t="shared" si="33"/>
        <v>43816.710018126883</v>
      </c>
      <c r="FN16" s="94">
        <f t="shared" si="33"/>
        <v>0</v>
      </c>
      <c r="FO16" s="94">
        <f t="shared" si="33"/>
        <v>-43816.710018126883</v>
      </c>
      <c r="FP16" s="94">
        <f t="shared" si="33"/>
        <v>0</v>
      </c>
      <c r="FQ16" s="94">
        <f t="shared" si="33"/>
        <v>32349.032800290559</v>
      </c>
      <c r="FR16" s="94">
        <f t="shared" si="33"/>
        <v>0</v>
      </c>
      <c r="FS16" s="94">
        <f t="shared" si="33"/>
        <v>0</v>
      </c>
      <c r="FT16" s="94">
        <f t="shared" si="33"/>
        <v>0</v>
      </c>
      <c r="FU16" s="94">
        <f t="shared" si="33"/>
        <v>0</v>
      </c>
      <c r="FV16" s="94">
        <f t="shared" si="33"/>
        <v>0</v>
      </c>
      <c r="FW16" s="94">
        <f t="shared" si="33"/>
        <v>0</v>
      </c>
      <c r="FX16" s="94">
        <f t="shared" si="33"/>
        <v>0</v>
      </c>
      <c r="FY16" s="94">
        <f t="shared" si="33"/>
        <v>0</v>
      </c>
      <c r="FZ16" s="94">
        <f t="shared" si="33"/>
        <v>0</v>
      </c>
      <c r="GA16" s="94">
        <f t="shared" si="33"/>
        <v>0</v>
      </c>
      <c r="GB16" s="94">
        <f t="shared" si="33"/>
        <v>0</v>
      </c>
      <c r="GC16" s="94">
        <f t="shared" si="33"/>
        <v>0</v>
      </c>
      <c r="GD16" s="94">
        <f t="shared" si="33"/>
        <v>0</v>
      </c>
      <c r="GE16" s="94">
        <f t="shared" si="33"/>
        <v>0</v>
      </c>
      <c r="GF16" s="94">
        <f t="shared" si="33"/>
        <v>0</v>
      </c>
      <c r="GG16" s="94">
        <f t="shared" si="33"/>
        <v>-66601.39022999999</v>
      </c>
      <c r="GH16" s="94">
        <f t="shared" si="33"/>
        <v>12309.847239999999</v>
      </c>
      <c r="GI16" s="94">
        <f t="shared" si="33"/>
        <v>8359.6265842905614</v>
      </c>
      <c r="GJ16" s="94">
        <f t="shared" si="33"/>
        <v>5453.5631760000006</v>
      </c>
      <c r="GK16" s="94">
        <f t="shared" si="33"/>
        <v>6225.9957999999997</v>
      </c>
      <c r="GL16" s="94">
        <f t="shared" si="33"/>
        <v>0</v>
      </c>
      <c r="GM16" s="96"/>
      <c r="GN16" s="96"/>
      <c r="GO16" s="97"/>
      <c r="GP16" s="97"/>
      <c r="GQ16" s="98"/>
      <c r="GR16" s="98"/>
      <c r="GS16" s="99"/>
      <c r="GT16" s="99"/>
      <c r="GU16" s="99"/>
      <c r="GV16" s="99"/>
      <c r="GW16" s="99"/>
      <c r="GX16" s="99"/>
      <c r="GY16" s="99"/>
      <c r="GZ16" s="99"/>
      <c r="HA16" s="99"/>
      <c r="HB16" s="99"/>
      <c r="HC16" s="99"/>
      <c r="HD16" s="99"/>
      <c r="HE16" s="99"/>
      <c r="HF16" s="99"/>
      <c r="HG16" s="99"/>
      <c r="HH16" s="99"/>
      <c r="HI16" s="99"/>
      <c r="HJ16" s="97"/>
      <c r="HK16" s="100">
        <f t="shared" ref="HK16:JV16" si="34">SUM(HK18:HK39)</f>
        <v>0</v>
      </c>
      <c r="HL16" s="100">
        <f t="shared" si="34"/>
        <v>0</v>
      </c>
      <c r="HM16" s="100">
        <f t="shared" si="34"/>
        <v>0</v>
      </c>
      <c r="HN16" s="100">
        <f t="shared" si="34"/>
        <v>0</v>
      </c>
      <c r="HO16" s="100">
        <f t="shared" si="34"/>
        <v>0</v>
      </c>
      <c r="HP16" s="100">
        <f t="shared" si="34"/>
        <v>0</v>
      </c>
      <c r="HQ16" s="100">
        <f t="shared" si="34"/>
        <v>0</v>
      </c>
      <c r="HR16" s="100">
        <f t="shared" si="34"/>
        <v>0</v>
      </c>
      <c r="HS16" s="100">
        <f t="shared" si="34"/>
        <v>0</v>
      </c>
      <c r="HT16" s="100">
        <f t="shared" si="34"/>
        <v>0</v>
      </c>
      <c r="HU16" s="100">
        <f t="shared" si="34"/>
        <v>0</v>
      </c>
      <c r="HV16" s="100">
        <f t="shared" si="34"/>
        <v>0</v>
      </c>
      <c r="HW16" s="100">
        <f t="shared" si="34"/>
        <v>0</v>
      </c>
      <c r="HX16" s="100">
        <f t="shared" si="34"/>
        <v>0</v>
      </c>
      <c r="HY16" s="100">
        <f t="shared" si="34"/>
        <v>0</v>
      </c>
      <c r="HZ16" s="100">
        <f t="shared" si="34"/>
        <v>0</v>
      </c>
      <c r="IA16" s="100">
        <f t="shared" si="34"/>
        <v>0</v>
      </c>
      <c r="IB16" s="100">
        <f t="shared" si="34"/>
        <v>0</v>
      </c>
      <c r="IC16" s="100">
        <f t="shared" si="34"/>
        <v>0</v>
      </c>
      <c r="ID16" s="100">
        <f t="shared" si="34"/>
        <v>0</v>
      </c>
      <c r="IE16" s="100">
        <f t="shared" si="34"/>
        <v>0</v>
      </c>
      <c r="IF16" s="100">
        <f t="shared" si="34"/>
        <v>0</v>
      </c>
      <c r="IG16" s="100">
        <f t="shared" si="34"/>
        <v>0</v>
      </c>
      <c r="IH16" s="100">
        <f t="shared" si="34"/>
        <v>0</v>
      </c>
      <c r="II16" s="100">
        <f t="shared" si="34"/>
        <v>0</v>
      </c>
      <c r="IJ16" s="100">
        <f t="shared" si="34"/>
        <v>0</v>
      </c>
      <c r="IK16" s="100">
        <f t="shared" si="34"/>
        <v>0</v>
      </c>
      <c r="IL16" s="100">
        <f t="shared" si="34"/>
        <v>0</v>
      </c>
      <c r="IM16" s="100">
        <f t="shared" si="34"/>
        <v>0</v>
      </c>
      <c r="IN16" s="100">
        <f t="shared" si="34"/>
        <v>0</v>
      </c>
      <c r="IO16" s="100">
        <f t="shared" si="34"/>
        <v>0</v>
      </c>
      <c r="IP16" s="100">
        <f t="shared" si="34"/>
        <v>0</v>
      </c>
      <c r="IQ16" s="100">
        <f t="shared" si="34"/>
        <v>0</v>
      </c>
      <c r="IR16" s="100">
        <f t="shared" si="34"/>
        <v>0</v>
      </c>
      <c r="IS16" s="100">
        <f t="shared" si="34"/>
        <v>0</v>
      </c>
      <c r="IT16" s="100">
        <f t="shared" si="34"/>
        <v>0</v>
      </c>
      <c r="IU16" s="100">
        <f t="shared" si="34"/>
        <v>0</v>
      </c>
      <c r="IV16" s="100">
        <f t="shared" si="34"/>
        <v>0</v>
      </c>
      <c r="IW16" s="100">
        <f t="shared" si="34"/>
        <v>0</v>
      </c>
      <c r="IX16" s="100">
        <f t="shared" si="34"/>
        <v>0</v>
      </c>
      <c r="IY16" s="100">
        <f t="shared" si="34"/>
        <v>0</v>
      </c>
      <c r="IZ16" s="100">
        <f t="shared" si="34"/>
        <v>0</v>
      </c>
      <c r="JA16" s="100">
        <f t="shared" si="34"/>
        <v>0</v>
      </c>
      <c r="JB16" s="100">
        <f t="shared" si="34"/>
        <v>0</v>
      </c>
      <c r="JC16" s="100">
        <f t="shared" si="34"/>
        <v>0</v>
      </c>
      <c r="JD16" s="100">
        <f t="shared" si="34"/>
        <v>0</v>
      </c>
      <c r="JE16" s="100">
        <f t="shared" si="34"/>
        <v>0</v>
      </c>
      <c r="JF16" s="100">
        <f t="shared" si="34"/>
        <v>0</v>
      </c>
      <c r="JG16" s="100">
        <f t="shared" si="34"/>
        <v>0</v>
      </c>
      <c r="JH16" s="100">
        <f t="shared" si="34"/>
        <v>0</v>
      </c>
      <c r="JI16" s="100">
        <f t="shared" si="34"/>
        <v>0</v>
      </c>
      <c r="JJ16" s="100">
        <f t="shared" si="34"/>
        <v>0</v>
      </c>
      <c r="JK16" s="100">
        <f t="shared" si="34"/>
        <v>0</v>
      </c>
      <c r="JL16" s="100">
        <f t="shared" si="34"/>
        <v>0</v>
      </c>
      <c r="JM16" s="100">
        <f t="shared" si="34"/>
        <v>0</v>
      </c>
      <c r="JN16" s="100">
        <f t="shared" si="34"/>
        <v>0</v>
      </c>
      <c r="JO16" s="100">
        <f t="shared" si="34"/>
        <v>0</v>
      </c>
      <c r="JP16" s="100">
        <f t="shared" si="34"/>
        <v>0</v>
      </c>
      <c r="JQ16" s="100">
        <f t="shared" si="34"/>
        <v>0</v>
      </c>
      <c r="JR16" s="100">
        <f t="shared" si="34"/>
        <v>0</v>
      </c>
      <c r="JS16" s="100">
        <f t="shared" si="34"/>
        <v>0</v>
      </c>
      <c r="JT16" s="100">
        <f t="shared" si="34"/>
        <v>0</v>
      </c>
      <c r="JU16" s="100">
        <f t="shared" si="34"/>
        <v>0</v>
      </c>
      <c r="JV16" s="100">
        <f t="shared" si="34"/>
        <v>0</v>
      </c>
      <c r="JW16" s="100">
        <f t="shared" ref="JW16:KL16" si="35">SUM(JW18:JW39)</f>
        <v>0</v>
      </c>
      <c r="JX16" s="100">
        <f t="shared" si="35"/>
        <v>0</v>
      </c>
      <c r="JY16" s="100">
        <f t="shared" si="35"/>
        <v>0</v>
      </c>
      <c r="JZ16" s="100">
        <f t="shared" si="35"/>
        <v>0</v>
      </c>
      <c r="KA16" s="100">
        <f t="shared" si="35"/>
        <v>0</v>
      </c>
      <c r="KB16" s="100">
        <f t="shared" si="35"/>
        <v>0</v>
      </c>
      <c r="KC16" s="100">
        <f t="shared" si="35"/>
        <v>0</v>
      </c>
      <c r="KD16" s="100">
        <f t="shared" si="35"/>
        <v>0</v>
      </c>
      <c r="KE16" s="100">
        <f t="shared" si="35"/>
        <v>0</v>
      </c>
      <c r="KF16" s="100">
        <f t="shared" si="35"/>
        <v>0</v>
      </c>
      <c r="KG16" s="100">
        <f t="shared" si="35"/>
        <v>0</v>
      </c>
      <c r="KH16" s="100">
        <f t="shared" si="35"/>
        <v>0</v>
      </c>
      <c r="KI16" s="100">
        <f t="shared" si="35"/>
        <v>0</v>
      </c>
      <c r="KJ16" s="100">
        <f t="shared" si="35"/>
        <v>0</v>
      </c>
      <c r="KK16" s="100">
        <f t="shared" si="35"/>
        <v>0</v>
      </c>
      <c r="KL16" s="100">
        <f t="shared" si="35"/>
        <v>0</v>
      </c>
      <c r="KM16" s="2"/>
      <c r="KN16" s="100"/>
      <c r="KO16" s="93"/>
      <c r="KP16" s="93"/>
      <c r="KQ16" s="93"/>
      <c r="KR16" s="88">
        <f t="shared" ref="KR16:LI16" si="36">SUM(KR18:KR39)</f>
        <v>0</v>
      </c>
      <c r="KS16" s="88">
        <f t="shared" si="36"/>
        <v>0</v>
      </c>
      <c r="KT16" s="88">
        <f t="shared" si="36"/>
        <v>0</v>
      </c>
      <c r="KU16" s="88">
        <f t="shared" si="36"/>
        <v>0</v>
      </c>
      <c r="KV16" s="88">
        <f t="shared" si="36"/>
        <v>0</v>
      </c>
      <c r="KW16" s="88">
        <f t="shared" si="36"/>
        <v>0</v>
      </c>
      <c r="KX16" s="88">
        <f t="shared" si="36"/>
        <v>0</v>
      </c>
      <c r="KY16" s="88">
        <f t="shared" si="36"/>
        <v>0</v>
      </c>
      <c r="KZ16" s="88">
        <f t="shared" si="36"/>
        <v>0</v>
      </c>
      <c r="LA16" s="88">
        <f t="shared" si="36"/>
        <v>0</v>
      </c>
      <c r="LB16" s="88">
        <f t="shared" si="36"/>
        <v>0</v>
      </c>
      <c r="LC16" s="88">
        <f t="shared" si="36"/>
        <v>0</v>
      </c>
      <c r="LD16" s="88">
        <f t="shared" si="36"/>
        <v>0</v>
      </c>
      <c r="LE16" s="88">
        <f t="shared" si="36"/>
        <v>0</v>
      </c>
      <c r="LF16" s="88">
        <f t="shared" si="36"/>
        <v>0</v>
      </c>
      <c r="LG16" s="88">
        <f t="shared" si="36"/>
        <v>0</v>
      </c>
      <c r="LH16" s="88">
        <f t="shared" si="36"/>
        <v>0</v>
      </c>
      <c r="LI16" s="88">
        <f t="shared" si="36"/>
        <v>0</v>
      </c>
      <c r="LJ16" s="100"/>
      <c r="LK16" s="100"/>
      <c r="LL16" s="100"/>
      <c r="LM16" s="100"/>
      <c r="LN16" s="100"/>
      <c r="LO16" s="100"/>
      <c r="LP16" s="101"/>
      <c r="LQ16" s="101"/>
      <c r="LR16" s="101"/>
      <c r="LS16" s="101"/>
      <c r="LT16" s="101"/>
      <c r="LU16" s="102"/>
      <c r="LV16" s="101"/>
      <c r="LW16" s="101"/>
      <c r="LX16" s="102"/>
    </row>
    <row r="17" spans="1:336" s="130" customFormat="1" ht="15.75" customHeight="1" outlineLevel="1" collapsed="1" x14ac:dyDescent="0.2">
      <c r="A17" s="133"/>
      <c r="B17" s="134" t="s">
        <v>109</v>
      </c>
      <c r="C17" s="135"/>
      <c r="D17" s="136"/>
      <c r="E17" s="136"/>
      <c r="F17" s="137"/>
      <c r="G17" s="137"/>
      <c r="H17" s="137"/>
      <c r="I17" s="138"/>
      <c r="J17" s="136"/>
      <c r="K17" s="136"/>
      <c r="L17" s="136"/>
      <c r="M17" s="136"/>
      <c r="N17" s="139"/>
      <c r="O17" s="139"/>
      <c r="P17" s="138"/>
      <c r="Q17" s="138"/>
      <c r="R17" s="140"/>
      <c r="S17" s="140"/>
      <c r="T17" s="140"/>
      <c r="U17" s="140"/>
      <c r="V17" s="138"/>
      <c r="W17" s="138"/>
      <c r="X17" s="140"/>
      <c r="Y17" s="138"/>
      <c r="Z17" s="140"/>
      <c r="AA17" s="140"/>
      <c r="AB17" s="138"/>
      <c r="AC17" s="138"/>
      <c r="AD17" s="141"/>
      <c r="AE17" s="141"/>
      <c r="AF17" s="138"/>
      <c r="AG17" s="138"/>
      <c r="AH17" s="138"/>
      <c r="AI17" s="139"/>
      <c r="AJ17" s="142"/>
      <c r="AK17" s="138"/>
      <c r="AL17" s="138"/>
      <c r="AM17" s="139"/>
      <c r="AN17" s="142"/>
      <c r="AO17" s="138"/>
      <c r="AP17" s="138"/>
      <c r="AQ17" s="139"/>
      <c r="AR17" s="142"/>
      <c r="AS17" s="139"/>
      <c r="AT17" s="139"/>
      <c r="AU17" s="139"/>
      <c r="AV17" s="142"/>
      <c r="AW17" s="138"/>
      <c r="AX17" s="138"/>
      <c r="AY17" s="139"/>
      <c r="AZ17" s="142"/>
      <c r="BA17" s="139"/>
      <c r="BB17" s="139"/>
      <c r="BC17" s="139"/>
      <c r="BD17" s="142"/>
      <c r="BE17" s="138"/>
      <c r="BF17" s="138"/>
      <c r="BG17" s="139"/>
      <c r="BH17" s="142"/>
      <c r="BI17" s="139"/>
      <c r="BJ17" s="139"/>
      <c r="BK17" s="138"/>
      <c r="BL17" s="138"/>
      <c r="BM17" s="138"/>
      <c r="BN17" s="138"/>
      <c r="BO17" s="138"/>
      <c r="BP17" s="138"/>
      <c r="BQ17" s="138"/>
      <c r="BR17" s="138"/>
      <c r="BS17" s="138"/>
      <c r="BT17" s="138"/>
      <c r="BU17" s="138"/>
      <c r="BV17" s="138"/>
      <c r="BW17" s="138"/>
      <c r="BX17" s="138"/>
      <c r="BY17" s="139"/>
      <c r="BZ17" s="138"/>
      <c r="CA17" s="138"/>
      <c r="CB17" s="138"/>
      <c r="CC17" s="138"/>
      <c r="CD17" s="139"/>
      <c r="CE17" s="143"/>
      <c r="CF17" s="144"/>
      <c r="CG17" s="138"/>
      <c r="CH17" s="138"/>
      <c r="CI17" s="141"/>
      <c r="CJ17" s="141"/>
      <c r="CK17" s="139"/>
      <c r="CL17" s="139"/>
      <c r="CM17" s="139"/>
      <c r="CN17" s="139"/>
      <c r="CO17" s="142"/>
      <c r="CP17" s="138"/>
      <c r="CQ17" s="138"/>
      <c r="CR17" s="139"/>
      <c r="CS17" s="142"/>
      <c r="CT17" s="138"/>
      <c r="CU17" s="138"/>
      <c r="CV17" s="139"/>
      <c r="CW17" s="142"/>
      <c r="CX17" s="139"/>
      <c r="CY17" s="139"/>
      <c r="CZ17" s="139"/>
      <c r="DA17" s="142"/>
      <c r="DB17" s="138"/>
      <c r="DC17" s="138"/>
      <c r="DD17" s="139"/>
      <c r="DE17" s="142"/>
      <c r="DF17" s="139"/>
      <c r="DG17" s="139"/>
      <c r="DH17" s="139"/>
      <c r="DI17" s="142"/>
      <c r="DJ17" s="138"/>
      <c r="DK17" s="138"/>
      <c r="DL17" s="139"/>
      <c r="DM17" s="142"/>
      <c r="DN17" s="139"/>
      <c r="DO17" s="139"/>
      <c r="DP17" s="138"/>
      <c r="DQ17" s="138"/>
      <c r="DR17" s="138"/>
      <c r="DS17" s="138"/>
      <c r="DT17" s="138"/>
      <c r="DU17" s="138"/>
      <c r="DV17" s="138"/>
      <c r="DW17" s="138"/>
      <c r="DX17" s="138"/>
      <c r="DY17" s="138"/>
      <c r="DZ17" s="138"/>
      <c r="EA17" s="138"/>
      <c r="EB17" s="138"/>
      <c r="EC17" s="138"/>
      <c r="ED17" s="139"/>
      <c r="EE17" s="138"/>
      <c r="EF17" s="138"/>
      <c r="EG17" s="138"/>
      <c r="EH17" s="138"/>
      <c r="EI17" s="139"/>
      <c r="EJ17" s="144"/>
      <c r="EK17" s="144"/>
      <c r="EL17" s="138"/>
      <c r="EM17" s="138"/>
      <c r="EN17" s="139"/>
      <c r="EO17" s="139"/>
      <c r="EP17" s="139"/>
      <c r="EQ17" s="139"/>
      <c r="ER17" s="142"/>
      <c r="ES17" s="138"/>
      <c r="ET17" s="138"/>
      <c r="EU17" s="139"/>
      <c r="EV17" s="142"/>
      <c r="EW17" s="138"/>
      <c r="EX17" s="138"/>
      <c r="EY17" s="139"/>
      <c r="EZ17" s="142"/>
      <c r="FA17" s="139"/>
      <c r="FB17" s="139"/>
      <c r="FC17" s="139"/>
      <c r="FD17" s="142"/>
      <c r="FE17" s="138"/>
      <c r="FF17" s="138"/>
      <c r="FG17" s="139"/>
      <c r="FH17" s="142"/>
      <c r="FI17" s="139"/>
      <c r="FJ17" s="139"/>
      <c r="FK17" s="139"/>
      <c r="FL17" s="142"/>
      <c r="FM17" s="138"/>
      <c r="FN17" s="138"/>
      <c r="FO17" s="139"/>
      <c r="FP17" s="142"/>
      <c r="FQ17" s="139"/>
      <c r="FR17" s="139"/>
      <c r="FS17" s="138"/>
      <c r="FT17" s="138"/>
      <c r="FU17" s="138"/>
      <c r="FV17" s="138"/>
      <c r="FW17" s="138"/>
      <c r="FX17" s="138"/>
      <c r="FY17" s="138"/>
      <c r="FZ17" s="138"/>
      <c r="GA17" s="138"/>
      <c r="GB17" s="138"/>
      <c r="GC17" s="138"/>
      <c r="GD17" s="138"/>
      <c r="GE17" s="138"/>
      <c r="GF17" s="138"/>
      <c r="GG17" s="139"/>
      <c r="GH17" s="138"/>
      <c r="GI17" s="138"/>
      <c r="GJ17" s="138"/>
      <c r="GK17" s="138"/>
      <c r="GL17" s="139"/>
      <c r="GM17" s="144"/>
      <c r="GN17" s="96"/>
      <c r="GO17" s="97"/>
      <c r="GP17" s="97"/>
      <c r="GQ17" s="98"/>
      <c r="GR17" s="98"/>
      <c r="GS17" s="99"/>
      <c r="GT17" s="99"/>
      <c r="GU17" s="99"/>
      <c r="GV17" s="99"/>
      <c r="GW17" s="99"/>
      <c r="GX17" s="99"/>
      <c r="GY17" s="99"/>
      <c r="GZ17" s="99"/>
      <c r="HA17" s="99"/>
      <c r="HB17" s="99"/>
      <c r="HC17" s="99"/>
      <c r="HD17" s="99"/>
      <c r="HE17" s="99"/>
      <c r="HF17" s="99"/>
      <c r="HG17" s="99"/>
      <c r="HH17" s="99"/>
      <c r="HI17" s="99"/>
      <c r="HJ17" s="97"/>
      <c r="HK17" s="145"/>
      <c r="HL17" s="145"/>
      <c r="HM17" s="145"/>
      <c r="HN17" s="145"/>
      <c r="HO17" s="145"/>
      <c r="HP17" s="145"/>
      <c r="HQ17" s="145"/>
      <c r="HR17" s="145"/>
      <c r="HS17" s="145"/>
      <c r="HT17" s="145"/>
      <c r="HU17" s="145"/>
      <c r="HV17" s="145"/>
      <c r="HW17" s="145"/>
      <c r="HX17" s="145"/>
      <c r="HY17" s="145"/>
      <c r="HZ17" s="145"/>
      <c r="IA17" s="145"/>
      <c r="IB17" s="145"/>
      <c r="IC17" s="145"/>
      <c r="ID17" s="145"/>
      <c r="IE17" s="145"/>
      <c r="IF17" s="145"/>
      <c r="IG17" s="145"/>
      <c r="IH17" s="145"/>
      <c r="II17" s="145"/>
      <c r="IJ17" s="145"/>
      <c r="IK17" s="145"/>
      <c r="IL17" s="145"/>
      <c r="IM17" s="145"/>
      <c r="IN17" s="145"/>
      <c r="IO17" s="145"/>
      <c r="IP17" s="145"/>
      <c r="IQ17" s="145"/>
      <c r="IR17" s="145"/>
      <c r="IS17" s="145"/>
      <c r="IT17" s="145"/>
      <c r="IU17" s="145"/>
      <c r="IV17" s="145"/>
      <c r="IW17" s="145"/>
      <c r="IX17" s="145"/>
      <c r="IY17" s="145"/>
      <c r="IZ17" s="145"/>
      <c r="JA17" s="145"/>
      <c r="JB17" s="145"/>
      <c r="JC17" s="145"/>
      <c r="JD17" s="145"/>
      <c r="JE17" s="145"/>
      <c r="JF17" s="145"/>
      <c r="JG17" s="145"/>
      <c r="JH17" s="145"/>
      <c r="JI17" s="145"/>
      <c r="JJ17" s="145"/>
      <c r="JK17" s="145"/>
      <c r="JL17" s="145"/>
      <c r="JM17" s="145"/>
      <c r="JN17" s="145"/>
      <c r="JO17" s="145"/>
      <c r="JP17" s="145"/>
      <c r="JQ17" s="145"/>
      <c r="JR17" s="145"/>
      <c r="JS17" s="145"/>
      <c r="JT17" s="145"/>
      <c r="JU17" s="145"/>
      <c r="JV17" s="145"/>
      <c r="JW17" s="145"/>
      <c r="JX17" s="145"/>
      <c r="JY17" s="145"/>
      <c r="JZ17" s="145"/>
      <c r="KA17" s="145"/>
      <c r="KB17" s="145"/>
      <c r="KC17" s="145"/>
      <c r="KD17" s="145"/>
      <c r="KE17" s="145"/>
      <c r="KF17" s="145"/>
      <c r="KG17" s="145"/>
      <c r="KH17" s="145"/>
      <c r="KI17" s="145"/>
      <c r="KJ17" s="145"/>
      <c r="KK17" s="145"/>
      <c r="KL17" s="145"/>
      <c r="KM17" s="146"/>
      <c r="KN17" s="145"/>
      <c r="KO17" s="93"/>
      <c r="KP17" s="93"/>
      <c r="KQ17" s="93"/>
      <c r="KR17" s="147"/>
      <c r="KS17" s="147"/>
      <c r="KT17" s="147"/>
      <c r="KU17" s="147"/>
      <c r="KV17" s="147"/>
      <c r="KW17" s="147"/>
      <c r="KX17" s="147"/>
      <c r="KY17" s="147"/>
      <c r="KZ17" s="147"/>
      <c r="LA17" s="147"/>
      <c r="LB17" s="147"/>
      <c r="LC17" s="147"/>
      <c r="LD17" s="147"/>
      <c r="LE17" s="147"/>
      <c r="LF17" s="147"/>
      <c r="LG17" s="147"/>
      <c r="LH17" s="147"/>
      <c r="LI17" s="147"/>
      <c r="LJ17" s="145"/>
      <c r="LK17" s="145"/>
      <c r="LL17" s="145"/>
      <c r="LM17" s="145"/>
      <c r="LN17" s="145"/>
      <c r="LO17" s="100"/>
      <c r="LP17" s="101"/>
      <c r="LQ17" s="101"/>
      <c r="LR17" s="101"/>
      <c r="LS17" s="101"/>
      <c r="LT17" s="101"/>
      <c r="LU17" s="102"/>
      <c r="LV17" s="101"/>
      <c r="LW17" s="101"/>
      <c r="LX17" s="102"/>
    </row>
    <row r="18" spans="1:336" s="130" customFormat="1" ht="40.5" customHeight="1" outlineLevel="1" x14ac:dyDescent="0.2">
      <c r="A18" s="148" t="s">
        <v>110</v>
      </c>
      <c r="B18" s="149" t="s">
        <v>111</v>
      </c>
      <c r="C18" s="105" t="s">
        <v>103</v>
      </c>
      <c r="D18" s="105" t="s">
        <v>104</v>
      </c>
      <c r="E18" s="105" t="s">
        <v>105</v>
      </c>
      <c r="F18" s="150">
        <v>4156.3107306732436</v>
      </c>
      <c r="G18" s="107"/>
      <c r="H18" s="107">
        <v>4156.3107306732436</v>
      </c>
      <c r="I18" s="107"/>
      <c r="J18" s="108">
        <v>32018</v>
      </c>
      <c r="K18" s="108"/>
      <c r="L18" s="108">
        <v>22023</v>
      </c>
      <c r="M18" s="109"/>
      <c r="N18" s="107">
        <v>0</v>
      </c>
      <c r="O18" s="107"/>
      <c r="P18" s="110" t="s">
        <v>104</v>
      </c>
      <c r="Q18" s="111"/>
      <c r="R18" s="110" t="s">
        <v>104</v>
      </c>
      <c r="S18" s="110" t="s">
        <v>104</v>
      </c>
      <c r="T18" s="110" t="s">
        <v>104</v>
      </c>
      <c r="U18" s="110" t="s">
        <v>104</v>
      </c>
      <c r="V18" s="107">
        <v>0</v>
      </c>
      <c r="W18" s="107">
        <v>0</v>
      </c>
      <c r="X18" s="110" t="s">
        <v>104</v>
      </c>
      <c r="Y18" s="107">
        <v>0</v>
      </c>
      <c r="Z18" s="110" t="s">
        <v>104</v>
      </c>
      <c r="AA18" s="110" t="s">
        <v>104</v>
      </c>
      <c r="AB18" s="112">
        <v>1246.8932192019729</v>
      </c>
      <c r="AC18" s="112"/>
      <c r="AD18" s="113" t="s">
        <v>112</v>
      </c>
      <c r="AE18" s="113"/>
      <c r="AF18" s="114">
        <f t="shared" ref="AF18:AF34" si="37">AG18+BZ18+CA18+CB18+CC18</f>
        <v>2909.4175114712707</v>
      </c>
      <c r="AG18" s="115">
        <f t="shared" ref="AG18:AH34" si="38">AK18+AO18+AW18+BE18</f>
        <v>831.26214613464879</v>
      </c>
      <c r="AH18" s="115">
        <f t="shared" si="38"/>
        <v>0</v>
      </c>
      <c r="AI18" s="115">
        <f t="shared" ref="AI18:AI34" si="39">AH18-AG18</f>
        <v>-831.26214613464879</v>
      </c>
      <c r="AJ18" s="116">
        <f t="shared" si="8"/>
        <v>0</v>
      </c>
      <c r="AK18" s="117">
        <v>831.26214613464879</v>
      </c>
      <c r="AL18" s="117"/>
      <c r="AM18" s="115">
        <f t="shared" ref="AM18:AM34" si="40">AL18-AK18</f>
        <v>-831.26214613464879</v>
      </c>
      <c r="AN18" s="116">
        <f t="shared" ref="AN18:AN34" si="41">IF(AK18=0,"-",AL18/AK18)</f>
        <v>0</v>
      </c>
      <c r="AO18" s="117">
        <v>0</v>
      </c>
      <c r="AP18" s="117"/>
      <c r="AQ18" s="115">
        <f t="shared" ref="AQ18:AQ34" si="42">AP18-AO18</f>
        <v>0</v>
      </c>
      <c r="AR18" s="116" t="str">
        <f t="shared" si="9"/>
        <v>-</v>
      </c>
      <c r="AS18" s="115">
        <f t="shared" ref="AS18:AT34" si="43">AK18+AO18</f>
        <v>831.26214613464879</v>
      </c>
      <c r="AT18" s="115">
        <f t="shared" si="43"/>
        <v>0</v>
      </c>
      <c r="AU18" s="115">
        <f t="shared" ref="AU18:AU34" si="44">AT18-AS18</f>
        <v>-831.26214613464879</v>
      </c>
      <c r="AV18" s="116">
        <f t="shared" si="10"/>
        <v>0</v>
      </c>
      <c r="AW18" s="117">
        <v>0</v>
      </c>
      <c r="AX18" s="117"/>
      <c r="AY18" s="115">
        <f t="shared" ref="AY18:AY34" si="45">AX18-AW18</f>
        <v>0</v>
      </c>
      <c r="AZ18" s="116" t="str">
        <f t="shared" si="11"/>
        <v>-</v>
      </c>
      <c r="BA18" s="115">
        <f t="shared" ref="BA18:BB34" si="46">AS18+AW18</f>
        <v>831.26214613464879</v>
      </c>
      <c r="BB18" s="115">
        <f t="shared" si="46"/>
        <v>0</v>
      </c>
      <c r="BC18" s="115">
        <f t="shared" ref="BC18:BC34" si="47">BB18-BA18</f>
        <v>-831.26214613464879</v>
      </c>
      <c r="BD18" s="116">
        <f t="shared" ref="BD18:BD25" si="48">IF(BA18=0,"-",BB18/BA18)</f>
        <v>0</v>
      </c>
      <c r="BE18" s="117">
        <v>0</v>
      </c>
      <c r="BF18" s="117"/>
      <c r="BG18" s="115">
        <f t="shared" ref="BG18:BG34" si="49">BF18-BE18</f>
        <v>0</v>
      </c>
      <c r="BH18" s="116" t="str">
        <f t="shared" ref="BH18:BH25" si="50">IF(BE18=0,"-",BF18/BE18)</f>
        <v>-</v>
      </c>
      <c r="BI18" s="114">
        <f t="shared" ref="BI18:BJ34" si="51">F18-AB18-AG18</f>
        <v>2078.1553653366218</v>
      </c>
      <c r="BJ18" s="114">
        <f t="shared" si="51"/>
        <v>0</v>
      </c>
      <c r="BK18" s="118">
        <v>0</v>
      </c>
      <c r="BL18" s="118">
        <v>0</v>
      </c>
      <c r="BM18" s="118">
        <v>0</v>
      </c>
      <c r="BN18" s="118">
        <v>0</v>
      </c>
      <c r="BO18" s="118">
        <v>0</v>
      </c>
      <c r="BP18" s="118">
        <v>0</v>
      </c>
      <c r="BQ18" s="118">
        <v>0</v>
      </c>
      <c r="BR18" s="118">
        <v>0</v>
      </c>
      <c r="BS18" s="118">
        <v>0</v>
      </c>
      <c r="BT18" s="118">
        <v>0</v>
      </c>
      <c r="BU18" s="118">
        <v>0</v>
      </c>
      <c r="BV18" s="118">
        <v>0</v>
      </c>
      <c r="BW18" s="118">
        <v>0</v>
      </c>
      <c r="BX18" s="118">
        <v>0</v>
      </c>
      <c r="BY18" s="115">
        <v>-831.26214613464879</v>
      </c>
      <c r="BZ18" s="118">
        <v>831.26214613464879</v>
      </c>
      <c r="CA18" s="118">
        <v>831.26214613464879</v>
      </c>
      <c r="CB18" s="118">
        <v>415.63107306732439</v>
      </c>
      <c r="CC18" s="118">
        <v>0</v>
      </c>
      <c r="CD18" s="114">
        <f t="shared" si="13"/>
        <v>0</v>
      </c>
      <c r="CE18" s="151" t="s">
        <v>113</v>
      </c>
      <c r="CF18" s="118"/>
      <c r="CG18" s="117">
        <v>4156.3107306732436</v>
      </c>
      <c r="CH18" s="117"/>
      <c r="CI18" s="113" t="s">
        <v>112</v>
      </c>
      <c r="CJ18" s="113"/>
      <c r="CK18" s="115">
        <f t="shared" ref="CK18:CK34" si="52">CL18+EE18+EF18+EG18+EH18</f>
        <v>0</v>
      </c>
      <c r="CL18" s="115">
        <f t="shared" ref="CL18:CM34" si="53">CP18+CT18+DB18+DJ18</f>
        <v>0</v>
      </c>
      <c r="CM18" s="115">
        <f t="shared" si="53"/>
        <v>0</v>
      </c>
      <c r="CN18" s="115">
        <f t="shared" ref="CN18:CN34" si="54">CM18-CL18</f>
        <v>0</v>
      </c>
      <c r="CO18" s="116" t="str">
        <f t="shared" si="14"/>
        <v>-</v>
      </c>
      <c r="CP18" s="117">
        <v>0</v>
      </c>
      <c r="CQ18" s="117"/>
      <c r="CR18" s="115">
        <f t="shared" ref="CR18:CR34" si="55">CQ18-CP18</f>
        <v>0</v>
      </c>
      <c r="CS18" s="116" t="str">
        <f t="shared" ref="CS18:CS34" si="56">IF(CP18=0,"-",CQ18/CP18)</f>
        <v>-</v>
      </c>
      <c r="CT18" s="117">
        <v>0</v>
      </c>
      <c r="CU18" s="117"/>
      <c r="CV18" s="115">
        <f t="shared" ref="CV18:CV34" si="57">CU18-CT18</f>
        <v>0</v>
      </c>
      <c r="CW18" s="116" t="str">
        <f t="shared" ref="CW18:CW34" si="58">IF(CT18=0,"-",CU18/CT18)</f>
        <v>-</v>
      </c>
      <c r="CX18" s="115">
        <f t="shared" ref="CX18:CY34" si="59">CP18+CT18</f>
        <v>0</v>
      </c>
      <c r="CY18" s="115">
        <f t="shared" si="59"/>
        <v>0</v>
      </c>
      <c r="CZ18" s="115">
        <f t="shared" ref="CZ18:CZ34" si="60">CY18-CX18</f>
        <v>0</v>
      </c>
      <c r="DA18" s="116" t="str">
        <f t="shared" si="15"/>
        <v>-</v>
      </c>
      <c r="DB18" s="117">
        <v>0</v>
      </c>
      <c r="DC18" s="117"/>
      <c r="DD18" s="115">
        <f t="shared" ref="DD18:DD34" si="61">DC18-DB18</f>
        <v>0</v>
      </c>
      <c r="DE18" s="116" t="str">
        <f t="shared" ref="DE18:DE34" si="62">IF(DB18=0,"-",DC18/DB18)</f>
        <v>-</v>
      </c>
      <c r="DF18" s="115">
        <f t="shared" ref="DF18:DG34" si="63">CX18+DB18</f>
        <v>0</v>
      </c>
      <c r="DG18" s="115">
        <f t="shared" si="63"/>
        <v>0</v>
      </c>
      <c r="DH18" s="115">
        <f t="shared" ref="DH18:DH34" si="64">DG18-DF18</f>
        <v>0</v>
      </c>
      <c r="DI18" s="116" t="str">
        <f t="shared" si="16"/>
        <v>-</v>
      </c>
      <c r="DJ18" s="117">
        <v>0</v>
      </c>
      <c r="DK18" s="117"/>
      <c r="DL18" s="115">
        <f t="shared" ref="DL18:DL34" si="65">DK18-DJ18</f>
        <v>0</v>
      </c>
      <c r="DM18" s="116" t="str">
        <f t="shared" ref="DM18:DM34" si="66">IF(DJ18=0,"-",DK18/DJ18)</f>
        <v>-</v>
      </c>
      <c r="DN18" s="114">
        <f t="shared" ref="DN18:DO34" si="67">H18-CG18-CL18</f>
        <v>0</v>
      </c>
      <c r="DO18" s="114">
        <f t="shared" si="67"/>
        <v>0</v>
      </c>
      <c r="DP18" s="118">
        <v>0</v>
      </c>
      <c r="DQ18" s="118">
        <v>0</v>
      </c>
      <c r="DR18" s="118">
        <v>0</v>
      </c>
      <c r="DS18" s="118">
        <v>0</v>
      </c>
      <c r="DT18" s="118">
        <v>0</v>
      </c>
      <c r="DU18" s="118">
        <v>0</v>
      </c>
      <c r="DV18" s="118">
        <v>0</v>
      </c>
      <c r="DW18" s="118">
        <v>0</v>
      </c>
      <c r="DX18" s="118">
        <v>0</v>
      </c>
      <c r="DY18" s="118">
        <v>0</v>
      </c>
      <c r="DZ18" s="118">
        <v>0</v>
      </c>
      <c r="EA18" s="118">
        <v>0</v>
      </c>
      <c r="EB18" s="118">
        <v>0</v>
      </c>
      <c r="EC18" s="118">
        <v>0</v>
      </c>
      <c r="ED18" s="115">
        <v>0</v>
      </c>
      <c r="EE18" s="118">
        <v>0</v>
      </c>
      <c r="EF18" s="118">
        <v>0</v>
      </c>
      <c r="EG18" s="118">
        <v>0</v>
      </c>
      <c r="EH18" s="118">
        <v>0</v>
      </c>
      <c r="EI18" s="114">
        <f t="shared" si="18"/>
        <v>0</v>
      </c>
      <c r="EJ18" s="119" t="s">
        <v>114</v>
      </c>
      <c r="EK18" s="118"/>
      <c r="EL18" s="117">
        <v>4156.3107306732436</v>
      </c>
      <c r="EM18" s="117"/>
      <c r="EN18" s="115">
        <f t="shared" ref="EN18:EN34" si="68">EO18+GH18+GI18+GJ18+GK18</f>
        <v>0</v>
      </c>
      <c r="EO18" s="115">
        <f t="shared" ref="EO18:EP34" si="69">ES18+EW18+FE18+FM18</f>
        <v>0</v>
      </c>
      <c r="EP18" s="115">
        <f t="shared" si="69"/>
        <v>0</v>
      </c>
      <c r="EQ18" s="115">
        <f t="shared" ref="EQ18:EQ34" si="70">EP18-EO18</f>
        <v>0</v>
      </c>
      <c r="ER18" s="116" t="str">
        <f t="shared" si="20"/>
        <v>-</v>
      </c>
      <c r="ES18" s="117">
        <v>0</v>
      </c>
      <c r="ET18" s="117"/>
      <c r="EU18" s="115">
        <f t="shared" ref="EU18:EU34" si="71">ET18-ES18</f>
        <v>0</v>
      </c>
      <c r="EV18" s="116" t="str">
        <f t="shared" ref="EV18:EV34" si="72">IF(ES18=0,"-",ET18/ES18)</f>
        <v>-</v>
      </c>
      <c r="EW18" s="117">
        <v>0</v>
      </c>
      <c r="EX18" s="117"/>
      <c r="EY18" s="115">
        <f t="shared" ref="EY18:EY34" si="73">EX18-EW18</f>
        <v>0</v>
      </c>
      <c r="EZ18" s="116" t="str">
        <f t="shared" ref="EZ18:EZ34" si="74">IF(EW18=0,"-",EX18/EW18)</f>
        <v>-</v>
      </c>
      <c r="FA18" s="115">
        <f t="shared" ref="FA18:FB34" si="75">ES18+EW18</f>
        <v>0</v>
      </c>
      <c r="FB18" s="115">
        <f t="shared" si="75"/>
        <v>0</v>
      </c>
      <c r="FC18" s="115">
        <f t="shared" ref="FC18:FC34" si="76">FB18-FA18</f>
        <v>0</v>
      </c>
      <c r="FD18" s="116" t="str">
        <f t="shared" si="21"/>
        <v>-</v>
      </c>
      <c r="FE18" s="117">
        <v>0</v>
      </c>
      <c r="FF18" s="117"/>
      <c r="FG18" s="115">
        <f t="shared" ref="FG18:FG34" si="77">FF18-FE18</f>
        <v>0</v>
      </c>
      <c r="FH18" s="116" t="str">
        <f t="shared" ref="FH18:FH34" si="78">IF(FE18=0,"-",FF18/FE18)</f>
        <v>-</v>
      </c>
      <c r="FI18" s="115">
        <f t="shared" ref="FI18:FJ34" si="79">FA18+FE18</f>
        <v>0</v>
      </c>
      <c r="FJ18" s="115">
        <f t="shared" si="79"/>
        <v>0</v>
      </c>
      <c r="FK18" s="115">
        <f t="shared" ref="FK18:FK34" si="80">FJ18-FI18</f>
        <v>0</v>
      </c>
      <c r="FL18" s="116" t="str">
        <f t="shared" si="22"/>
        <v>-</v>
      </c>
      <c r="FM18" s="117">
        <v>0</v>
      </c>
      <c r="FN18" s="117"/>
      <c r="FO18" s="115">
        <f t="shared" ref="FO18:FO34" si="81">FN18-FM18</f>
        <v>0</v>
      </c>
      <c r="FP18" s="116" t="str">
        <f t="shared" ref="FP18:FP34" si="82">IF(FM18=0,"-",FN18/FM18)</f>
        <v>-</v>
      </c>
      <c r="FQ18" s="114">
        <f t="shared" ref="FQ18:FR34" si="83">H18-EL18-EO18</f>
        <v>0</v>
      </c>
      <c r="FR18" s="114">
        <f t="shared" si="83"/>
        <v>0</v>
      </c>
      <c r="FS18" s="118">
        <v>0</v>
      </c>
      <c r="FT18" s="118">
        <v>0</v>
      </c>
      <c r="FU18" s="118">
        <v>0</v>
      </c>
      <c r="FV18" s="118">
        <v>0</v>
      </c>
      <c r="FW18" s="118">
        <v>0</v>
      </c>
      <c r="FX18" s="118">
        <v>0</v>
      </c>
      <c r="FY18" s="118">
        <v>0</v>
      </c>
      <c r="FZ18" s="118">
        <v>0</v>
      </c>
      <c r="GA18" s="118">
        <v>0</v>
      </c>
      <c r="GB18" s="118">
        <v>0</v>
      </c>
      <c r="GC18" s="118">
        <v>0</v>
      </c>
      <c r="GD18" s="118">
        <v>0</v>
      </c>
      <c r="GE18" s="118">
        <v>0</v>
      </c>
      <c r="GF18" s="118">
        <v>0</v>
      </c>
      <c r="GG18" s="115">
        <v>0</v>
      </c>
      <c r="GH18" s="118">
        <v>0</v>
      </c>
      <c r="GI18" s="118">
        <v>0</v>
      </c>
      <c r="GJ18" s="118">
        <v>0</v>
      </c>
      <c r="GK18" s="118">
        <v>0</v>
      </c>
      <c r="GL18" s="114">
        <f t="shared" si="24"/>
        <v>0</v>
      </c>
      <c r="GM18" s="119" t="str">
        <f t="shared" ref="GM18:GM24" si="84">EJ18</f>
        <v>Переходящий проект № 17.01.0058 из ИПР 2019-2023 гг. Проект без изменений (НДС не облагается).</v>
      </c>
      <c r="GN18" s="118"/>
      <c r="GO18" s="122"/>
      <c r="GP18" s="123"/>
      <c r="GQ18" s="124"/>
      <c r="GR18" s="124"/>
      <c r="GS18" s="124"/>
      <c r="GT18" s="124"/>
      <c r="GU18" s="124"/>
      <c r="GV18" s="124"/>
      <c r="GW18" s="124"/>
      <c r="GX18" s="124"/>
      <c r="GY18" s="124"/>
      <c r="GZ18" s="124"/>
      <c r="HA18" s="124"/>
      <c r="HB18" s="124"/>
      <c r="HC18" s="124"/>
      <c r="HD18" s="124"/>
      <c r="HE18" s="124"/>
      <c r="HF18" s="124"/>
      <c r="HG18" s="124"/>
      <c r="HH18" s="124"/>
      <c r="HI18" s="124"/>
      <c r="HJ18" s="123"/>
      <c r="HK18" s="125">
        <f t="shared" ref="HK18:HR33" si="85">HS18+IA18+II18+IQ18</f>
        <v>0</v>
      </c>
      <c r="HL18" s="125">
        <f t="shared" si="85"/>
        <v>0</v>
      </c>
      <c r="HM18" s="125">
        <f t="shared" si="85"/>
        <v>0</v>
      </c>
      <c r="HN18" s="125">
        <f t="shared" si="85"/>
        <v>0</v>
      </c>
      <c r="HO18" s="125">
        <f t="shared" si="85"/>
        <v>0</v>
      </c>
      <c r="HP18" s="125">
        <f t="shared" si="85"/>
        <v>0</v>
      </c>
      <c r="HQ18" s="125">
        <f t="shared" si="85"/>
        <v>0</v>
      </c>
      <c r="HR18" s="125">
        <f t="shared" si="85"/>
        <v>0</v>
      </c>
      <c r="HS18" s="126"/>
      <c r="HT18" s="126"/>
      <c r="HU18" s="126"/>
      <c r="HV18" s="126"/>
      <c r="HW18" s="126"/>
      <c r="HX18" s="126"/>
      <c r="HY18" s="126"/>
      <c r="HZ18" s="126"/>
      <c r="IA18" s="126"/>
      <c r="IB18" s="126"/>
      <c r="IC18" s="126"/>
      <c r="ID18" s="126"/>
      <c r="IE18" s="126"/>
      <c r="IF18" s="126"/>
      <c r="IG18" s="126"/>
      <c r="IH18" s="126"/>
      <c r="II18" s="126"/>
      <c r="IJ18" s="126"/>
      <c r="IK18" s="126"/>
      <c r="IL18" s="126"/>
      <c r="IM18" s="126"/>
      <c r="IN18" s="126"/>
      <c r="IO18" s="126"/>
      <c r="IP18" s="126"/>
      <c r="IQ18" s="126"/>
      <c r="IR18" s="126"/>
      <c r="IS18" s="126"/>
      <c r="IT18" s="126"/>
      <c r="IU18" s="126"/>
      <c r="IV18" s="126"/>
      <c r="IW18" s="126"/>
      <c r="IX18" s="126"/>
      <c r="IY18" s="125">
        <f t="shared" ref="IY18:JF33" si="86">JG18+JO18+JW18+KE18</f>
        <v>0</v>
      </c>
      <c r="IZ18" s="125">
        <f t="shared" si="86"/>
        <v>0</v>
      </c>
      <c r="JA18" s="125">
        <f t="shared" si="86"/>
        <v>0</v>
      </c>
      <c r="JB18" s="125">
        <f t="shared" si="86"/>
        <v>0</v>
      </c>
      <c r="JC18" s="125">
        <f t="shared" si="86"/>
        <v>0</v>
      </c>
      <c r="JD18" s="125">
        <f t="shared" si="86"/>
        <v>0</v>
      </c>
      <c r="JE18" s="125">
        <f t="shared" si="86"/>
        <v>0</v>
      </c>
      <c r="JF18" s="125">
        <f t="shared" si="86"/>
        <v>0</v>
      </c>
      <c r="JG18" s="126"/>
      <c r="JH18" s="126"/>
      <c r="JI18" s="126"/>
      <c r="JJ18" s="126"/>
      <c r="JK18" s="126"/>
      <c r="JL18" s="126"/>
      <c r="JM18" s="126"/>
      <c r="JN18" s="126"/>
      <c r="JO18" s="126"/>
      <c r="JP18" s="126"/>
      <c r="JQ18" s="126"/>
      <c r="JR18" s="126"/>
      <c r="JS18" s="126"/>
      <c r="JT18" s="126"/>
      <c r="JU18" s="126"/>
      <c r="JV18" s="126"/>
      <c r="JW18" s="126"/>
      <c r="JX18" s="126"/>
      <c r="JY18" s="126"/>
      <c r="JZ18" s="126"/>
      <c r="KA18" s="126"/>
      <c r="KB18" s="126"/>
      <c r="KC18" s="126"/>
      <c r="KD18" s="126"/>
      <c r="KE18" s="126"/>
      <c r="KF18" s="126"/>
      <c r="KG18" s="126"/>
      <c r="KH18" s="126"/>
      <c r="KI18" s="126"/>
      <c r="KJ18" s="126"/>
      <c r="KK18" s="126"/>
      <c r="KL18" s="126"/>
      <c r="KM18" s="2"/>
      <c r="KN18" s="126"/>
      <c r="KO18" s="93"/>
      <c r="KP18" s="93"/>
      <c r="KQ18" s="93"/>
      <c r="KR18" s="126"/>
      <c r="KS18" s="126"/>
      <c r="KT18" s="126"/>
      <c r="KU18" s="126"/>
      <c r="KV18" s="126"/>
      <c r="KW18" s="126"/>
      <c r="KX18" s="126"/>
      <c r="KY18" s="126"/>
      <c r="KZ18" s="126"/>
      <c r="LA18" s="126"/>
      <c r="LB18" s="126"/>
      <c r="LC18" s="126"/>
      <c r="LD18" s="126"/>
      <c r="LE18" s="126"/>
      <c r="LF18" s="126"/>
      <c r="LG18" s="126"/>
      <c r="LH18" s="126"/>
      <c r="LI18" s="126"/>
      <c r="LJ18" s="127"/>
      <c r="LK18" s="127"/>
      <c r="LL18" s="127"/>
      <c r="LM18" s="127"/>
      <c r="LN18" s="127"/>
      <c r="LO18" s="127"/>
      <c r="LP18" s="128"/>
      <c r="LQ18" s="128"/>
      <c r="LR18" s="128"/>
      <c r="LS18" s="128"/>
      <c r="LT18" s="128"/>
      <c r="LU18" s="129"/>
      <c r="LV18" s="128"/>
      <c r="LW18" s="128"/>
      <c r="LX18" s="129"/>
    </row>
    <row r="19" spans="1:336" s="130" customFormat="1" ht="48.75" customHeight="1" outlineLevel="1" x14ac:dyDescent="0.2">
      <c r="A19" s="103" t="s">
        <v>115</v>
      </c>
      <c r="B19" s="104" t="s">
        <v>116</v>
      </c>
      <c r="C19" s="106" t="s">
        <v>103</v>
      </c>
      <c r="D19" s="106" t="s">
        <v>104</v>
      </c>
      <c r="E19" s="105" t="s">
        <v>117</v>
      </c>
      <c r="F19" s="107">
        <f>H19*1.2</f>
        <v>4751.3328000000001</v>
      </c>
      <c r="G19" s="107"/>
      <c r="H19" s="107">
        <v>3959.444</v>
      </c>
      <c r="I19" s="107"/>
      <c r="J19" s="108">
        <v>42020</v>
      </c>
      <c r="K19" s="108"/>
      <c r="L19" s="108">
        <v>42020</v>
      </c>
      <c r="M19" s="109"/>
      <c r="N19" s="107">
        <v>0</v>
      </c>
      <c r="O19" s="107"/>
      <c r="P19" s="110" t="s">
        <v>104</v>
      </c>
      <c r="Q19" s="111"/>
      <c r="R19" s="110"/>
      <c r="S19" s="110"/>
      <c r="T19" s="110"/>
      <c r="U19" s="110"/>
      <c r="V19" s="107">
        <v>0</v>
      </c>
      <c r="W19" s="107">
        <v>0</v>
      </c>
      <c r="X19" s="110" t="s">
        <v>104</v>
      </c>
      <c r="Y19" s="107">
        <v>0</v>
      </c>
      <c r="Z19" s="110" t="s">
        <v>104</v>
      </c>
      <c r="AA19" s="110" t="s">
        <v>104</v>
      </c>
      <c r="AB19" s="112">
        <v>0</v>
      </c>
      <c r="AC19" s="112"/>
      <c r="AD19" s="113" t="s">
        <v>112</v>
      </c>
      <c r="AE19" s="113"/>
      <c r="AF19" s="114">
        <f>AG19+BZ19+CA19+CB19+CC19</f>
        <v>4751.3328000000001</v>
      </c>
      <c r="AG19" s="115">
        <f>AK19+AO19+AW19+BE19</f>
        <v>4751.3328000000001</v>
      </c>
      <c r="AH19" s="115">
        <f>AL19+AP19+AX19+BF19</f>
        <v>0</v>
      </c>
      <c r="AI19" s="115">
        <f>AH19-AG19</f>
        <v>-4751.3328000000001</v>
      </c>
      <c r="AJ19" s="116">
        <f>IF(AG19=0,"-",AH19/AG19)</f>
        <v>0</v>
      </c>
      <c r="AK19" s="117">
        <v>0</v>
      </c>
      <c r="AL19" s="117"/>
      <c r="AM19" s="115">
        <f>AL19-AK19</f>
        <v>0</v>
      </c>
      <c r="AN19" s="116" t="str">
        <f>IF(AK19=0,"-",AL19/AK19)</f>
        <v>-</v>
      </c>
      <c r="AO19" s="117">
        <v>0</v>
      </c>
      <c r="AP19" s="117"/>
      <c r="AQ19" s="115">
        <f>AP19-AO19</f>
        <v>0</v>
      </c>
      <c r="AR19" s="116" t="str">
        <f>IF(AO19=0,"-",AP19/AO19)</f>
        <v>-</v>
      </c>
      <c r="AS19" s="115">
        <f>AK19+AO19</f>
        <v>0</v>
      </c>
      <c r="AT19" s="115">
        <f>AL19+AP19</f>
        <v>0</v>
      </c>
      <c r="AU19" s="115">
        <f>AT19-AS19</f>
        <v>0</v>
      </c>
      <c r="AV19" s="116" t="str">
        <f>IF(AS19=0,"-",AT19/AS19)</f>
        <v>-</v>
      </c>
      <c r="AW19" s="117">
        <v>0</v>
      </c>
      <c r="AX19" s="117"/>
      <c r="AY19" s="115">
        <f>AX19-AW19</f>
        <v>0</v>
      </c>
      <c r="AZ19" s="116" t="str">
        <f>IF(AW19=0,"-",AX19/AW19)</f>
        <v>-</v>
      </c>
      <c r="BA19" s="115">
        <f>AS19+AW19</f>
        <v>0</v>
      </c>
      <c r="BB19" s="115">
        <f>AT19+AX19</f>
        <v>0</v>
      </c>
      <c r="BC19" s="115">
        <f>BB19-BA19</f>
        <v>0</v>
      </c>
      <c r="BD19" s="116" t="str">
        <f>IF(BA19=0,"-",BB19/BA19)</f>
        <v>-</v>
      </c>
      <c r="BE19" s="117">
        <v>4751.3328000000001</v>
      </c>
      <c r="BF19" s="117"/>
      <c r="BG19" s="115">
        <f>BF19-BE19</f>
        <v>-4751.3328000000001</v>
      </c>
      <c r="BH19" s="116">
        <f>IF(BE19=0,"-",BF19/BE19)</f>
        <v>0</v>
      </c>
      <c r="BI19" s="114">
        <f>F19-AB19-AG19</f>
        <v>0</v>
      </c>
      <c r="BJ19" s="114">
        <f>G19-AC19-AH19</f>
        <v>0</v>
      </c>
      <c r="BK19" s="118">
        <v>0</v>
      </c>
      <c r="BL19" s="118">
        <v>0</v>
      </c>
      <c r="BM19" s="118">
        <v>0</v>
      </c>
      <c r="BN19" s="118">
        <v>0</v>
      </c>
      <c r="BO19" s="118">
        <v>0</v>
      </c>
      <c r="BP19" s="118">
        <v>0</v>
      </c>
      <c r="BQ19" s="118">
        <v>0</v>
      </c>
      <c r="BR19" s="118">
        <v>0</v>
      </c>
      <c r="BS19" s="118">
        <v>0</v>
      </c>
      <c r="BT19" s="118">
        <v>0</v>
      </c>
      <c r="BU19" s="118">
        <v>0</v>
      </c>
      <c r="BV19" s="118">
        <v>0</v>
      </c>
      <c r="BW19" s="118">
        <v>0</v>
      </c>
      <c r="BX19" s="118">
        <v>0</v>
      </c>
      <c r="BY19" s="115">
        <v>-4751.3328000000001</v>
      </c>
      <c r="BZ19" s="118">
        <v>0</v>
      </c>
      <c r="CA19" s="118">
        <v>0</v>
      </c>
      <c r="CB19" s="118">
        <v>0</v>
      </c>
      <c r="CC19" s="118">
        <v>0</v>
      </c>
      <c r="CD19" s="114">
        <f>F19-AB19-AF19</f>
        <v>0</v>
      </c>
      <c r="CE19" s="151" t="s">
        <v>118</v>
      </c>
      <c r="CF19" s="118"/>
      <c r="CG19" s="117">
        <v>0</v>
      </c>
      <c r="CH19" s="117"/>
      <c r="CI19" s="113" t="s">
        <v>112</v>
      </c>
      <c r="CJ19" s="113"/>
      <c r="CK19" s="115">
        <f>CL19+EE19+EF19+EG19+EH19</f>
        <v>3959.444</v>
      </c>
      <c r="CL19" s="115">
        <f>CP19+CT19+DB19+DJ19</f>
        <v>3959.444</v>
      </c>
      <c r="CM19" s="115">
        <f>CQ19+CU19+DC19+DK19</f>
        <v>0</v>
      </c>
      <c r="CN19" s="115">
        <f>CM19-CL19</f>
        <v>-3959.444</v>
      </c>
      <c r="CO19" s="116">
        <f>IF(CL19=0,"-",CM19/CL19)</f>
        <v>0</v>
      </c>
      <c r="CP19" s="117">
        <v>0</v>
      </c>
      <c r="CQ19" s="117"/>
      <c r="CR19" s="115">
        <f>CQ19-CP19</f>
        <v>0</v>
      </c>
      <c r="CS19" s="116" t="str">
        <f>IF(CP19=0,"-",CQ19/CP19)</f>
        <v>-</v>
      </c>
      <c r="CT19" s="117">
        <v>0</v>
      </c>
      <c r="CU19" s="117"/>
      <c r="CV19" s="115">
        <f>CU19-CT19</f>
        <v>0</v>
      </c>
      <c r="CW19" s="116" t="str">
        <f>IF(CT19=0,"-",CU19/CT19)</f>
        <v>-</v>
      </c>
      <c r="CX19" s="115">
        <f>CP19+CT19</f>
        <v>0</v>
      </c>
      <c r="CY19" s="115">
        <f>CQ19+CU19</f>
        <v>0</v>
      </c>
      <c r="CZ19" s="115">
        <f>CY19-CX19</f>
        <v>0</v>
      </c>
      <c r="DA19" s="116" t="str">
        <f>IF(CX19=0,"-",CY19/CX19)</f>
        <v>-</v>
      </c>
      <c r="DB19" s="117">
        <v>0</v>
      </c>
      <c r="DC19" s="117"/>
      <c r="DD19" s="115">
        <f>DC19-DB19</f>
        <v>0</v>
      </c>
      <c r="DE19" s="116" t="str">
        <f>IF(DB19=0,"-",DC19/DB19)</f>
        <v>-</v>
      </c>
      <c r="DF19" s="115">
        <f>CX19+DB19</f>
        <v>0</v>
      </c>
      <c r="DG19" s="115">
        <f>CY19+DC19</f>
        <v>0</v>
      </c>
      <c r="DH19" s="115">
        <f>DG19-DF19</f>
        <v>0</v>
      </c>
      <c r="DI19" s="116" t="str">
        <f>IF(DF19=0,"-",DG19/DF19)</f>
        <v>-</v>
      </c>
      <c r="DJ19" s="117">
        <v>3959.444</v>
      </c>
      <c r="DK19" s="117"/>
      <c r="DL19" s="115">
        <f>DK19-DJ19</f>
        <v>-3959.444</v>
      </c>
      <c r="DM19" s="116">
        <f>IF(DJ19=0,"-",DK19/DJ19)</f>
        <v>0</v>
      </c>
      <c r="DN19" s="114">
        <f>H19-CG19-CL19</f>
        <v>0</v>
      </c>
      <c r="DO19" s="114">
        <f>I19-CH19-CM19</f>
        <v>0</v>
      </c>
      <c r="DP19" s="118">
        <v>0</v>
      </c>
      <c r="DQ19" s="118">
        <v>0</v>
      </c>
      <c r="DR19" s="118">
        <v>0</v>
      </c>
      <c r="DS19" s="118">
        <v>0</v>
      </c>
      <c r="DT19" s="118">
        <v>0</v>
      </c>
      <c r="DU19" s="118">
        <v>0</v>
      </c>
      <c r="DV19" s="118">
        <v>0</v>
      </c>
      <c r="DW19" s="118">
        <v>0</v>
      </c>
      <c r="DX19" s="118">
        <v>0</v>
      </c>
      <c r="DY19" s="118">
        <v>0</v>
      </c>
      <c r="DZ19" s="118">
        <v>0</v>
      </c>
      <c r="EA19" s="118">
        <v>0</v>
      </c>
      <c r="EB19" s="118">
        <v>0</v>
      </c>
      <c r="EC19" s="118">
        <v>0</v>
      </c>
      <c r="ED19" s="115">
        <v>-3959.444</v>
      </c>
      <c r="EE19" s="118">
        <v>0</v>
      </c>
      <c r="EF19" s="118">
        <v>0</v>
      </c>
      <c r="EG19" s="118">
        <v>0</v>
      </c>
      <c r="EH19" s="118">
        <v>0</v>
      </c>
      <c r="EI19" s="114">
        <f>H19-CG19-CK19</f>
        <v>0</v>
      </c>
      <c r="EJ19" s="151" t="s">
        <v>119</v>
      </c>
      <c r="EK19" s="118"/>
      <c r="EL19" s="117">
        <v>0</v>
      </c>
      <c r="EM19" s="117"/>
      <c r="EN19" s="115">
        <f>EO19+GH19+GI19+GJ19+GK19</f>
        <v>3959.444</v>
      </c>
      <c r="EO19" s="115">
        <f>ES19+EW19+FE19+FM19</f>
        <v>3959.444</v>
      </c>
      <c r="EP19" s="115">
        <f>ET19+EX19+FF19+FN19</f>
        <v>0</v>
      </c>
      <c r="EQ19" s="115">
        <f>EP19-EO19</f>
        <v>-3959.444</v>
      </c>
      <c r="ER19" s="116">
        <f>IF(EO19=0,"-",EP19/EO19)</f>
        <v>0</v>
      </c>
      <c r="ES19" s="117">
        <v>0</v>
      </c>
      <c r="ET19" s="117"/>
      <c r="EU19" s="115">
        <f>ET19-ES19</f>
        <v>0</v>
      </c>
      <c r="EV19" s="116" t="str">
        <f>IF(ES19=0,"-",ET19/ES19)</f>
        <v>-</v>
      </c>
      <c r="EW19" s="117">
        <v>0</v>
      </c>
      <c r="EX19" s="117"/>
      <c r="EY19" s="115">
        <f>EX19-EW19</f>
        <v>0</v>
      </c>
      <c r="EZ19" s="116" t="str">
        <f>IF(EW19=0,"-",EX19/EW19)</f>
        <v>-</v>
      </c>
      <c r="FA19" s="115">
        <f>ES19+EW19</f>
        <v>0</v>
      </c>
      <c r="FB19" s="115">
        <f>ET19+EX19</f>
        <v>0</v>
      </c>
      <c r="FC19" s="115">
        <f>FB19-FA19</f>
        <v>0</v>
      </c>
      <c r="FD19" s="116" t="str">
        <f>IF(FA19=0,"-",FB19/FA19)</f>
        <v>-</v>
      </c>
      <c r="FE19" s="117">
        <v>0</v>
      </c>
      <c r="FF19" s="117"/>
      <c r="FG19" s="115">
        <f>FF19-FE19</f>
        <v>0</v>
      </c>
      <c r="FH19" s="116" t="str">
        <f>IF(FE19=0,"-",FF19/FE19)</f>
        <v>-</v>
      </c>
      <c r="FI19" s="115">
        <f>FA19+FE19</f>
        <v>0</v>
      </c>
      <c r="FJ19" s="115">
        <f>FB19+FF19</f>
        <v>0</v>
      </c>
      <c r="FK19" s="115">
        <f>FJ19-FI19</f>
        <v>0</v>
      </c>
      <c r="FL19" s="116" t="str">
        <f>IF(FI19=0,"-",FJ19/FI19)</f>
        <v>-</v>
      </c>
      <c r="FM19" s="117">
        <v>3959.444</v>
      </c>
      <c r="FN19" s="117"/>
      <c r="FO19" s="115">
        <f>FN19-FM19</f>
        <v>-3959.444</v>
      </c>
      <c r="FP19" s="116">
        <f>IF(FM19=0,"-",FN19/FM19)</f>
        <v>0</v>
      </c>
      <c r="FQ19" s="114">
        <f>H19-EL19-EO19</f>
        <v>0</v>
      </c>
      <c r="FR19" s="114">
        <f>I19-EM19-EP19</f>
        <v>0</v>
      </c>
      <c r="FS19" s="118">
        <v>0</v>
      </c>
      <c r="FT19" s="118">
        <v>0</v>
      </c>
      <c r="FU19" s="118">
        <v>0</v>
      </c>
      <c r="FV19" s="118">
        <v>0</v>
      </c>
      <c r="FW19" s="118">
        <v>0</v>
      </c>
      <c r="FX19" s="118">
        <v>0</v>
      </c>
      <c r="FY19" s="118">
        <v>0</v>
      </c>
      <c r="FZ19" s="118">
        <v>0</v>
      </c>
      <c r="GA19" s="118">
        <v>0</v>
      </c>
      <c r="GB19" s="118">
        <v>0</v>
      </c>
      <c r="GC19" s="118">
        <v>0</v>
      </c>
      <c r="GD19" s="118">
        <v>0</v>
      </c>
      <c r="GE19" s="118">
        <v>0</v>
      </c>
      <c r="GF19" s="118">
        <v>0</v>
      </c>
      <c r="GG19" s="115">
        <v>-3959.444</v>
      </c>
      <c r="GH19" s="118">
        <v>0</v>
      </c>
      <c r="GI19" s="118">
        <v>0</v>
      </c>
      <c r="GJ19" s="118">
        <v>0</v>
      </c>
      <c r="GK19" s="118">
        <v>0</v>
      </c>
      <c r="GL19" s="114">
        <f>H19-EL19-EN19</f>
        <v>0</v>
      </c>
      <c r="GM19" s="119" t="str">
        <f t="shared" si="84"/>
        <v>Проект планировался в составе проекта 17.01.0078 ИПР2019-2023
Увеличение стоимости (+ 482 т.р. без НДС ) связано с актуализацией коммерческих предложений. Срок реализации проекта без изменений.</v>
      </c>
      <c r="GN19" s="118"/>
      <c r="GO19" s="122"/>
      <c r="GP19" s="123"/>
      <c r="GQ19" s="124"/>
      <c r="GR19" s="124"/>
      <c r="GS19" s="124"/>
      <c r="GT19" s="124"/>
      <c r="GU19" s="124"/>
      <c r="GV19" s="124"/>
      <c r="GW19" s="124"/>
      <c r="GX19" s="124"/>
      <c r="GY19" s="124"/>
      <c r="GZ19" s="124"/>
      <c r="HA19" s="124"/>
      <c r="HB19" s="124"/>
      <c r="HC19" s="124"/>
      <c r="HD19" s="124"/>
      <c r="HE19" s="124"/>
      <c r="HF19" s="124"/>
      <c r="HG19" s="124"/>
      <c r="HH19" s="124"/>
      <c r="HI19" s="124"/>
      <c r="HJ19" s="123"/>
      <c r="HK19" s="125"/>
      <c r="HL19" s="125"/>
      <c r="HM19" s="125"/>
      <c r="HN19" s="125"/>
      <c r="HO19" s="125"/>
      <c r="HP19" s="125"/>
      <c r="HQ19" s="125"/>
      <c r="HR19" s="125"/>
      <c r="HS19" s="126"/>
      <c r="HT19" s="126"/>
      <c r="HU19" s="126"/>
      <c r="HV19" s="126"/>
      <c r="HW19" s="126"/>
      <c r="HX19" s="126"/>
      <c r="HY19" s="126"/>
      <c r="HZ19" s="126"/>
      <c r="IA19" s="126"/>
      <c r="IB19" s="126"/>
      <c r="IC19" s="126"/>
      <c r="ID19" s="126"/>
      <c r="IE19" s="126"/>
      <c r="IF19" s="126"/>
      <c r="IG19" s="126"/>
      <c r="IH19" s="126"/>
      <c r="II19" s="126"/>
      <c r="IJ19" s="126"/>
      <c r="IK19" s="126"/>
      <c r="IL19" s="126"/>
      <c r="IM19" s="126"/>
      <c r="IN19" s="126"/>
      <c r="IO19" s="126"/>
      <c r="IP19" s="126"/>
      <c r="IQ19" s="126"/>
      <c r="IR19" s="126"/>
      <c r="IS19" s="126"/>
      <c r="IT19" s="126"/>
      <c r="IU19" s="126"/>
      <c r="IV19" s="126"/>
      <c r="IW19" s="126"/>
      <c r="IX19" s="126"/>
      <c r="IY19" s="125"/>
      <c r="IZ19" s="125"/>
      <c r="JA19" s="125"/>
      <c r="JB19" s="125"/>
      <c r="JC19" s="125"/>
      <c r="JD19" s="125"/>
      <c r="JE19" s="125"/>
      <c r="JF19" s="125"/>
      <c r="JG19" s="126"/>
      <c r="JH19" s="126"/>
      <c r="JI19" s="126"/>
      <c r="JJ19" s="126"/>
      <c r="JK19" s="126"/>
      <c r="JL19" s="126"/>
      <c r="JM19" s="126"/>
      <c r="JN19" s="126"/>
      <c r="JO19" s="126"/>
      <c r="JP19" s="126"/>
      <c r="JQ19" s="126"/>
      <c r="JR19" s="126"/>
      <c r="JS19" s="126"/>
      <c r="JT19" s="126"/>
      <c r="JU19" s="126"/>
      <c r="JV19" s="126"/>
      <c r="JW19" s="126"/>
      <c r="JX19" s="126"/>
      <c r="JY19" s="126"/>
      <c r="JZ19" s="126"/>
      <c r="KA19" s="126"/>
      <c r="KB19" s="126"/>
      <c r="KC19" s="126"/>
      <c r="KD19" s="126"/>
      <c r="KE19" s="126"/>
      <c r="KF19" s="126"/>
      <c r="KG19" s="126"/>
      <c r="KH19" s="126"/>
      <c r="KI19" s="126"/>
      <c r="KJ19" s="126"/>
      <c r="KK19" s="126"/>
      <c r="KL19" s="126"/>
      <c r="KM19" s="2"/>
      <c r="KN19" s="126"/>
      <c r="KO19" s="93"/>
      <c r="KP19" s="93"/>
      <c r="KQ19" s="93"/>
      <c r="KR19" s="126"/>
      <c r="KS19" s="126"/>
      <c r="KT19" s="126"/>
      <c r="KU19" s="126"/>
      <c r="KV19" s="126"/>
      <c r="KW19" s="126"/>
      <c r="KX19" s="126"/>
      <c r="KY19" s="126"/>
      <c r="KZ19" s="126"/>
      <c r="LA19" s="126"/>
      <c r="LB19" s="126"/>
      <c r="LC19" s="126"/>
      <c r="LD19" s="126"/>
      <c r="LE19" s="126"/>
      <c r="LF19" s="126"/>
      <c r="LG19" s="126"/>
      <c r="LH19" s="126"/>
      <c r="LI19" s="126"/>
      <c r="LJ19" s="127"/>
      <c r="LK19" s="127"/>
      <c r="LL19" s="127"/>
      <c r="LM19" s="127"/>
      <c r="LN19" s="127"/>
      <c r="LO19" s="127"/>
      <c r="LP19" s="128"/>
      <c r="LQ19" s="128"/>
      <c r="LR19" s="128"/>
      <c r="LS19" s="128"/>
      <c r="LT19" s="128"/>
      <c r="LU19" s="129"/>
      <c r="LV19" s="128"/>
      <c r="LW19" s="128"/>
      <c r="LX19" s="129"/>
    </row>
    <row r="20" spans="1:336" s="130" customFormat="1" ht="57.75" customHeight="1" outlineLevel="1" x14ac:dyDescent="0.2">
      <c r="A20" s="152" t="s">
        <v>120</v>
      </c>
      <c r="B20" s="153" t="s">
        <v>121</v>
      </c>
      <c r="C20" s="106" t="s">
        <v>103</v>
      </c>
      <c r="D20" s="106" t="s">
        <v>104</v>
      </c>
      <c r="E20" s="105" t="s">
        <v>117</v>
      </c>
      <c r="F20" s="107">
        <f>AG20</f>
        <v>2240.4</v>
      </c>
      <c r="G20" s="107"/>
      <c r="H20" s="107">
        <f>CL20</f>
        <v>1867</v>
      </c>
      <c r="I20" s="107"/>
      <c r="J20" s="154">
        <v>42020</v>
      </c>
      <c r="K20" s="108"/>
      <c r="L20" s="108">
        <v>42020</v>
      </c>
      <c r="M20" s="109"/>
      <c r="N20" s="107">
        <v>0</v>
      </c>
      <c r="O20" s="107"/>
      <c r="P20" s="110" t="s">
        <v>104</v>
      </c>
      <c r="Q20" s="111"/>
      <c r="R20" s="110" t="s">
        <v>104</v>
      </c>
      <c r="S20" s="110" t="s">
        <v>104</v>
      </c>
      <c r="T20" s="110" t="s">
        <v>104</v>
      </c>
      <c r="U20" s="110" t="s">
        <v>104</v>
      </c>
      <c r="V20" s="107">
        <v>0</v>
      </c>
      <c r="W20" s="107">
        <v>0</v>
      </c>
      <c r="X20" s="110" t="s">
        <v>104</v>
      </c>
      <c r="Y20" s="107">
        <v>0</v>
      </c>
      <c r="Z20" s="110" t="s">
        <v>104</v>
      </c>
      <c r="AA20" s="110" t="s">
        <v>104</v>
      </c>
      <c r="AB20" s="112">
        <v>0</v>
      </c>
      <c r="AC20" s="112"/>
      <c r="AD20" s="113" t="s">
        <v>112</v>
      </c>
      <c r="AE20" s="113"/>
      <c r="AF20" s="114">
        <f>AG20+BZ20+CA20+CB20+CC20</f>
        <v>2240.4</v>
      </c>
      <c r="AG20" s="115">
        <f>AK20+AO20+AW20+BE20</f>
        <v>2240.4</v>
      </c>
      <c r="AH20" s="115">
        <f>AL20+AP20+AX20+BF20</f>
        <v>0</v>
      </c>
      <c r="AI20" s="115">
        <f>AH20-AG20</f>
        <v>-2240.4</v>
      </c>
      <c r="AJ20" s="116">
        <f>IF(AG20=0,"-",AH20/AG20)</f>
        <v>0</v>
      </c>
      <c r="AK20" s="117">
        <v>0</v>
      </c>
      <c r="AL20" s="117"/>
      <c r="AM20" s="115">
        <f>AL20-AK20</f>
        <v>0</v>
      </c>
      <c r="AN20" s="116" t="str">
        <f>IF(AK20=0,"-",AL20/AK20)</f>
        <v>-</v>
      </c>
      <c r="AO20" s="117">
        <v>0</v>
      </c>
      <c r="AP20" s="117"/>
      <c r="AQ20" s="115">
        <f>AP20-AO20</f>
        <v>0</v>
      </c>
      <c r="AR20" s="116" t="str">
        <f>IF(AO20=0,"-",AP20/AO20)</f>
        <v>-</v>
      </c>
      <c r="AS20" s="115">
        <f>AK20+AO20</f>
        <v>0</v>
      </c>
      <c r="AT20" s="115">
        <f>AL20+AP20</f>
        <v>0</v>
      </c>
      <c r="AU20" s="115">
        <f>AT20-AS20</f>
        <v>0</v>
      </c>
      <c r="AV20" s="116" t="str">
        <f>IF(AS20=0,"-",AT20/AS20)</f>
        <v>-</v>
      </c>
      <c r="AW20" s="117">
        <v>0</v>
      </c>
      <c r="AX20" s="117"/>
      <c r="AY20" s="115">
        <f>AX20-AW20</f>
        <v>0</v>
      </c>
      <c r="AZ20" s="116" t="str">
        <f>IF(AW20=0,"-",AX20/AW20)</f>
        <v>-</v>
      </c>
      <c r="BA20" s="115">
        <f>AS20+AW20</f>
        <v>0</v>
      </c>
      <c r="BB20" s="115">
        <f>AT20+AX20</f>
        <v>0</v>
      </c>
      <c r="BC20" s="115">
        <f>BB20-BA20</f>
        <v>0</v>
      </c>
      <c r="BD20" s="116" t="str">
        <f>IF(BA20=0,"-",BB20/BA20)</f>
        <v>-</v>
      </c>
      <c r="BE20" s="117">
        <v>2240.4</v>
      </c>
      <c r="BF20" s="117"/>
      <c r="BG20" s="115">
        <f>BF20-BE20</f>
        <v>-2240.4</v>
      </c>
      <c r="BH20" s="116">
        <f>IF(BE20=0,"-",BF20/BE20)</f>
        <v>0</v>
      </c>
      <c r="BI20" s="114">
        <f>F20-AB20-AG20</f>
        <v>0</v>
      </c>
      <c r="BJ20" s="114">
        <f>G20-AC20-AH20</f>
        <v>0</v>
      </c>
      <c r="BK20" s="118">
        <v>0</v>
      </c>
      <c r="BL20" s="118">
        <v>0</v>
      </c>
      <c r="BM20" s="118">
        <v>0</v>
      </c>
      <c r="BN20" s="118">
        <v>0</v>
      </c>
      <c r="BO20" s="118">
        <v>0</v>
      </c>
      <c r="BP20" s="118">
        <v>0</v>
      </c>
      <c r="BQ20" s="118">
        <v>0</v>
      </c>
      <c r="BR20" s="118">
        <v>0</v>
      </c>
      <c r="BS20" s="118">
        <v>0</v>
      </c>
      <c r="BT20" s="118">
        <v>0</v>
      </c>
      <c r="BU20" s="118">
        <v>0</v>
      </c>
      <c r="BV20" s="118">
        <v>0</v>
      </c>
      <c r="BW20" s="118">
        <v>0</v>
      </c>
      <c r="BX20" s="118">
        <v>0</v>
      </c>
      <c r="BY20" s="115">
        <v>-6766.3824000000004</v>
      </c>
      <c r="BZ20" s="118">
        <v>0</v>
      </c>
      <c r="CA20" s="118">
        <v>0</v>
      </c>
      <c r="CB20" s="118">
        <v>0</v>
      </c>
      <c r="CC20" s="118">
        <v>0</v>
      </c>
      <c r="CD20" s="114">
        <f>F20-AB20-AF20</f>
        <v>0</v>
      </c>
      <c r="CE20" s="151" t="s">
        <v>122</v>
      </c>
      <c r="CF20" s="118"/>
      <c r="CG20" s="117">
        <v>0</v>
      </c>
      <c r="CH20" s="117"/>
      <c r="CI20" s="113" t="s">
        <v>112</v>
      </c>
      <c r="CJ20" s="113"/>
      <c r="CK20" s="115">
        <f>CL20+EE20+EF20+EG20+EH20</f>
        <v>1867</v>
      </c>
      <c r="CL20" s="115">
        <f>CP20+CT20+DB20+DJ20</f>
        <v>1867</v>
      </c>
      <c r="CM20" s="115">
        <f>CQ20+CU20+DC20+DK20</f>
        <v>0</v>
      </c>
      <c r="CN20" s="115">
        <f>CM20-CL20</f>
        <v>-1867</v>
      </c>
      <c r="CO20" s="116">
        <f>IF(CL20=0,"-",CM20/CL20)</f>
        <v>0</v>
      </c>
      <c r="CP20" s="117">
        <v>0</v>
      </c>
      <c r="CQ20" s="117"/>
      <c r="CR20" s="115">
        <f>CQ20-CP20</f>
        <v>0</v>
      </c>
      <c r="CS20" s="116" t="str">
        <f>IF(CP20=0,"-",CQ20/CP20)</f>
        <v>-</v>
      </c>
      <c r="CT20" s="117">
        <v>0</v>
      </c>
      <c r="CU20" s="117"/>
      <c r="CV20" s="115">
        <f>CU20-CT20</f>
        <v>0</v>
      </c>
      <c r="CW20" s="116" t="str">
        <f>IF(CT20=0,"-",CU20/CT20)</f>
        <v>-</v>
      </c>
      <c r="CX20" s="115">
        <f>CP20+CT20</f>
        <v>0</v>
      </c>
      <c r="CY20" s="115">
        <f>CQ20+CU20</f>
        <v>0</v>
      </c>
      <c r="CZ20" s="115">
        <f>CY20-CX20</f>
        <v>0</v>
      </c>
      <c r="DA20" s="116" t="str">
        <f>IF(CX20=0,"-",CY20/CX20)</f>
        <v>-</v>
      </c>
      <c r="DB20" s="117">
        <v>0</v>
      </c>
      <c r="DC20" s="117"/>
      <c r="DD20" s="115">
        <f>DC20-DB20</f>
        <v>0</v>
      </c>
      <c r="DE20" s="116" t="str">
        <f>IF(DB20=0,"-",DC20/DB20)</f>
        <v>-</v>
      </c>
      <c r="DF20" s="115">
        <f>CX20+DB20</f>
        <v>0</v>
      </c>
      <c r="DG20" s="115">
        <f>CY20+DC20</f>
        <v>0</v>
      </c>
      <c r="DH20" s="115">
        <f>DG20-DF20</f>
        <v>0</v>
      </c>
      <c r="DI20" s="116" t="str">
        <f>IF(DF20=0,"-",DG20/DF20)</f>
        <v>-</v>
      </c>
      <c r="DJ20" s="117">
        <v>1867</v>
      </c>
      <c r="DK20" s="117"/>
      <c r="DL20" s="115">
        <f>DK20-DJ20</f>
        <v>-1867</v>
      </c>
      <c r="DM20" s="116">
        <f>IF(DJ20=0,"-",DK20/DJ20)</f>
        <v>0</v>
      </c>
      <c r="DN20" s="114">
        <f>H20-CG20-CL20</f>
        <v>0</v>
      </c>
      <c r="DO20" s="114">
        <f>I20-CH20-CM20</f>
        <v>0</v>
      </c>
      <c r="DP20" s="118">
        <v>0</v>
      </c>
      <c r="DQ20" s="118">
        <v>0</v>
      </c>
      <c r="DR20" s="118">
        <v>0</v>
      </c>
      <c r="DS20" s="118">
        <v>0</v>
      </c>
      <c r="DT20" s="118">
        <v>0</v>
      </c>
      <c r="DU20" s="118">
        <v>0</v>
      </c>
      <c r="DV20" s="118">
        <v>0</v>
      </c>
      <c r="DW20" s="118">
        <v>0</v>
      </c>
      <c r="DX20" s="118">
        <v>0</v>
      </c>
      <c r="DY20" s="118">
        <v>0</v>
      </c>
      <c r="DZ20" s="118">
        <v>0</v>
      </c>
      <c r="EA20" s="118">
        <v>0</v>
      </c>
      <c r="EB20" s="118">
        <v>0</v>
      </c>
      <c r="EC20" s="118">
        <v>0</v>
      </c>
      <c r="ED20" s="115">
        <v>-5638.652</v>
      </c>
      <c r="EE20" s="118">
        <v>0</v>
      </c>
      <c r="EF20" s="118">
        <v>0</v>
      </c>
      <c r="EG20" s="118">
        <v>0</v>
      </c>
      <c r="EH20" s="118">
        <v>0</v>
      </c>
      <c r="EI20" s="114">
        <f>H20-CG20-CK20</f>
        <v>0</v>
      </c>
      <c r="EJ20" s="151" t="s">
        <v>123</v>
      </c>
      <c r="EK20" s="118"/>
      <c r="EL20" s="117">
        <v>0</v>
      </c>
      <c r="EM20" s="117"/>
      <c r="EN20" s="115">
        <f>EO20+GH20+GI20+GJ20+GK20</f>
        <v>1867</v>
      </c>
      <c r="EO20" s="115">
        <f>ES20+EW20+FE20+FM20</f>
        <v>1867</v>
      </c>
      <c r="EP20" s="115">
        <f>ET20+EX20+FF20+FN20</f>
        <v>0</v>
      </c>
      <c r="EQ20" s="115">
        <f>EP20-EO20</f>
        <v>-1867</v>
      </c>
      <c r="ER20" s="116">
        <f>IF(EO20=0,"-",EP20/EO20)</f>
        <v>0</v>
      </c>
      <c r="ES20" s="117">
        <v>0</v>
      </c>
      <c r="ET20" s="117"/>
      <c r="EU20" s="115">
        <f>ET20-ES20</f>
        <v>0</v>
      </c>
      <c r="EV20" s="116" t="str">
        <f>IF(ES20=0,"-",ET20/ES20)</f>
        <v>-</v>
      </c>
      <c r="EW20" s="117">
        <v>0</v>
      </c>
      <c r="EX20" s="117"/>
      <c r="EY20" s="115">
        <f>EX20-EW20</f>
        <v>0</v>
      </c>
      <c r="EZ20" s="116" t="str">
        <f>IF(EW20=0,"-",EX20/EW20)</f>
        <v>-</v>
      </c>
      <c r="FA20" s="115">
        <f>ES20+EW20</f>
        <v>0</v>
      </c>
      <c r="FB20" s="115">
        <f>ET20+EX20</f>
        <v>0</v>
      </c>
      <c r="FC20" s="115">
        <f>FB20-FA20</f>
        <v>0</v>
      </c>
      <c r="FD20" s="116" t="str">
        <f>IF(FA20=0,"-",FB20/FA20)</f>
        <v>-</v>
      </c>
      <c r="FE20" s="117">
        <v>0</v>
      </c>
      <c r="FF20" s="117"/>
      <c r="FG20" s="115">
        <f>FF20-FE20</f>
        <v>0</v>
      </c>
      <c r="FH20" s="116" t="str">
        <f>IF(FE20=0,"-",FF20/FE20)</f>
        <v>-</v>
      </c>
      <c r="FI20" s="115">
        <f>FA20+FE20</f>
        <v>0</v>
      </c>
      <c r="FJ20" s="115">
        <f>FB20+FF20</f>
        <v>0</v>
      </c>
      <c r="FK20" s="115">
        <f>FJ20-FI20</f>
        <v>0</v>
      </c>
      <c r="FL20" s="116" t="str">
        <f>IF(FI20=0,"-",FJ20/FI20)</f>
        <v>-</v>
      </c>
      <c r="FM20" s="117">
        <v>1867</v>
      </c>
      <c r="FN20" s="117"/>
      <c r="FO20" s="115">
        <f>FN20-FM20</f>
        <v>-1867</v>
      </c>
      <c r="FP20" s="116">
        <f>IF(FM20=0,"-",FN20/FM20)</f>
        <v>0</v>
      </c>
      <c r="FQ20" s="114">
        <f>H20-EL20-EO20</f>
        <v>0</v>
      </c>
      <c r="FR20" s="114">
        <f>I20-EM20-EP20</f>
        <v>0</v>
      </c>
      <c r="FS20" s="118">
        <v>0</v>
      </c>
      <c r="FT20" s="118">
        <v>0</v>
      </c>
      <c r="FU20" s="118">
        <v>0</v>
      </c>
      <c r="FV20" s="118">
        <v>0</v>
      </c>
      <c r="FW20" s="118">
        <v>0</v>
      </c>
      <c r="FX20" s="118">
        <v>0</v>
      </c>
      <c r="FY20" s="118">
        <v>0</v>
      </c>
      <c r="FZ20" s="118">
        <v>0</v>
      </c>
      <c r="GA20" s="118">
        <v>0</v>
      </c>
      <c r="GB20" s="118">
        <v>0</v>
      </c>
      <c r="GC20" s="118">
        <v>0</v>
      </c>
      <c r="GD20" s="118">
        <v>0</v>
      </c>
      <c r="GE20" s="118">
        <v>0</v>
      </c>
      <c r="GF20" s="118">
        <v>0</v>
      </c>
      <c r="GG20" s="115">
        <v>-5638.652</v>
      </c>
      <c r="GH20" s="118">
        <v>0</v>
      </c>
      <c r="GI20" s="118">
        <v>0</v>
      </c>
      <c r="GJ20" s="118">
        <v>0</v>
      </c>
      <c r="GK20" s="118">
        <v>0</v>
      </c>
      <c r="GL20" s="114">
        <f>H20-EL20-EN20</f>
        <v>0</v>
      </c>
      <c r="GM20" s="119" t="str">
        <f t="shared" si="84"/>
        <v>Проект №17.01.0072 из ИПР2019-2023 
Увеличение стоимости (+ 1 603 т.р. без НДС) связано с актуализацией коммерческих предложений. Срок реализации проекта без изменений.</v>
      </c>
      <c r="GN20" s="118"/>
      <c r="GO20" s="122"/>
      <c r="GP20" s="123"/>
      <c r="GQ20" s="124"/>
      <c r="GR20" s="124"/>
      <c r="GS20" s="124"/>
      <c r="GT20" s="124"/>
      <c r="GU20" s="124"/>
      <c r="GV20" s="124"/>
      <c r="GW20" s="124"/>
      <c r="GX20" s="124"/>
      <c r="GY20" s="124"/>
      <c r="GZ20" s="124"/>
      <c r="HA20" s="124"/>
      <c r="HB20" s="124"/>
      <c r="HC20" s="124"/>
      <c r="HD20" s="124"/>
      <c r="HE20" s="124"/>
      <c r="HF20" s="124"/>
      <c r="HG20" s="124"/>
      <c r="HH20" s="124"/>
      <c r="HI20" s="124"/>
      <c r="HJ20" s="123"/>
      <c r="HK20" s="125">
        <f t="shared" ref="HK20:HR20" si="87">HS20+IA20+II20+IQ20</f>
        <v>0</v>
      </c>
      <c r="HL20" s="125">
        <f t="shared" si="87"/>
        <v>0</v>
      </c>
      <c r="HM20" s="125">
        <f t="shared" si="87"/>
        <v>0</v>
      </c>
      <c r="HN20" s="125">
        <f t="shared" si="87"/>
        <v>0</v>
      </c>
      <c r="HO20" s="125">
        <f t="shared" si="87"/>
        <v>0</v>
      </c>
      <c r="HP20" s="125">
        <f t="shared" si="87"/>
        <v>0</v>
      </c>
      <c r="HQ20" s="125">
        <f t="shared" si="87"/>
        <v>0</v>
      </c>
      <c r="HR20" s="125">
        <f t="shared" si="87"/>
        <v>0</v>
      </c>
      <c r="HS20" s="126"/>
      <c r="HT20" s="126"/>
      <c r="HU20" s="126"/>
      <c r="HV20" s="126"/>
      <c r="HW20" s="126"/>
      <c r="HX20" s="126"/>
      <c r="HY20" s="126"/>
      <c r="HZ20" s="126"/>
      <c r="IA20" s="126"/>
      <c r="IB20" s="126"/>
      <c r="IC20" s="126"/>
      <c r="ID20" s="126"/>
      <c r="IE20" s="126"/>
      <c r="IF20" s="126"/>
      <c r="IG20" s="126"/>
      <c r="IH20" s="126"/>
      <c r="II20" s="126"/>
      <c r="IJ20" s="126"/>
      <c r="IK20" s="126"/>
      <c r="IL20" s="126"/>
      <c r="IM20" s="126"/>
      <c r="IN20" s="126"/>
      <c r="IO20" s="126"/>
      <c r="IP20" s="126"/>
      <c r="IQ20" s="126"/>
      <c r="IR20" s="126"/>
      <c r="IS20" s="126"/>
      <c r="IT20" s="126"/>
      <c r="IU20" s="126"/>
      <c r="IV20" s="126"/>
      <c r="IW20" s="126"/>
      <c r="IX20" s="126"/>
      <c r="IY20" s="125">
        <f t="shared" ref="IY20:JF20" si="88">JG20+JO20+JW20+KE20</f>
        <v>0</v>
      </c>
      <c r="IZ20" s="125">
        <f t="shared" si="88"/>
        <v>0</v>
      </c>
      <c r="JA20" s="125">
        <f t="shared" si="88"/>
        <v>0</v>
      </c>
      <c r="JB20" s="125">
        <f t="shared" si="88"/>
        <v>0</v>
      </c>
      <c r="JC20" s="125">
        <f t="shared" si="88"/>
        <v>0</v>
      </c>
      <c r="JD20" s="125">
        <f t="shared" si="88"/>
        <v>0</v>
      </c>
      <c r="JE20" s="125">
        <f t="shared" si="88"/>
        <v>0</v>
      </c>
      <c r="JF20" s="125">
        <f t="shared" si="88"/>
        <v>0</v>
      </c>
      <c r="JG20" s="126"/>
      <c r="JH20" s="126"/>
      <c r="JI20" s="126"/>
      <c r="JJ20" s="126"/>
      <c r="JK20" s="126"/>
      <c r="JL20" s="126"/>
      <c r="JM20" s="126"/>
      <c r="JN20" s="126"/>
      <c r="JO20" s="126"/>
      <c r="JP20" s="126"/>
      <c r="JQ20" s="126"/>
      <c r="JR20" s="126"/>
      <c r="JS20" s="126"/>
      <c r="JT20" s="126"/>
      <c r="JU20" s="126"/>
      <c r="JV20" s="126"/>
      <c r="JW20" s="126"/>
      <c r="JX20" s="126"/>
      <c r="JY20" s="126"/>
      <c r="JZ20" s="126"/>
      <c r="KA20" s="126"/>
      <c r="KB20" s="126"/>
      <c r="KC20" s="126"/>
      <c r="KD20" s="126"/>
      <c r="KE20" s="126"/>
      <c r="KF20" s="126"/>
      <c r="KG20" s="126"/>
      <c r="KH20" s="126"/>
      <c r="KI20" s="126"/>
      <c r="KJ20" s="126"/>
      <c r="KK20" s="126"/>
      <c r="KL20" s="126"/>
      <c r="KM20" s="2"/>
      <c r="KN20" s="126" t="s">
        <v>97</v>
      </c>
      <c r="KO20" s="93"/>
      <c r="KP20" s="93"/>
      <c r="KQ20" s="93"/>
      <c r="KR20" s="126"/>
      <c r="KS20" s="126"/>
      <c r="KT20" s="126"/>
      <c r="KU20" s="126"/>
      <c r="KV20" s="126"/>
      <c r="KW20" s="126"/>
      <c r="KX20" s="126"/>
      <c r="KY20" s="126"/>
      <c r="KZ20" s="126"/>
      <c r="LA20" s="126"/>
      <c r="LB20" s="126"/>
      <c r="LC20" s="126"/>
      <c r="LD20" s="126"/>
      <c r="LE20" s="126"/>
      <c r="LF20" s="126"/>
      <c r="LG20" s="126"/>
      <c r="LH20" s="126"/>
      <c r="LI20" s="126"/>
      <c r="LJ20" s="127"/>
      <c r="LK20" s="127"/>
      <c r="LL20" s="127"/>
      <c r="LM20" s="127"/>
      <c r="LN20" s="127"/>
      <c r="LO20" s="127"/>
      <c r="LP20" s="128"/>
      <c r="LQ20" s="128"/>
      <c r="LR20" s="128"/>
      <c r="LS20" s="128"/>
      <c r="LT20" s="128"/>
      <c r="LU20" s="129"/>
      <c r="LV20" s="128"/>
      <c r="LW20" s="128"/>
      <c r="LX20" s="129"/>
    </row>
    <row r="21" spans="1:336" s="130" customFormat="1" ht="29.25" customHeight="1" outlineLevel="1" x14ac:dyDescent="0.2">
      <c r="A21" s="103" t="s">
        <v>124</v>
      </c>
      <c r="B21" s="149" t="s">
        <v>125</v>
      </c>
      <c r="C21" s="105" t="s">
        <v>103</v>
      </c>
      <c r="D21" s="105" t="s">
        <v>104</v>
      </c>
      <c r="E21" s="105" t="s">
        <v>117</v>
      </c>
      <c r="F21" s="150">
        <v>219.24</v>
      </c>
      <c r="G21" s="107"/>
      <c r="H21" s="107">
        <v>219.24</v>
      </c>
      <c r="I21" s="107"/>
      <c r="J21" s="108">
        <v>12020</v>
      </c>
      <c r="K21" s="108"/>
      <c r="L21" s="108">
        <v>12020</v>
      </c>
      <c r="M21" s="109"/>
      <c r="N21" s="107">
        <v>0</v>
      </c>
      <c r="O21" s="107"/>
      <c r="P21" s="110" t="s">
        <v>104</v>
      </c>
      <c r="Q21" s="111"/>
      <c r="R21" s="110" t="s">
        <v>104</v>
      </c>
      <c r="S21" s="110" t="s">
        <v>104</v>
      </c>
      <c r="T21" s="110" t="s">
        <v>104</v>
      </c>
      <c r="U21" s="110" t="s">
        <v>104</v>
      </c>
      <c r="V21" s="107">
        <v>0</v>
      </c>
      <c r="W21" s="107">
        <v>0</v>
      </c>
      <c r="X21" s="110" t="s">
        <v>104</v>
      </c>
      <c r="Y21" s="107">
        <v>0</v>
      </c>
      <c r="Z21" s="110" t="s">
        <v>104</v>
      </c>
      <c r="AA21" s="110" t="s">
        <v>104</v>
      </c>
      <c r="AB21" s="112">
        <v>0</v>
      </c>
      <c r="AC21" s="112"/>
      <c r="AD21" s="113" t="s">
        <v>106</v>
      </c>
      <c r="AE21" s="113"/>
      <c r="AF21" s="114">
        <f t="shared" si="37"/>
        <v>219.24</v>
      </c>
      <c r="AG21" s="115">
        <f t="shared" si="38"/>
        <v>219.24</v>
      </c>
      <c r="AH21" s="115">
        <f t="shared" si="38"/>
        <v>0</v>
      </c>
      <c r="AI21" s="115">
        <f t="shared" si="39"/>
        <v>-219.24</v>
      </c>
      <c r="AJ21" s="116">
        <f t="shared" si="8"/>
        <v>0</v>
      </c>
      <c r="AK21" s="117">
        <v>219.24</v>
      </c>
      <c r="AL21" s="117"/>
      <c r="AM21" s="115">
        <f t="shared" si="40"/>
        <v>-219.24</v>
      </c>
      <c r="AN21" s="116">
        <f>IF(AK21=0,"-",AL21/AK21)</f>
        <v>0</v>
      </c>
      <c r="AO21" s="117">
        <v>0</v>
      </c>
      <c r="AP21" s="117"/>
      <c r="AQ21" s="115">
        <f t="shared" si="42"/>
        <v>0</v>
      </c>
      <c r="AR21" s="116" t="str">
        <f t="shared" si="9"/>
        <v>-</v>
      </c>
      <c r="AS21" s="115">
        <f t="shared" si="43"/>
        <v>219.24</v>
      </c>
      <c r="AT21" s="115">
        <f t="shared" si="43"/>
        <v>0</v>
      </c>
      <c r="AU21" s="115">
        <f t="shared" si="44"/>
        <v>-219.24</v>
      </c>
      <c r="AV21" s="116">
        <f t="shared" si="10"/>
        <v>0</v>
      </c>
      <c r="AW21" s="117">
        <v>0</v>
      </c>
      <c r="AX21" s="117"/>
      <c r="AY21" s="115">
        <f t="shared" si="45"/>
        <v>0</v>
      </c>
      <c r="AZ21" s="116" t="str">
        <f t="shared" si="11"/>
        <v>-</v>
      </c>
      <c r="BA21" s="115">
        <f t="shared" si="46"/>
        <v>219.24</v>
      </c>
      <c r="BB21" s="115">
        <f t="shared" si="46"/>
        <v>0</v>
      </c>
      <c r="BC21" s="115">
        <f t="shared" si="47"/>
        <v>-219.24</v>
      </c>
      <c r="BD21" s="116">
        <f t="shared" si="48"/>
        <v>0</v>
      </c>
      <c r="BE21" s="117">
        <v>0</v>
      </c>
      <c r="BF21" s="117"/>
      <c r="BG21" s="115">
        <f t="shared" si="49"/>
        <v>0</v>
      </c>
      <c r="BH21" s="116" t="str">
        <f t="shared" si="50"/>
        <v>-</v>
      </c>
      <c r="BI21" s="114">
        <f t="shared" si="51"/>
        <v>0</v>
      </c>
      <c r="BJ21" s="114">
        <f t="shared" si="51"/>
        <v>0</v>
      </c>
      <c r="BK21" s="118">
        <v>0</v>
      </c>
      <c r="BL21" s="118">
        <v>0</v>
      </c>
      <c r="BM21" s="118">
        <v>0</v>
      </c>
      <c r="BN21" s="118">
        <v>0</v>
      </c>
      <c r="BO21" s="118">
        <v>0</v>
      </c>
      <c r="BP21" s="118">
        <v>0</v>
      </c>
      <c r="BQ21" s="118">
        <v>0</v>
      </c>
      <c r="BR21" s="118">
        <v>0</v>
      </c>
      <c r="BS21" s="118">
        <v>0</v>
      </c>
      <c r="BT21" s="118">
        <v>0</v>
      </c>
      <c r="BU21" s="118">
        <v>0</v>
      </c>
      <c r="BV21" s="118">
        <v>0</v>
      </c>
      <c r="BW21" s="118">
        <v>0</v>
      </c>
      <c r="BX21" s="118">
        <v>0</v>
      </c>
      <c r="BY21" s="115">
        <v>-218.892</v>
      </c>
      <c r="BZ21" s="118">
        <v>0</v>
      </c>
      <c r="CA21" s="118">
        <v>0</v>
      </c>
      <c r="CB21" s="118">
        <v>0</v>
      </c>
      <c r="CC21" s="118">
        <v>0</v>
      </c>
      <c r="CD21" s="114">
        <f t="shared" si="13"/>
        <v>0</v>
      </c>
      <c r="CE21" s="151" t="s">
        <v>126</v>
      </c>
      <c r="CF21" s="118"/>
      <c r="CG21" s="117">
        <v>0</v>
      </c>
      <c r="CH21" s="117"/>
      <c r="CI21" s="113" t="s">
        <v>106</v>
      </c>
      <c r="CJ21" s="113"/>
      <c r="CK21" s="115">
        <f t="shared" si="52"/>
        <v>219.24</v>
      </c>
      <c r="CL21" s="115">
        <f t="shared" si="53"/>
        <v>219.24</v>
      </c>
      <c r="CM21" s="115">
        <f t="shared" si="53"/>
        <v>0</v>
      </c>
      <c r="CN21" s="115">
        <f t="shared" si="54"/>
        <v>-219.24</v>
      </c>
      <c r="CO21" s="116">
        <f t="shared" si="14"/>
        <v>0</v>
      </c>
      <c r="CP21" s="117">
        <v>219.24</v>
      </c>
      <c r="CQ21" s="117"/>
      <c r="CR21" s="115">
        <f t="shared" si="55"/>
        <v>-219.24</v>
      </c>
      <c r="CS21" s="116">
        <f>IF(CP21=0,"-",CQ21/CP21)</f>
        <v>0</v>
      </c>
      <c r="CT21" s="117">
        <v>0</v>
      </c>
      <c r="CU21" s="117"/>
      <c r="CV21" s="115">
        <f t="shared" si="57"/>
        <v>0</v>
      </c>
      <c r="CW21" s="116" t="str">
        <f>IF(CT21=0,"-",CU21/CT21)</f>
        <v>-</v>
      </c>
      <c r="CX21" s="115">
        <f t="shared" si="59"/>
        <v>219.24</v>
      </c>
      <c r="CY21" s="115">
        <f t="shared" si="59"/>
        <v>0</v>
      </c>
      <c r="CZ21" s="115">
        <f t="shared" si="60"/>
        <v>-219.24</v>
      </c>
      <c r="DA21" s="116">
        <f t="shared" si="15"/>
        <v>0</v>
      </c>
      <c r="DB21" s="117">
        <v>0</v>
      </c>
      <c r="DC21" s="117"/>
      <c r="DD21" s="115">
        <f t="shared" si="61"/>
        <v>0</v>
      </c>
      <c r="DE21" s="116" t="str">
        <f>IF(DB21=0,"-",DC21/DB21)</f>
        <v>-</v>
      </c>
      <c r="DF21" s="115">
        <f t="shared" si="63"/>
        <v>219.24</v>
      </c>
      <c r="DG21" s="115">
        <f t="shared" si="63"/>
        <v>0</v>
      </c>
      <c r="DH21" s="115">
        <f t="shared" si="64"/>
        <v>-219.24</v>
      </c>
      <c r="DI21" s="116">
        <f t="shared" si="16"/>
        <v>0</v>
      </c>
      <c r="DJ21" s="117">
        <v>0</v>
      </c>
      <c r="DK21" s="117"/>
      <c r="DL21" s="115">
        <f t="shared" si="65"/>
        <v>0</v>
      </c>
      <c r="DM21" s="116" t="str">
        <f>IF(DJ21=0,"-",DK21/DJ21)</f>
        <v>-</v>
      </c>
      <c r="DN21" s="114">
        <f t="shared" si="67"/>
        <v>0</v>
      </c>
      <c r="DO21" s="114">
        <f t="shared" si="67"/>
        <v>0</v>
      </c>
      <c r="DP21" s="118">
        <v>0</v>
      </c>
      <c r="DQ21" s="118">
        <v>0</v>
      </c>
      <c r="DR21" s="118">
        <v>0</v>
      </c>
      <c r="DS21" s="118">
        <v>0</v>
      </c>
      <c r="DT21" s="118">
        <v>0</v>
      </c>
      <c r="DU21" s="118">
        <v>0</v>
      </c>
      <c r="DV21" s="118">
        <v>0</v>
      </c>
      <c r="DW21" s="118">
        <v>0</v>
      </c>
      <c r="DX21" s="118">
        <v>0</v>
      </c>
      <c r="DY21" s="118">
        <v>0</v>
      </c>
      <c r="DZ21" s="118">
        <v>0</v>
      </c>
      <c r="EA21" s="118">
        <v>0</v>
      </c>
      <c r="EB21" s="118">
        <v>0</v>
      </c>
      <c r="EC21" s="118">
        <v>0</v>
      </c>
      <c r="ED21" s="115">
        <v>-218.892</v>
      </c>
      <c r="EE21" s="118">
        <v>0</v>
      </c>
      <c r="EF21" s="118">
        <v>0</v>
      </c>
      <c r="EG21" s="118">
        <v>0</v>
      </c>
      <c r="EH21" s="118">
        <v>0</v>
      </c>
      <c r="EI21" s="114">
        <f t="shared" si="18"/>
        <v>0</v>
      </c>
      <c r="EJ21" s="119" t="s">
        <v>127</v>
      </c>
      <c r="EK21" s="118"/>
      <c r="EL21" s="117">
        <v>0</v>
      </c>
      <c r="EM21" s="117"/>
      <c r="EN21" s="115">
        <f t="shared" si="68"/>
        <v>219.24</v>
      </c>
      <c r="EO21" s="115">
        <f t="shared" si="69"/>
        <v>219.24</v>
      </c>
      <c r="EP21" s="115">
        <f t="shared" si="69"/>
        <v>0</v>
      </c>
      <c r="EQ21" s="115">
        <f t="shared" si="70"/>
        <v>-219.24</v>
      </c>
      <c r="ER21" s="116">
        <f t="shared" si="20"/>
        <v>0</v>
      </c>
      <c r="ES21" s="117">
        <v>219.24</v>
      </c>
      <c r="ET21" s="117"/>
      <c r="EU21" s="115">
        <f t="shared" si="71"/>
        <v>-219.24</v>
      </c>
      <c r="EV21" s="116">
        <f>IF(ES21=0,"-",ET21/ES21)</f>
        <v>0</v>
      </c>
      <c r="EW21" s="117">
        <v>0</v>
      </c>
      <c r="EX21" s="117"/>
      <c r="EY21" s="115">
        <f t="shared" si="73"/>
        <v>0</v>
      </c>
      <c r="EZ21" s="116" t="str">
        <f>IF(EW21=0,"-",EX21/EW21)</f>
        <v>-</v>
      </c>
      <c r="FA21" s="115">
        <f t="shared" si="75"/>
        <v>219.24</v>
      </c>
      <c r="FB21" s="115">
        <f t="shared" si="75"/>
        <v>0</v>
      </c>
      <c r="FC21" s="115">
        <f t="shared" si="76"/>
        <v>-219.24</v>
      </c>
      <c r="FD21" s="116">
        <f t="shared" si="21"/>
        <v>0</v>
      </c>
      <c r="FE21" s="117">
        <v>0</v>
      </c>
      <c r="FF21" s="117"/>
      <c r="FG21" s="115">
        <f t="shared" si="77"/>
        <v>0</v>
      </c>
      <c r="FH21" s="116" t="str">
        <f>IF(FE21=0,"-",FF21/FE21)</f>
        <v>-</v>
      </c>
      <c r="FI21" s="115">
        <f t="shared" si="79"/>
        <v>219.24</v>
      </c>
      <c r="FJ21" s="115">
        <f t="shared" si="79"/>
        <v>0</v>
      </c>
      <c r="FK21" s="115">
        <f t="shared" si="80"/>
        <v>-219.24</v>
      </c>
      <c r="FL21" s="116">
        <f t="shared" si="22"/>
        <v>0</v>
      </c>
      <c r="FM21" s="117">
        <v>0</v>
      </c>
      <c r="FN21" s="117"/>
      <c r="FO21" s="115">
        <f t="shared" si="81"/>
        <v>0</v>
      </c>
      <c r="FP21" s="116" t="str">
        <f>IF(FM21=0,"-",FN21/FM21)</f>
        <v>-</v>
      </c>
      <c r="FQ21" s="114">
        <f t="shared" si="83"/>
        <v>0</v>
      </c>
      <c r="FR21" s="114">
        <f t="shared" si="83"/>
        <v>0</v>
      </c>
      <c r="FS21" s="118">
        <v>0</v>
      </c>
      <c r="FT21" s="118">
        <v>0</v>
      </c>
      <c r="FU21" s="118">
        <v>0</v>
      </c>
      <c r="FV21" s="118">
        <v>0</v>
      </c>
      <c r="FW21" s="118">
        <v>0</v>
      </c>
      <c r="FX21" s="118">
        <v>0</v>
      </c>
      <c r="FY21" s="118">
        <v>0</v>
      </c>
      <c r="FZ21" s="118">
        <v>0</v>
      </c>
      <c r="GA21" s="118">
        <v>0</v>
      </c>
      <c r="GB21" s="118">
        <v>0</v>
      </c>
      <c r="GC21" s="118">
        <v>0</v>
      </c>
      <c r="GD21" s="118">
        <v>0</v>
      </c>
      <c r="GE21" s="118">
        <v>0</v>
      </c>
      <c r="GF21" s="118">
        <v>0</v>
      </c>
      <c r="GG21" s="115">
        <v>-218.892</v>
      </c>
      <c r="GH21" s="118">
        <v>0</v>
      </c>
      <c r="GI21" s="118">
        <v>0</v>
      </c>
      <c r="GJ21" s="118">
        <v>0</v>
      </c>
      <c r="GK21" s="118">
        <v>0</v>
      </c>
      <c r="GL21" s="114">
        <f t="shared" si="24"/>
        <v>0</v>
      </c>
      <c r="GM21" s="119" t="str">
        <f t="shared" si="84"/>
        <v xml:space="preserve">Новый проект (НДС не облагается)
</v>
      </c>
      <c r="GN21" s="118"/>
      <c r="GO21" s="122"/>
      <c r="GP21" s="123"/>
      <c r="GQ21" s="124"/>
      <c r="GR21" s="124"/>
      <c r="GS21" s="124"/>
      <c r="GT21" s="124"/>
      <c r="GU21" s="124"/>
      <c r="GV21" s="124"/>
      <c r="GW21" s="124"/>
      <c r="GX21" s="124"/>
      <c r="GY21" s="124"/>
      <c r="GZ21" s="124"/>
      <c r="HA21" s="124"/>
      <c r="HB21" s="124"/>
      <c r="HC21" s="124"/>
      <c r="HD21" s="124"/>
      <c r="HE21" s="124"/>
      <c r="HF21" s="124"/>
      <c r="HG21" s="124"/>
      <c r="HH21" s="124"/>
      <c r="HI21" s="124"/>
      <c r="HJ21" s="123"/>
      <c r="HK21" s="125">
        <f t="shared" si="85"/>
        <v>0</v>
      </c>
      <c r="HL21" s="125">
        <f t="shared" si="85"/>
        <v>0</v>
      </c>
      <c r="HM21" s="125">
        <f t="shared" si="85"/>
        <v>0</v>
      </c>
      <c r="HN21" s="125">
        <f t="shared" si="85"/>
        <v>0</v>
      </c>
      <c r="HO21" s="125">
        <f t="shared" si="85"/>
        <v>0</v>
      </c>
      <c r="HP21" s="125">
        <f t="shared" si="85"/>
        <v>0</v>
      </c>
      <c r="HQ21" s="125">
        <f t="shared" si="85"/>
        <v>0</v>
      </c>
      <c r="HR21" s="125">
        <f t="shared" si="85"/>
        <v>0</v>
      </c>
      <c r="HS21" s="126"/>
      <c r="HT21" s="126"/>
      <c r="HU21" s="126"/>
      <c r="HV21" s="126"/>
      <c r="HW21" s="126"/>
      <c r="HX21" s="126"/>
      <c r="HY21" s="126"/>
      <c r="HZ21" s="126"/>
      <c r="IA21" s="126"/>
      <c r="IB21" s="126"/>
      <c r="IC21" s="126"/>
      <c r="ID21" s="126"/>
      <c r="IE21" s="126"/>
      <c r="IF21" s="126"/>
      <c r="IG21" s="126"/>
      <c r="IH21" s="126"/>
      <c r="II21" s="126"/>
      <c r="IJ21" s="126"/>
      <c r="IK21" s="126"/>
      <c r="IL21" s="126"/>
      <c r="IM21" s="126"/>
      <c r="IN21" s="126"/>
      <c r="IO21" s="126"/>
      <c r="IP21" s="126"/>
      <c r="IQ21" s="126"/>
      <c r="IR21" s="126"/>
      <c r="IS21" s="126"/>
      <c r="IT21" s="126"/>
      <c r="IU21" s="126"/>
      <c r="IV21" s="126"/>
      <c r="IW21" s="126"/>
      <c r="IX21" s="126"/>
      <c r="IY21" s="125">
        <f t="shared" si="86"/>
        <v>0</v>
      </c>
      <c r="IZ21" s="125">
        <f t="shared" si="86"/>
        <v>0</v>
      </c>
      <c r="JA21" s="125">
        <f t="shared" si="86"/>
        <v>0</v>
      </c>
      <c r="JB21" s="125">
        <f t="shared" si="86"/>
        <v>0</v>
      </c>
      <c r="JC21" s="125">
        <f t="shared" si="86"/>
        <v>0</v>
      </c>
      <c r="JD21" s="125">
        <f t="shared" si="86"/>
        <v>0</v>
      </c>
      <c r="JE21" s="125">
        <f t="shared" si="86"/>
        <v>0</v>
      </c>
      <c r="JF21" s="125">
        <f t="shared" si="86"/>
        <v>0</v>
      </c>
      <c r="JG21" s="126"/>
      <c r="JH21" s="126"/>
      <c r="JI21" s="126"/>
      <c r="JJ21" s="126"/>
      <c r="JK21" s="126"/>
      <c r="JL21" s="126"/>
      <c r="JM21" s="126"/>
      <c r="JN21" s="126"/>
      <c r="JO21" s="126"/>
      <c r="JP21" s="126"/>
      <c r="JQ21" s="126"/>
      <c r="JR21" s="126"/>
      <c r="JS21" s="126"/>
      <c r="JT21" s="126"/>
      <c r="JU21" s="126"/>
      <c r="JV21" s="126"/>
      <c r="JW21" s="126"/>
      <c r="JX21" s="126"/>
      <c r="JY21" s="126"/>
      <c r="JZ21" s="126"/>
      <c r="KA21" s="126"/>
      <c r="KB21" s="126"/>
      <c r="KC21" s="126"/>
      <c r="KD21" s="126"/>
      <c r="KE21" s="126"/>
      <c r="KF21" s="126"/>
      <c r="KG21" s="126"/>
      <c r="KH21" s="126"/>
      <c r="KI21" s="126"/>
      <c r="KJ21" s="126"/>
      <c r="KK21" s="126"/>
      <c r="KL21" s="126"/>
      <c r="KM21" s="2"/>
      <c r="KN21" s="126"/>
      <c r="KO21" s="93"/>
      <c r="KP21" s="93"/>
      <c r="KQ21" s="93"/>
      <c r="KR21" s="126"/>
      <c r="KS21" s="126"/>
      <c r="KT21" s="126"/>
      <c r="KU21" s="126"/>
      <c r="KV21" s="126"/>
      <c r="KW21" s="126"/>
      <c r="KX21" s="126"/>
      <c r="KY21" s="126"/>
      <c r="KZ21" s="126"/>
      <c r="LA21" s="126"/>
      <c r="LB21" s="126"/>
      <c r="LC21" s="126"/>
      <c r="LD21" s="126"/>
      <c r="LE21" s="126"/>
      <c r="LF21" s="126"/>
      <c r="LG21" s="126"/>
      <c r="LH21" s="126"/>
      <c r="LI21" s="126"/>
      <c r="LJ21" s="127"/>
      <c r="LK21" s="127"/>
      <c r="LL21" s="127"/>
      <c r="LM21" s="127"/>
      <c r="LN21" s="127"/>
      <c r="LO21" s="127"/>
      <c r="LP21" s="128"/>
      <c r="LQ21" s="128"/>
      <c r="LR21" s="128"/>
      <c r="LS21" s="128"/>
      <c r="LT21" s="128"/>
      <c r="LU21" s="129"/>
      <c r="LV21" s="128"/>
      <c r="LW21" s="128"/>
      <c r="LX21" s="129"/>
    </row>
    <row r="22" spans="1:336" s="130" customFormat="1" ht="29.25" customHeight="1" outlineLevel="1" x14ac:dyDescent="0.2">
      <c r="A22" s="103" t="s">
        <v>128</v>
      </c>
      <c r="B22" s="104" t="s">
        <v>129</v>
      </c>
      <c r="C22" s="105" t="s">
        <v>103</v>
      </c>
      <c r="D22" s="105" t="s">
        <v>104</v>
      </c>
      <c r="E22" s="105" t="s">
        <v>105</v>
      </c>
      <c r="F22" s="150">
        <v>515.80999999999995</v>
      </c>
      <c r="G22" s="107"/>
      <c r="H22" s="107">
        <v>515.80999999999995</v>
      </c>
      <c r="I22" s="107"/>
      <c r="J22" s="108">
        <v>12020</v>
      </c>
      <c r="K22" s="108"/>
      <c r="L22" s="108">
        <v>12020</v>
      </c>
      <c r="M22" s="109"/>
      <c r="N22" s="107">
        <v>0</v>
      </c>
      <c r="O22" s="107"/>
      <c r="P22" s="110" t="s">
        <v>104</v>
      </c>
      <c r="Q22" s="111"/>
      <c r="R22" s="110" t="s">
        <v>104</v>
      </c>
      <c r="S22" s="110" t="s">
        <v>104</v>
      </c>
      <c r="T22" s="110" t="s">
        <v>104</v>
      </c>
      <c r="U22" s="110" t="s">
        <v>104</v>
      </c>
      <c r="V22" s="107">
        <v>0</v>
      </c>
      <c r="W22" s="107">
        <v>0</v>
      </c>
      <c r="X22" s="110" t="s">
        <v>104</v>
      </c>
      <c r="Y22" s="107">
        <v>0</v>
      </c>
      <c r="Z22" s="110" t="s">
        <v>104</v>
      </c>
      <c r="AA22" s="110" t="s">
        <v>104</v>
      </c>
      <c r="AB22" s="112">
        <v>0</v>
      </c>
      <c r="AC22" s="112"/>
      <c r="AD22" s="113" t="s">
        <v>106</v>
      </c>
      <c r="AE22" s="113"/>
      <c r="AF22" s="114">
        <f t="shared" si="37"/>
        <v>515.80999999999995</v>
      </c>
      <c r="AG22" s="115">
        <f t="shared" si="38"/>
        <v>515.80999999999995</v>
      </c>
      <c r="AH22" s="115">
        <f t="shared" si="38"/>
        <v>0</v>
      </c>
      <c r="AI22" s="115">
        <f t="shared" si="39"/>
        <v>-515.80999999999995</v>
      </c>
      <c r="AJ22" s="116">
        <f t="shared" si="8"/>
        <v>0</v>
      </c>
      <c r="AK22" s="117">
        <v>515.80999999999995</v>
      </c>
      <c r="AL22" s="117"/>
      <c r="AM22" s="115">
        <f t="shared" si="40"/>
        <v>-515.80999999999995</v>
      </c>
      <c r="AN22" s="116">
        <f>IF(AK22=0,"-",AL22/AK22)</f>
        <v>0</v>
      </c>
      <c r="AO22" s="117">
        <v>0</v>
      </c>
      <c r="AP22" s="117"/>
      <c r="AQ22" s="115">
        <f t="shared" si="42"/>
        <v>0</v>
      </c>
      <c r="AR22" s="116" t="str">
        <f t="shared" si="9"/>
        <v>-</v>
      </c>
      <c r="AS22" s="115">
        <f t="shared" si="43"/>
        <v>515.80999999999995</v>
      </c>
      <c r="AT22" s="115">
        <f t="shared" si="43"/>
        <v>0</v>
      </c>
      <c r="AU22" s="115">
        <f t="shared" si="44"/>
        <v>-515.80999999999995</v>
      </c>
      <c r="AV22" s="116">
        <f t="shared" si="10"/>
        <v>0</v>
      </c>
      <c r="AW22" s="117">
        <v>0</v>
      </c>
      <c r="AX22" s="117"/>
      <c r="AY22" s="115">
        <f t="shared" si="45"/>
        <v>0</v>
      </c>
      <c r="AZ22" s="116" t="str">
        <f t="shared" si="11"/>
        <v>-</v>
      </c>
      <c r="BA22" s="115">
        <f t="shared" si="46"/>
        <v>515.80999999999995</v>
      </c>
      <c r="BB22" s="115">
        <f t="shared" si="46"/>
        <v>0</v>
      </c>
      <c r="BC22" s="115">
        <f t="shared" si="47"/>
        <v>-515.80999999999995</v>
      </c>
      <c r="BD22" s="116">
        <f t="shared" si="48"/>
        <v>0</v>
      </c>
      <c r="BE22" s="117">
        <v>0</v>
      </c>
      <c r="BF22" s="117"/>
      <c r="BG22" s="115">
        <f t="shared" si="49"/>
        <v>0</v>
      </c>
      <c r="BH22" s="116" t="str">
        <f t="shared" si="50"/>
        <v>-</v>
      </c>
      <c r="BI22" s="114">
        <f t="shared" si="51"/>
        <v>0</v>
      </c>
      <c r="BJ22" s="114">
        <f t="shared" si="51"/>
        <v>0</v>
      </c>
      <c r="BK22" s="118">
        <v>0</v>
      </c>
      <c r="BL22" s="118">
        <v>0</v>
      </c>
      <c r="BM22" s="118">
        <v>0</v>
      </c>
      <c r="BN22" s="118">
        <v>0</v>
      </c>
      <c r="BO22" s="118">
        <v>0</v>
      </c>
      <c r="BP22" s="118">
        <v>0</v>
      </c>
      <c r="BQ22" s="118">
        <v>0</v>
      </c>
      <c r="BR22" s="118">
        <v>0</v>
      </c>
      <c r="BS22" s="118">
        <v>0</v>
      </c>
      <c r="BT22" s="118">
        <v>0</v>
      </c>
      <c r="BU22" s="118">
        <v>0</v>
      </c>
      <c r="BV22" s="118">
        <v>0</v>
      </c>
      <c r="BW22" s="118">
        <v>0</v>
      </c>
      <c r="BX22" s="118">
        <v>0</v>
      </c>
      <c r="BY22" s="115">
        <v>-515.80999999999995</v>
      </c>
      <c r="BZ22" s="118">
        <v>0</v>
      </c>
      <c r="CA22" s="118">
        <v>0</v>
      </c>
      <c r="CB22" s="118">
        <v>0</v>
      </c>
      <c r="CC22" s="118">
        <v>0</v>
      </c>
      <c r="CD22" s="114">
        <f t="shared" si="13"/>
        <v>0</v>
      </c>
      <c r="CE22" s="151" t="s">
        <v>126</v>
      </c>
      <c r="CF22" s="118"/>
      <c r="CG22" s="117">
        <v>0</v>
      </c>
      <c r="CH22" s="117"/>
      <c r="CI22" s="113" t="s">
        <v>106</v>
      </c>
      <c r="CJ22" s="113"/>
      <c r="CK22" s="115">
        <f t="shared" si="52"/>
        <v>515.80999999999995</v>
      </c>
      <c r="CL22" s="115">
        <f t="shared" si="53"/>
        <v>515.80999999999995</v>
      </c>
      <c r="CM22" s="115">
        <f t="shared" si="53"/>
        <v>0</v>
      </c>
      <c r="CN22" s="115">
        <f t="shared" si="54"/>
        <v>-515.80999999999995</v>
      </c>
      <c r="CO22" s="116">
        <f t="shared" si="14"/>
        <v>0</v>
      </c>
      <c r="CP22" s="117">
        <v>515.80999999999995</v>
      </c>
      <c r="CQ22" s="117"/>
      <c r="CR22" s="115">
        <f t="shared" si="55"/>
        <v>-515.80999999999995</v>
      </c>
      <c r="CS22" s="116">
        <f>IF(CP22=0,"-",CQ22/CP22)</f>
        <v>0</v>
      </c>
      <c r="CT22" s="117">
        <v>0</v>
      </c>
      <c r="CU22" s="117"/>
      <c r="CV22" s="115">
        <f t="shared" si="57"/>
        <v>0</v>
      </c>
      <c r="CW22" s="116" t="str">
        <f>IF(CT22=0,"-",CU22/CT22)</f>
        <v>-</v>
      </c>
      <c r="CX22" s="115">
        <f t="shared" si="59"/>
        <v>515.80999999999995</v>
      </c>
      <c r="CY22" s="115">
        <f t="shared" si="59"/>
        <v>0</v>
      </c>
      <c r="CZ22" s="115">
        <f t="shared" si="60"/>
        <v>-515.80999999999995</v>
      </c>
      <c r="DA22" s="116">
        <f t="shared" si="15"/>
        <v>0</v>
      </c>
      <c r="DB22" s="117">
        <v>0</v>
      </c>
      <c r="DC22" s="117"/>
      <c r="DD22" s="115">
        <f t="shared" si="61"/>
        <v>0</v>
      </c>
      <c r="DE22" s="116" t="str">
        <f>IF(DB22=0,"-",DC22/DB22)</f>
        <v>-</v>
      </c>
      <c r="DF22" s="115">
        <f t="shared" si="63"/>
        <v>515.80999999999995</v>
      </c>
      <c r="DG22" s="115">
        <f t="shared" si="63"/>
        <v>0</v>
      </c>
      <c r="DH22" s="115">
        <f t="shared" si="64"/>
        <v>-515.80999999999995</v>
      </c>
      <c r="DI22" s="116">
        <f t="shared" si="16"/>
        <v>0</v>
      </c>
      <c r="DJ22" s="117">
        <v>0</v>
      </c>
      <c r="DK22" s="117"/>
      <c r="DL22" s="115">
        <f t="shared" si="65"/>
        <v>0</v>
      </c>
      <c r="DM22" s="116" t="str">
        <f>IF(DJ22=0,"-",DK22/DJ22)</f>
        <v>-</v>
      </c>
      <c r="DN22" s="114">
        <f t="shared" si="67"/>
        <v>0</v>
      </c>
      <c r="DO22" s="114">
        <f t="shared" si="67"/>
        <v>0</v>
      </c>
      <c r="DP22" s="118">
        <v>0</v>
      </c>
      <c r="DQ22" s="118">
        <v>0</v>
      </c>
      <c r="DR22" s="118">
        <v>0</v>
      </c>
      <c r="DS22" s="118">
        <v>0</v>
      </c>
      <c r="DT22" s="118">
        <v>0</v>
      </c>
      <c r="DU22" s="118">
        <v>0</v>
      </c>
      <c r="DV22" s="118">
        <v>0</v>
      </c>
      <c r="DW22" s="118">
        <v>0</v>
      </c>
      <c r="DX22" s="118">
        <v>0</v>
      </c>
      <c r="DY22" s="118">
        <v>0</v>
      </c>
      <c r="DZ22" s="118">
        <v>0</v>
      </c>
      <c r="EA22" s="118">
        <v>0</v>
      </c>
      <c r="EB22" s="118">
        <v>0</v>
      </c>
      <c r="EC22" s="118">
        <v>0</v>
      </c>
      <c r="ED22" s="115">
        <v>-515.80999999999995</v>
      </c>
      <c r="EE22" s="118">
        <v>0</v>
      </c>
      <c r="EF22" s="118">
        <v>0</v>
      </c>
      <c r="EG22" s="118">
        <v>0</v>
      </c>
      <c r="EH22" s="118">
        <v>0</v>
      </c>
      <c r="EI22" s="114">
        <f t="shared" si="18"/>
        <v>0</v>
      </c>
      <c r="EJ22" s="119" t="s">
        <v>127</v>
      </c>
      <c r="EK22" s="118"/>
      <c r="EL22" s="117">
        <v>0</v>
      </c>
      <c r="EM22" s="117"/>
      <c r="EN22" s="115">
        <f t="shared" si="68"/>
        <v>515.80999999999995</v>
      </c>
      <c r="EO22" s="115">
        <f t="shared" si="69"/>
        <v>515.80999999999995</v>
      </c>
      <c r="EP22" s="115">
        <f t="shared" si="69"/>
        <v>0</v>
      </c>
      <c r="EQ22" s="115">
        <f t="shared" si="70"/>
        <v>-515.80999999999995</v>
      </c>
      <c r="ER22" s="116">
        <f t="shared" si="20"/>
        <v>0</v>
      </c>
      <c r="ES22" s="117">
        <v>515.80999999999995</v>
      </c>
      <c r="ET22" s="117"/>
      <c r="EU22" s="115">
        <f t="shared" si="71"/>
        <v>-515.80999999999995</v>
      </c>
      <c r="EV22" s="116">
        <f>IF(ES22=0,"-",ET22/ES22)</f>
        <v>0</v>
      </c>
      <c r="EW22" s="117">
        <v>0</v>
      </c>
      <c r="EX22" s="117"/>
      <c r="EY22" s="115">
        <f t="shared" si="73"/>
        <v>0</v>
      </c>
      <c r="EZ22" s="116" t="str">
        <f>IF(EW22=0,"-",EX22/EW22)</f>
        <v>-</v>
      </c>
      <c r="FA22" s="115">
        <f t="shared" si="75"/>
        <v>515.80999999999995</v>
      </c>
      <c r="FB22" s="115">
        <f t="shared" si="75"/>
        <v>0</v>
      </c>
      <c r="FC22" s="115">
        <f t="shared" si="76"/>
        <v>-515.80999999999995</v>
      </c>
      <c r="FD22" s="116">
        <f t="shared" si="21"/>
        <v>0</v>
      </c>
      <c r="FE22" s="117">
        <v>0</v>
      </c>
      <c r="FF22" s="117"/>
      <c r="FG22" s="115">
        <f t="shared" si="77"/>
        <v>0</v>
      </c>
      <c r="FH22" s="116" t="str">
        <f>IF(FE22=0,"-",FF22/FE22)</f>
        <v>-</v>
      </c>
      <c r="FI22" s="115">
        <f t="shared" si="79"/>
        <v>515.80999999999995</v>
      </c>
      <c r="FJ22" s="115">
        <f t="shared" si="79"/>
        <v>0</v>
      </c>
      <c r="FK22" s="115">
        <f t="shared" si="80"/>
        <v>-515.80999999999995</v>
      </c>
      <c r="FL22" s="116">
        <f t="shared" si="22"/>
        <v>0</v>
      </c>
      <c r="FM22" s="117">
        <v>0</v>
      </c>
      <c r="FN22" s="117"/>
      <c r="FO22" s="115">
        <f t="shared" si="81"/>
        <v>0</v>
      </c>
      <c r="FP22" s="116" t="str">
        <f>IF(FM22=0,"-",FN22/FM22)</f>
        <v>-</v>
      </c>
      <c r="FQ22" s="114">
        <f t="shared" si="83"/>
        <v>0</v>
      </c>
      <c r="FR22" s="114">
        <f t="shared" si="83"/>
        <v>0</v>
      </c>
      <c r="FS22" s="118">
        <v>0</v>
      </c>
      <c r="FT22" s="118">
        <v>0</v>
      </c>
      <c r="FU22" s="118">
        <v>0</v>
      </c>
      <c r="FV22" s="118">
        <v>0</v>
      </c>
      <c r="FW22" s="118">
        <v>0</v>
      </c>
      <c r="FX22" s="118">
        <v>0</v>
      </c>
      <c r="FY22" s="118">
        <v>0</v>
      </c>
      <c r="FZ22" s="118">
        <v>0</v>
      </c>
      <c r="GA22" s="118">
        <v>0</v>
      </c>
      <c r="GB22" s="118">
        <v>0</v>
      </c>
      <c r="GC22" s="118">
        <v>0</v>
      </c>
      <c r="GD22" s="118">
        <v>0</v>
      </c>
      <c r="GE22" s="118">
        <v>0</v>
      </c>
      <c r="GF22" s="118">
        <v>0</v>
      </c>
      <c r="GG22" s="115">
        <v>-515.80999999999995</v>
      </c>
      <c r="GH22" s="118">
        <v>0</v>
      </c>
      <c r="GI22" s="118">
        <v>0</v>
      </c>
      <c r="GJ22" s="118">
        <v>0</v>
      </c>
      <c r="GK22" s="118">
        <v>0</v>
      </c>
      <c r="GL22" s="114">
        <f t="shared" si="24"/>
        <v>0</v>
      </c>
      <c r="GM22" s="119" t="str">
        <f t="shared" si="84"/>
        <v xml:space="preserve">Новый проект (НДС не облагается)
</v>
      </c>
      <c r="GN22" s="118"/>
      <c r="GO22" s="122"/>
      <c r="GP22" s="123"/>
      <c r="GQ22" s="124"/>
      <c r="GR22" s="124"/>
      <c r="GS22" s="124"/>
      <c r="GT22" s="124"/>
      <c r="GU22" s="124"/>
      <c r="GV22" s="124"/>
      <c r="GW22" s="124"/>
      <c r="GX22" s="124"/>
      <c r="GY22" s="124"/>
      <c r="GZ22" s="124"/>
      <c r="HA22" s="124"/>
      <c r="HB22" s="124"/>
      <c r="HC22" s="124"/>
      <c r="HD22" s="124"/>
      <c r="HE22" s="124"/>
      <c r="HF22" s="124"/>
      <c r="HG22" s="124"/>
      <c r="HH22" s="124"/>
      <c r="HI22" s="124"/>
      <c r="HJ22" s="123"/>
      <c r="HK22" s="125">
        <f t="shared" si="85"/>
        <v>0</v>
      </c>
      <c r="HL22" s="125">
        <f t="shared" si="85"/>
        <v>0</v>
      </c>
      <c r="HM22" s="125">
        <f t="shared" si="85"/>
        <v>0</v>
      </c>
      <c r="HN22" s="125">
        <f t="shared" si="85"/>
        <v>0</v>
      </c>
      <c r="HO22" s="125">
        <f t="shared" si="85"/>
        <v>0</v>
      </c>
      <c r="HP22" s="125">
        <f t="shared" si="85"/>
        <v>0</v>
      </c>
      <c r="HQ22" s="125">
        <f t="shared" si="85"/>
        <v>0</v>
      </c>
      <c r="HR22" s="125">
        <f t="shared" si="85"/>
        <v>0</v>
      </c>
      <c r="HS22" s="126"/>
      <c r="HT22" s="126"/>
      <c r="HU22" s="126"/>
      <c r="HV22" s="126"/>
      <c r="HW22" s="126"/>
      <c r="HX22" s="126"/>
      <c r="HY22" s="126"/>
      <c r="HZ22" s="126"/>
      <c r="IA22" s="126"/>
      <c r="IB22" s="126"/>
      <c r="IC22" s="126"/>
      <c r="ID22" s="126"/>
      <c r="IE22" s="126"/>
      <c r="IF22" s="126"/>
      <c r="IG22" s="126"/>
      <c r="IH22" s="126"/>
      <c r="II22" s="126"/>
      <c r="IJ22" s="126"/>
      <c r="IK22" s="126"/>
      <c r="IL22" s="126"/>
      <c r="IM22" s="126"/>
      <c r="IN22" s="126"/>
      <c r="IO22" s="126"/>
      <c r="IP22" s="126"/>
      <c r="IQ22" s="126"/>
      <c r="IR22" s="126"/>
      <c r="IS22" s="126"/>
      <c r="IT22" s="126"/>
      <c r="IU22" s="126"/>
      <c r="IV22" s="126"/>
      <c r="IW22" s="126"/>
      <c r="IX22" s="126"/>
      <c r="IY22" s="125">
        <f t="shared" si="86"/>
        <v>0</v>
      </c>
      <c r="IZ22" s="125">
        <f t="shared" si="86"/>
        <v>0</v>
      </c>
      <c r="JA22" s="125">
        <f t="shared" si="86"/>
        <v>0</v>
      </c>
      <c r="JB22" s="125">
        <f t="shared" si="86"/>
        <v>0</v>
      </c>
      <c r="JC22" s="125">
        <f t="shared" si="86"/>
        <v>0</v>
      </c>
      <c r="JD22" s="125">
        <f t="shared" si="86"/>
        <v>0</v>
      </c>
      <c r="JE22" s="125">
        <f t="shared" si="86"/>
        <v>0</v>
      </c>
      <c r="JF22" s="125">
        <f t="shared" si="86"/>
        <v>0</v>
      </c>
      <c r="JG22" s="126"/>
      <c r="JH22" s="126"/>
      <c r="JI22" s="126"/>
      <c r="JJ22" s="126"/>
      <c r="JK22" s="126"/>
      <c r="JL22" s="126"/>
      <c r="JM22" s="126"/>
      <c r="JN22" s="126"/>
      <c r="JO22" s="126"/>
      <c r="JP22" s="126"/>
      <c r="JQ22" s="126"/>
      <c r="JR22" s="126"/>
      <c r="JS22" s="126"/>
      <c r="JT22" s="126"/>
      <c r="JU22" s="126"/>
      <c r="JV22" s="126"/>
      <c r="JW22" s="126"/>
      <c r="JX22" s="126"/>
      <c r="JY22" s="126"/>
      <c r="JZ22" s="126"/>
      <c r="KA22" s="126"/>
      <c r="KB22" s="126"/>
      <c r="KC22" s="126"/>
      <c r="KD22" s="126"/>
      <c r="KE22" s="126"/>
      <c r="KF22" s="126"/>
      <c r="KG22" s="126"/>
      <c r="KH22" s="126"/>
      <c r="KI22" s="126"/>
      <c r="KJ22" s="126"/>
      <c r="KK22" s="126"/>
      <c r="KL22" s="126"/>
      <c r="KM22" s="2"/>
      <c r="KN22" s="126"/>
      <c r="KO22" s="93"/>
      <c r="KP22" s="93"/>
      <c r="KQ22" s="93"/>
      <c r="KR22" s="126"/>
      <c r="KS22" s="126"/>
      <c r="KT22" s="126"/>
      <c r="KU22" s="126"/>
      <c r="KV22" s="126"/>
      <c r="KW22" s="126"/>
      <c r="KX22" s="126"/>
      <c r="KY22" s="126"/>
      <c r="KZ22" s="126"/>
      <c r="LA22" s="126"/>
      <c r="LB22" s="126"/>
      <c r="LC22" s="126"/>
      <c r="LD22" s="126"/>
      <c r="LE22" s="126"/>
      <c r="LF22" s="126"/>
      <c r="LG22" s="126"/>
      <c r="LH22" s="126"/>
      <c r="LI22" s="126"/>
      <c r="LJ22" s="127"/>
      <c r="LK22" s="127"/>
      <c r="LL22" s="127"/>
      <c r="LM22" s="127"/>
      <c r="LN22" s="127"/>
      <c r="LO22" s="127"/>
      <c r="LP22" s="128"/>
      <c r="LQ22" s="128"/>
      <c r="LR22" s="128"/>
      <c r="LS22" s="128"/>
      <c r="LT22" s="128"/>
      <c r="LU22" s="129"/>
      <c r="LV22" s="128"/>
      <c r="LW22" s="128"/>
      <c r="LX22" s="129"/>
    </row>
    <row r="23" spans="1:336" s="130" customFormat="1" ht="40.5" customHeight="1" outlineLevel="1" x14ac:dyDescent="0.2">
      <c r="A23" s="103" t="s">
        <v>130</v>
      </c>
      <c r="B23" s="104" t="s">
        <v>131</v>
      </c>
      <c r="C23" s="106" t="s">
        <v>103</v>
      </c>
      <c r="D23" s="106" t="s">
        <v>104</v>
      </c>
      <c r="E23" s="105" t="s">
        <v>117</v>
      </c>
      <c r="F23" s="150">
        <v>1303.443</v>
      </c>
      <c r="G23" s="107"/>
      <c r="H23" s="107">
        <v>1303.443</v>
      </c>
      <c r="I23" s="107"/>
      <c r="J23" s="108">
        <v>12020</v>
      </c>
      <c r="K23" s="108"/>
      <c r="L23" s="108">
        <v>12020</v>
      </c>
      <c r="M23" s="109"/>
      <c r="N23" s="107">
        <v>0</v>
      </c>
      <c r="O23" s="107"/>
      <c r="P23" s="110" t="s">
        <v>104</v>
      </c>
      <c r="Q23" s="111"/>
      <c r="R23" s="110" t="s">
        <v>104</v>
      </c>
      <c r="S23" s="110" t="s">
        <v>104</v>
      </c>
      <c r="T23" s="110" t="s">
        <v>104</v>
      </c>
      <c r="U23" s="110" t="s">
        <v>104</v>
      </c>
      <c r="V23" s="107">
        <v>0</v>
      </c>
      <c r="W23" s="107">
        <v>0</v>
      </c>
      <c r="X23" s="110" t="s">
        <v>104</v>
      </c>
      <c r="Y23" s="107">
        <v>0</v>
      </c>
      <c r="Z23" s="110" t="s">
        <v>104</v>
      </c>
      <c r="AA23" s="110" t="s">
        <v>104</v>
      </c>
      <c r="AB23" s="112">
        <v>0</v>
      </c>
      <c r="AC23" s="112"/>
      <c r="AD23" s="113" t="s">
        <v>106</v>
      </c>
      <c r="AE23" s="113"/>
      <c r="AF23" s="114">
        <f t="shared" si="37"/>
        <v>1303.443</v>
      </c>
      <c r="AG23" s="115">
        <f t="shared" si="38"/>
        <v>1303.443</v>
      </c>
      <c r="AH23" s="115">
        <f t="shared" si="38"/>
        <v>0</v>
      </c>
      <c r="AI23" s="115">
        <f t="shared" si="39"/>
        <v>-1303.443</v>
      </c>
      <c r="AJ23" s="116">
        <f t="shared" si="8"/>
        <v>0</v>
      </c>
      <c r="AK23" s="117">
        <v>1303.443</v>
      </c>
      <c r="AL23" s="117"/>
      <c r="AM23" s="115">
        <f t="shared" si="40"/>
        <v>-1303.443</v>
      </c>
      <c r="AN23" s="116">
        <f>IF(AK23=0,"-",AL23/AK23)</f>
        <v>0</v>
      </c>
      <c r="AO23" s="117">
        <v>0</v>
      </c>
      <c r="AP23" s="117"/>
      <c r="AQ23" s="115">
        <f t="shared" si="42"/>
        <v>0</v>
      </c>
      <c r="AR23" s="116" t="str">
        <f t="shared" si="9"/>
        <v>-</v>
      </c>
      <c r="AS23" s="115">
        <f t="shared" si="43"/>
        <v>1303.443</v>
      </c>
      <c r="AT23" s="115">
        <f t="shared" si="43"/>
        <v>0</v>
      </c>
      <c r="AU23" s="115">
        <f t="shared" si="44"/>
        <v>-1303.443</v>
      </c>
      <c r="AV23" s="116">
        <f t="shared" si="10"/>
        <v>0</v>
      </c>
      <c r="AW23" s="117">
        <v>0</v>
      </c>
      <c r="AX23" s="117"/>
      <c r="AY23" s="115">
        <f t="shared" si="45"/>
        <v>0</v>
      </c>
      <c r="AZ23" s="116" t="str">
        <f t="shared" si="11"/>
        <v>-</v>
      </c>
      <c r="BA23" s="115">
        <f t="shared" si="46"/>
        <v>1303.443</v>
      </c>
      <c r="BB23" s="115">
        <f t="shared" si="46"/>
        <v>0</v>
      </c>
      <c r="BC23" s="115">
        <f t="shared" si="47"/>
        <v>-1303.443</v>
      </c>
      <c r="BD23" s="116">
        <f>IF(BA23=0,"-",BB23/BA23)</f>
        <v>0</v>
      </c>
      <c r="BE23" s="117">
        <v>0</v>
      </c>
      <c r="BF23" s="117"/>
      <c r="BG23" s="115">
        <f t="shared" si="49"/>
        <v>0</v>
      </c>
      <c r="BH23" s="116" t="str">
        <f>IF(BE23=0,"-",BF23/BE23)</f>
        <v>-</v>
      </c>
      <c r="BI23" s="114">
        <f t="shared" si="51"/>
        <v>0</v>
      </c>
      <c r="BJ23" s="114">
        <f t="shared" si="51"/>
        <v>0</v>
      </c>
      <c r="BK23" s="118">
        <v>0</v>
      </c>
      <c r="BL23" s="118">
        <v>0</v>
      </c>
      <c r="BM23" s="118">
        <v>0</v>
      </c>
      <c r="BN23" s="118">
        <v>0</v>
      </c>
      <c r="BO23" s="118">
        <v>0</v>
      </c>
      <c r="BP23" s="118">
        <v>0</v>
      </c>
      <c r="BQ23" s="118">
        <v>0</v>
      </c>
      <c r="BR23" s="118">
        <v>0</v>
      </c>
      <c r="BS23" s="118">
        <v>0</v>
      </c>
      <c r="BT23" s="118">
        <v>0</v>
      </c>
      <c r="BU23" s="118">
        <v>0</v>
      </c>
      <c r="BV23" s="118">
        <v>0</v>
      </c>
      <c r="BW23" s="118">
        <v>0</v>
      </c>
      <c r="BX23" s="118">
        <v>0</v>
      </c>
      <c r="BY23" s="115">
        <v>-1303.443</v>
      </c>
      <c r="BZ23" s="118">
        <v>0</v>
      </c>
      <c r="CA23" s="118">
        <v>0</v>
      </c>
      <c r="CB23" s="118">
        <v>0</v>
      </c>
      <c r="CC23" s="118">
        <v>0</v>
      </c>
      <c r="CD23" s="114">
        <f t="shared" si="13"/>
        <v>0</v>
      </c>
      <c r="CE23" s="151" t="s">
        <v>132</v>
      </c>
      <c r="CF23" s="118"/>
      <c r="CG23" s="117">
        <v>0</v>
      </c>
      <c r="CH23" s="117"/>
      <c r="CI23" s="113" t="s">
        <v>106</v>
      </c>
      <c r="CJ23" s="113"/>
      <c r="CK23" s="115">
        <f t="shared" si="52"/>
        <v>1303.443</v>
      </c>
      <c r="CL23" s="115">
        <f t="shared" si="53"/>
        <v>1303.443</v>
      </c>
      <c r="CM23" s="115">
        <f t="shared" si="53"/>
        <v>0</v>
      </c>
      <c r="CN23" s="115">
        <f t="shared" si="54"/>
        <v>-1303.443</v>
      </c>
      <c r="CO23" s="116">
        <f t="shared" si="14"/>
        <v>0</v>
      </c>
      <c r="CP23" s="117">
        <v>1303.443</v>
      </c>
      <c r="CQ23" s="117"/>
      <c r="CR23" s="115">
        <f t="shared" si="55"/>
        <v>-1303.443</v>
      </c>
      <c r="CS23" s="116">
        <f>IF(CP23=0,"-",CQ23/CP23)</f>
        <v>0</v>
      </c>
      <c r="CT23" s="117">
        <v>0</v>
      </c>
      <c r="CU23" s="117"/>
      <c r="CV23" s="115">
        <f t="shared" si="57"/>
        <v>0</v>
      </c>
      <c r="CW23" s="116" t="str">
        <f>IF(CT23=0,"-",CU23/CT23)</f>
        <v>-</v>
      </c>
      <c r="CX23" s="115">
        <f t="shared" si="59"/>
        <v>1303.443</v>
      </c>
      <c r="CY23" s="115">
        <f t="shared" si="59"/>
        <v>0</v>
      </c>
      <c r="CZ23" s="115">
        <f t="shared" si="60"/>
        <v>-1303.443</v>
      </c>
      <c r="DA23" s="116">
        <f t="shared" si="15"/>
        <v>0</v>
      </c>
      <c r="DB23" s="117">
        <v>0</v>
      </c>
      <c r="DC23" s="117"/>
      <c r="DD23" s="115">
        <f t="shared" si="61"/>
        <v>0</v>
      </c>
      <c r="DE23" s="116" t="str">
        <f>IF(DB23=0,"-",DC23/DB23)</f>
        <v>-</v>
      </c>
      <c r="DF23" s="115">
        <f t="shared" si="63"/>
        <v>1303.443</v>
      </c>
      <c r="DG23" s="115">
        <f t="shared" si="63"/>
        <v>0</v>
      </c>
      <c r="DH23" s="115">
        <f t="shared" si="64"/>
        <v>-1303.443</v>
      </c>
      <c r="DI23" s="116">
        <f t="shared" si="16"/>
        <v>0</v>
      </c>
      <c r="DJ23" s="117">
        <v>0</v>
      </c>
      <c r="DK23" s="117"/>
      <c r="DL23" s="115">
        <f t="shared" si="65"/>
        <v>0</v>
      </c>
      <c r="DM23" s="116" t="str">
        <f>IF(DJ23=0,"-",DK23/DJ23)</f>
        <v>-</v>
      </c>
      <c r="DN23" s="114">
        <f t="shared" si="67"/>
        <v>0</v>
      </c>
      <c r="DO23" s="114">
        <f t="shared" si="67"/>
        <v>0</v>
      </c>
      <c r="DP23" s="118">
        <v>0</v>
      </c>
      <c r="DQ23" s="118">
        <v>0</v>
      </c>
      <c r="DR23" s="118">
        <v>0</v>
      </c>
      <c r="DS23" s="118">
        <v>0</v>
      </c>
      <c r="DT23" s="118">
        <v>0</v>
      </c>
      <c r="DU23" s="118">
        <v>0</v>
      </c>
      <c r="DV23" s="118">
        <v>0</v>
      </c>
      <c r="DW23" s="118">
        <v>0</v>
      </c>
      <c r="DX23" s="118">
        <v>0</v>
      </c>
      <c r="DY23" s="118">
        <v>0</v>
      </c>
      <c r="DZ23" s="118">
        <v>0</v>
      </c>
      <c r="EA23" s="118">
        <v>0</v>
      </c>
      <c r="EB23" s="118">
        <v>0</v>
      </c>
      <c r="EC23" s="118">
        <v>0</v>
      </c>
      <c r="ED23" s="115">
        <v>-1303.443</v>
      </c>
      <c r="EE23" s="118">
        <v>0</v>
      </c>
      <c r="EF23" s="118">
        <v>0</v>
      </c>
      <c r="EG23" s="118">
        <v>0</v>
      </c>
      <c r="EH23" s="118">
        <v>0</v>
      </c>
      <c r="EI23" s="114">
        <f t="shared" si="18"/>
        <v>0</v>
      </c>
      <c r="EJ23" s="119" t="s">
        <v>127</v>
      </c>
      <c r="EK23" s="118"/>
      <c r="EL23" s="117">
        <v>0</v>
      </c>
      <c r="EM23" s="117"/>
      <c r="EN23" s="115">
        <f t="shared" si="68"/>
        <v>1303.443</v>
      </c>
      <c r="EO23" s="115">
        <f t="shared" si="69"/>
        <v>1303.443</v>
      </c>
      <c r="EP23" s="115">
        <f t="shared" si="69"/>
        <v>0</v>
      </c>
      <c r="EQ23" s="115">
        <f t="shared" si="70"/>
        <v>-1303.443</v>
      </c>
      <c r="ER23" s="116">
        <f t="shared" si="20"/>
        <v>0</v>
      </c>
      <c r="ES23" s="117">
        <v>1303.443</v>
      </c>
      <c r="ET23" s="117"/>
      <c r="EU23" s="115">
        <f t="shared" si="71"/>
        <v>-1303.443</v>
      </c>
      <c r="EV23" s="116">
        <f>IF(ES23=0,"-",ET23/ES23)</f>
        <v>0</v>
      </c>
      <c r="EW23" s="117">
        <v>0</v>
      </c>
      <c r="EX23" s="117"/>
      <c r="EY23" s="115">
        <f t="shared" si="73"/>
        <v>0</v>
      </c>
      <c r="EZ23" s="116" t="str">
        <f>IF(EW23=0,"-",EX23/EW23)</f>
        <v>-</v>
      </c>
      <c r="FA23" s="115">
        <f t="shared" si="75"/>
        <v>1303.443</v>
      </c>
      <c r="FB23" s="115">
        <f t="shared" si="75"/>
        <v>0</v>
      </c>
      <c r="FC23" s="115">
        <f t="shared" si="76"/>
        <v>-1303.443</v>
      </c>
      <c r="FD23" s="116">
        <f t="shared" si="21"/>
        <v>0</v>
      </c>
      <c r="FE23" s="117">
        <v>0</v>
      </c>
      <c r="FF23" s="117"/>
      <c r="FG23" s="115">
        <f t="shared" si="77"/>
        <v>0</v>
      </c>
      <c r="FH23" s="116" t="str">
        <f>IF(FE23=0,"-",FF23/FE23)</f>
        <v>-</v>
      </c>
      <c r="FI23" s="115">
        <f t="shared" si="79"/>
        <v>1303.443</v>
      </c>
      <c r="FJ23" s="115">
        <f t="shared" si="79"/>
        <v>0</v>
      </c>
      <c r="FK23" s="115">
        <f t="shared" si="80"/>
        <v>-1303.443</v>
      </c>
      <c r="FL23" s="116">
        <f t="shared" si="22"/>
        <v>0</v>
      </c>
      <c r="FM23" s="117">
        <v>0</v>
      </c>
      <c r="FN23" s="117"/>
      <c r="FO23" s="115">
        <f t="shared" si="81"/>
        <v>0</v>
      </c>
      <c r="FP23" s="116" t="str">
        <f>IF(FM23=0,"-",FN23/FM23)</f>
        <v>-</v>
      </c>
      <c r="FQ23" s="114">
        <f t="shared" si="83"/>
        <v>0</v>
      </c>
      <c r="FR23" s="114">
        <f t="shared" si="83"/>
        <v>0</v>
      </c>
      <c r="FS23" s="118">
        <v>0</v>
      </c>
      <c r="FT23" s="118">
        <v>0</v>
      </c>
      <c r="FU23" s="118">
        <v>0</v>
      </c>
      <c r="FV23" s="118">
        <v>0</v>
      </c>
      <c r="FW23" s="118">
        <v>0</v>
      </c>
      <c r="FX23" s="118">
        <v>0</v>
      </c>
      <c r="FY23" s="118">
        <v>0</v>
      </c>
      <c r="FZ23" s="118">
        <v>0</v>
      </c>
      <c r="GA23" s="118">
        <v>0</v>
      </c>
      <c r="GB23" s="118">
        <v>0</v>
      </c>
      <c r="GC23" s="118">
        <v>0</v>
      </c>
      <c r="GD23" s="118">
        <v>0</v>
      </c>
      <c r="GE23" s="118">
        <v>0</v>
      </c>
      <c r="GF23" s="118">
        <v>0</v>
      </c>
      <c r="GG23" s="115">
        <v>-1303.443</v>
      </c>
      <c r="GH23" s="118">
        <v>0</v>
      </c>
      <c r="GI23" s="118">
        <v>0</v>
      </c>
      <c r="GJ23" s="118">
        <v>0</v>
      </c>
      <c r="GK23" s="118">
        <v>0</v>
      </c>
      <c r="GL23" s="114">
        <f t="shared" si="24"/>
        <v>0</v>
      </c>
      <c r="GM23" s="119" t="str">
        <f t="shared" si="84"/>
        <v xml:space="preserve">Новый проект (НДС не облагается)
</v>
      </c>
      <c r="GN23" s="118"/>
      <c r="GO23" s="122"/>
      <c r="GP23" s="123"/>
      <c r="GQ23" s="124"/>
      <c r="GR23" s="124"/>
      <c r="GS23" s="124"/>
      <c r="GT23" s="124"/>
      <c r="GU23" s="124"/>
      <c r="GV23" s="124"/>
      <c r="GW23" s="124"/>
      <c r="GX23" s="124"/>
      <c r="GY23" s="124"/>
      <c r="GZ23" s="124"/>
      <c r="HA23" s="124"/>
      <c r="HB23" s="124"/>
      <c r="HC23" s="124"/>
      <c r="HD23" s="124"/>
      <c r="HE23" s="124"/>
      <c r="HF23" s="124"/>
      <c r="HG23" s="124"/>
      <c r="HH23" s="124"/>
      <c r="HI23" s="124"/>
      <c r="HJ23" s="123"/>
      <c r="HK23" s="125">
        <f t="shared" si="85"/>
        <v>0</v>
      </c>
      <c r="HL23" s="125">
        <f t="shared" si="85"/>
        <v>0</v>
      </c>
      <c r="HM23" s="125">
        <f t="shared" si="85"/>
        <v>0</v>
      </c>
      <c r="HN23" s="125">
        <f t="shared" si="85"/>
        <v>0</v>
      </c>
      <c r="HO23" s="125">
        <f t="shared" si="85"/>
        <v>0</v>
      </c>
      <c r="HP23" s="125">
        <f t="shared" si="85"/>
        <v>0</v>
      </c>
      <c r="HQ23" s="125">
        <f t="shared" si="85"/>
        <v>0</v>
      </c>
      <c r="HR23" s="125">
        <f t="shared" si="85"/>
        <v>0</v>
      </c>
      <c r="HS23" s="126"/>
      <c r="HT23" s="126"/>
      <c r="HU23" s="126"/>
      <c r="HV23" s="126"/>
      <c r="HW23" s="126"/>
      <c r="HX23" s="126"/>
      <c r="HY23" s="126"/>
      <c r="HZ23" s="126"/>
      <c r="IA23" s="126"/>
      <c r="IB23" s="126"/>
      <c r="IC23" s="126"/>
      <c r="ID23" s="126"/>
      <c r="IE23" s="126"/>
      <c r="IF23" s="126"/>
      <c r="IG23" s="126"/>
      <c r="IH23" s="126"/>
      <c r="II23" s="126"/>
      <c r="IJ23" s="126"/>
      <c r="IK23" s="126"/>
      <c r="IL23" s="126"/>
      <c r="IM23" s="126"/>
      <c r="IN23" s="126"/>
      <c r="IO23" s="126"/>
      <c r="IP23" s="126"/>
      <c r="IQ23" s="126"/>
      <c r="IR23" s="126"/>
      <c r="IS23" s="126"/>
      <c r="IT23" s="126"/>
      <c r="IU23" s="126"/>
      <c r="IV23" s="126"/>
      <c r="IW23" s="126"/>
      <c r="IX23" s="126"/>
      <c r="IY23" s="125">
        <f t="shared" si="86"/>
        <v>0</v>
      </c>
      <c r="IZ23" s="125">
        <f t="shared" si="86"/>
        <v>0</v>
      </c>
      <c r="JA23" s="125">
        <f t="shared" si="86"/>
        <v>0</v>
      </c>
      <c r="JB23" s="125">
        <f t="shared" si="86"/>
        <v>0</v>
      </c>
      <c r="JC23" s="125">
        <f t="shared" si="86"/>
        <v>0</v>
      </c>
      <c r="JD23" s="125">
        <f t="shared" si="86"/>
        <v>0</v>
      </c>
      <c r="JE23" s="125">
        <f t="shared" si="86"/>
        <v>0</v>
      </c>
      <c r="JF23" s="125">
        <f t="shared" si="86"/>
        <v>0</v>
      </c>
      <c r="JG23" s="126"/>
      <c r="JH23" s="126"/>
      <c r="JI23" s="126"/>
      <c r="JJ23" s="126"/>
      <c r="JK23" s="126"/>
      <c r="JL23" s="126"/>
      <c r="JM23" s="126"/>
      <c r="JN23" s="126"/>
      <c r="JO23" s="126"/>
      <c r="JP23" s="126"/>
      <c r="JQ23" s="126"/>
      <c r="JR23" s="126"/>
      <c r="JS23" s="126"/>
      <c r="JT23" s="126"/>
      <c r="JU23" s="126"/>
      <c r="JV23" s="126"/>
      <c r="JW23" s="126"/>
      <c r="JX23" s="126"/>
      <c r="JY23" s="126"/>
      <c r="JZ23" s="126"/>
      <c r="KA23" s="126"/>
      <c r="KB23" s="126"/>
      <c r="KC23" s="126"/>
      <c r="KD23" s="126"/>
      <c r="KE23" s="126"/>
      <c r="KF23" s="126"/>
      <c r="KG23" s="126"/>
      <c r="KH23" s="126"/>
      <c r="KI23" s="126"/>
      <c r="KJ23" s="126"/>
      <c r="KK23" s="126"/>
      <c r="KL23" s="126"/>
      <c r="KM23" s="2"/>
      <c r="KN23" s="126"/>
      <c r="KO23" s="93"/>
      <c r="KP23" s="93"/>
      <c r="KQ23" s="93"/>
      <c r="KR23" s="126"/>
      <c r="KS23" s="126"/>
      <c r="KT23" s="126"/>
      <c r="KU23" s="126"/>
      <c r="KV23" s="126"/>
      <c r="KW23" s="126"/>
      <c r="KX23" s="126"/>
      <c r="KY23" s="126"/>
      <c r="KZ23" s="126"/>
      <c r="LA23" s="126"/>
      <c r="LB23" s="126"/>
      <c r="LC23" s="126"/>
      <c r="LD23" s="126"/>
      <c r="LE23" s="126"/>
      <c r="LF23" s="126"/>
      <c r="LG23" s="126"/>
      <c r="LH23" s="126"/>
      <c r="LI23" s="126"/>
      <c r="LJ23" s="127"/>
      <c r="LK23" s="127"/>
      <c r="LL23" s="127"/>
      <c r="LM23" s="127"/>
      <c r="LN23" s="127"/>
      <c r="LO23" s="127"/>
      <c r="LP23" s="128"/>
      <c r="LQ23" s="128"/>
      <c r="LR23" s="128"/>
      <c r="LS23" s="128"/>
      <c r="LT23" s="128"/>
      <c r="LU23" s="129"/>
      <c r="LV23" s="128"/>
      <c r="LW23" s="128"/>
      <c r="LX23" s="129"/>
    </row>
    <row r="24" spans="1:336" s="130" customFormat="1" ht="38.25" customHeight="1" outlineLevel="1" x14ac:dyDescent="0.2">
      <c r="A24" s="103" t="s">
        <v>133</v>
      </c>
      <c r="B24" s="104" t="s">
        <v>134</v>
      </c>
      <c r="C24" s="106" t="s">
        <v>103</v>
      </c>
      <c r="D24" s="106" t="s">
        <v>104</v>
      </c>
      <c r="E24" s="106" t="s">
        <v>105</v>
      </c>
      <c r="F24" s="107">
        <v>217.8</v>
      </c>
      <c r="G24" s="107"/>
      <c r="H24" s="107">
        <v>217.79999999999998</v>
      </c>
      <c r="I24" s="107"/>
      <c r="J24" s="108">
        <v>22020</v>
      </c>
      <c r="K24" s="108"/>
      <c r="L24" s="108">
        <v>22020</v>
      </c>
      <c r="M24" s="109"/>
      <c r="N24" s="107">
        <v>0</v>
      </c>
      <c r="O24" s="107"/>
      <c r="P24" s="110" t="s">
        <v>104</v>
      </c>
      <c r="Q24" s="111"/>
      <c r="R24" s="110" t="s">
        <v>104</v>
      </c>
      <c r="S24" s="110" t="s">
        <v>104</v>
      </c>
      <c r="T24" s="110" t="s">
        <v>104</v>
      </c>
      <c r="U24" s="110" t="s">
        <v>104</v>
      </c>
      <c r="V24" s="107">
        <v>0</v>
      </c>
      <c r="W24" s="107">
        <v>0</v>
      </c>
      <c r="X24" s="110" t="s">
        <v>104</v>
      </c>
      <c r="Y24" s="107">
        <v>0</v>
      </c>
      <c r="Z24" s="110" t="s">
        <v>104</v>
      </c>
      <c r="AA24" s="110" t="s">
        <v>104</v>
      </c>
      <c r="AB24" s="112">
        <v>0</v>
      </c>
      <c r="AC24" s="112"/>
      <c r="AD24" s="113" t="s">
        <v>106</v>
      </c>
      <c r="AE24" s="113"/>
      <c r="AF24" s="114">
        <f t="shared" si="37"/>
        <v>217.8</v>
      </c>
      <c r="AG24" s="115">
        <f t="shared" si="38"/>
        <v>217.8</v>
      </c>
      <c r="AH24" s="115">
        <f t="shared" si="38"/>
        <v>0</v>
      </c>
      <c r="AI24" s="115">
        <f t="shared" si="39"/>
        <v>-217.8</v>
      </c>
      <c r="AJ24" s="116">
        <f t="shared" si="8"/>
        <v>0</v>
      </c>
      <c r="AK24" s="117">
        <v>0</v>
      </c>
      <c r="AL24" s="117"/>
      <c r="AM24" s="115">
        <f t="shared" si="40"/>
        <v>0</v>
      </c>
      <c r="AN24" s="116" t="str">
        <f t="shared" si="41"/>
        <v>-</v>
      </c>
      <c r="AO24" s="117">
        <v>217.8</v>
      </c>
      <c r="AP24" s="117"/>
      <c r="AQ24" s="115">
        <f t="shared" si="42"/>
        <v>-217.8</v>
      </c>
      <c r="AR24" s="116">
        <f t="shared" si="9"/>
        <v>0</v>
      </c>
      <c r="AS24" s="115">
        <f t="shared" si="43"/>
        <v>217.8</v>
      </c>
      <c r="AT24" s="115">
        <f t="shared" si="43"/>
        <v>0</v>
      </c>
      <c r="AU24" s="115">
        <f t="shared" si="44"/>
        <v>-217.8</v>
      </c>
      <c r="AV24" s="116">
        <f t="shared" si="10"/>
        <v>0</v>
      </c>
      <c r="AW24" s="117">
        <v>0</v>
      </c>
      <c r="AX24" s="117"/>
      <c r="AY24" s="115">
        <f t="shared" si="45"/>
        <v>0</v>
      </c>
      <c r="AZ24" s="116" t="str">
        <f t="shared" si="11"/>
        <v>-</v>
      </c>
      <c r="BA24" s="115">
        <f t="shared" si="46"/>
        <v>217.8</v>
      </c>
      <c r="BB24" s="115">
        <f t="shared" si="46"/>
        <v>0</v>
      </c>
      <c r="BC24" s="115">
        <f t="shared" si="47"/>
        <v>-217.8</v>
      </c>
      <c r="BD24" s="116">
        <f t="shared" si="48"/>
        <v>0</v>
      </c>
      <c r="BE24" s="117">
        <v>0</v>
      </c>
      <c r="BF24" s="117"/>
      <c r="BG24" s="115">
        <f t="shared" si="49"/>
        <v>0</v>
      </c>
      <c r="BH24" s="116" t="str">
        <f t="shared" si="50"/>
        <v>-</v>
      </c>
      <c r="BI24" s="114">
        <f t="shared" si="51"/>
        <v>0</v>
      </c>
      <c r="BJ24" s="114">
        <f t="shared" si="51"/>
        <v>0</v>
      </c>
      <c r="BK24" s="118">
        <v>0</v>
      </c>
      <c r="BL24" s="118">
        <v>0</v>
      </c>
      <c r="BM24" s="118">
        <v>0</v>
      </c>
      <c r="BN24" s="118">
        <v>0</v>
      </c>
      <c r="BO24" s="118">
        <v>0</v>
      </c>
      <c r="BP24" s="118">
        <v>0</v>
      </c>
      <c r="BQ24" s="118">
        <v>0</v>
      </c>
      <c r="BR24" s="118">
        <v>0</v>
      </c>
      <c r="BS24" s="118">
        <v>0</v>
      </c>
      <c r="BT24" s="118">
        <v>0</v>
      </c>
      <c r="BU24" s="118">
        <v>0</v>
      </c>
      <c r="BV24" s="118">
        <v>0</v>
      </c>
      <c r="BW24" s="118">
        <v>0</v>
      </c>
      <c r="BX24" s="118">
        <v>0</v>
      </c>
      <c r="BY24" s="115">
        <v>-217.8</v>
      </c>
      <c r="BZ24" s="118">
        <v>0</v>
      </c>
      <c r="CA24" s="118">
        <v>0</v>
      </c>
      <c r="CB24" s="118">
        <v>0</v>
      </c>
      <c r="CC24" s="118">
        <v>0</v>
      </c>
      <c r="CD24" s="114">
        <f t="shared" si="13"/>
        <v>0</v>
      </c>
      <c r="CE24" s="119" t="s">
        <v>135</v>
      </c>
      <c r="CF24" s="118"/>
      <c r="CG24" s="117">
        <v>0</v>
      </c>
      <c r="CH24" s="117"/>
      <c r="CI24" s="113" t="s">
        <v>106</v>
      </c>
      <c r="CJ24" s="113"/>
      <c r="CK24" s="115">
        <f t="shared" si="52"/>
        <v>217.79999999999998</v>
      </c>
      <c r="CL24" s="115">
        <f t="shared" si="53"/>
        <v>217.79999999999998</v>
      </c>
      <c r="CM24" s="115">
        <f t="shared" si="53"/>
        <v>0</v>
      </c>
      <c r="CN24" s="115">
        <f t="shared" si="54"/>
        <v>-217.79999999999998</v>
      </c>
      <c r="CO24" s="116">
        <f t="shared" si="14"/>
        <v>0</v>
      </c>
      <c r="CP24" s="117">
        <v>0</v>
      </c>
      <c r="CQ24" s="117"/>
      <c r="CR24" s="115">
        <f t="shared" si="55"/>
        <v>0</v>
      </c>
      <c r="CS24" s="116" t="str">
        <f t="shared" si="56"/>
        <v>-</v>
      </c>
      <c r="CT24" s="117">
        <v>217.79999999999998</v>
      </c>
      <c r="CU24" s="117"/>
      <c r="CV24" s="115">
        <f t="shared" si="57"/>
        <v>-217.79999999999998</v>
      </c>
      <c r="CW24" s="116">
        <f t="shared" si="58"/>
        <v>0</v>
      </c>
      <c r="CX24" s="115">
        <f t="shared" si="59"/>
        <v>217.79999999999998</v>
      </c>
      <c r="CY24" s="115">
        <f t="shared" si="59"/>
        <v>0</v>
      </c>
      <c r="CZ24" s="115">
        <f t="shared" si="60"/>
        <v>-217.79999999999998</v>
      </c>
      <c r="DA24" s="116">
        <f t="shared" si="15"/>
        <v>0</v>
      </c>
      <c r="DB24" s="117">
        <v>0</v>
      </c>
      <c r="DC24" s="117"/>
      <c r="DD24" s="115">
        <f t="shared" si="61"/>
        <v>0</v>
      </c>
      <c r="DE24" s="116" t="str">
        <f t="shared" si="62"/>
        <v>-</v>
      </c>
      <c r="DF24" s="115">
        <f t="shared" si="63"/>
        <v>217.79999999999998</v>
      </c>
      <c r="DG24" s="115">
        <f t="shared" si="63"/>
        <v>0</v>
      </c>
      <c r="DH24" s="115">
        <f t="shared" si="64"/>
        <v>-217.79999999999998</v>
      </c>
      <c r="DI24" s="116">
        <f t="shared" si="16"/>
        <v>0</v>
      </c>
      <c r="DJ24" s="117">
        <v>0</v>
      </c>
      <c r="DK24" s="117"/>
      <c r="DL24" s="115">
        <f t="shared" si="65"/>
        <v>0</v>
      </c>
      <c r="DM24" s="116" t="str">
        <f t="shared" si="66"/>
        <v>-</v>
      </c>
      <c r="DN24" s="114">
        <f t="shared" si="67"/>
        <v>0</v>
      </c>
      <c r="DO24" s="114">
        <f t="shared" si="67"/>
        <v>0</v>
      </c>
      <c r="DP24" s="118">
        <v>0</v>
      </c>
      <c r="DQ24" s="118">
        <v>0</v>
      </c>
      <c r="DR24" s="118">
        <v>0</v>
      </c>
      <c r="DS24" s="118">
        <v>0</v>
      </c>
      <c r="DT24" s="118">
        <v>0</v>
      </c>
      <c r="DU24" s="118">
        <v>0</v>
      </c>
      <c r="DV24" s="118">
        <v>0</v>
      </c>
      <c r="DW24" s="118">
        <v>0</v>
      </c>
      <c r="DX24" s="118">
        <v>0</v>
      </c>
      <c r="DY24" s="118">
        <v>0</v>
      </c>
      <c r="DZ24" s="118">
        <v>0</v>
      </c>
      <c r="EA24" s="118">
        <v>0</v>
      </c>
      <c r="EB24" s="118">
        <v>0</v>
      </c>
      <c r="EC24" s="118">
        <v>0</v>
      </c>
      <c r="ED24" s="115">
        <v>-217.79999999999998</v>
      </c>
      <c r="EE24" s="118">
        <v>0</v>
      </c>
      <c r="EF24" s="118">
        <v>0</v>
      </c>
      <c r="EG24" s="118">
        <v>0</v>
      </c>
      <c r="EH24" s="118">
        <v>0</v>
      </c>
      <c r="EI24" s="114">
        <f t="shared" si="18"/>
        <v>0</v>
      </c>
      <c r="EJ24" s="119" t="s">
        <v>135</v>
      </c>
      <c r="EK24" s="118"/>
      <c r="EL24" s="117">
        <v>0</v>
      </c>
      <c r="EM24" s="117"/>
      <c r="EN24" s="115">
        <f t="shared" si="68"/>
        <v>217.79999999999998</v>
      </c>
      <c r="EO24" s="115">
        <f t="shared" si="69"/>
        <v>217.79999999999998</v>
      </c>
      <c r="EP24" s="115">
        <f t="shared" si="69"/>
        <v>0</v>
      </c>
      <c r="EQ24" s="115">
        <f t="shared" si="70"/>
        <v>-217.79999999999998</v>
      </c>
      <c r="ER24" s="116">
        <f t="shared" si="20"/>
        <v>0</v>
      </c>
      <c r="ES24" s="117">
        <v>0</v>
      </c>
      <c r="ET24" s="117"/>
      <c r="EU24" s="115">
        <f t="shared" si="71"/>
        <v>0</v>
      </c>
      <c r="EV24" s="116" t="str">
        <f t="shared" si="72"/>
        <v>-</v>
      </c>
      <c r="EW24" s="117">
        <v>217.79999999999998</v>
      </c>
      <c r="EX24" s="117"/>
      <c r="EY24" s="115">
        <f t="shared" si="73"/>
        <v>-217.79999999999998</v>
      </c>
      <c r="EZ24" s="116">
        <f t="shared" si="74"/>
        <v>0</v>
      </c>
      <c r="FA24" s="115">
        <f t="shared" si="75"/>
        <v>217.79999999999998</v>
      </c>
      <c r="FB24" s="115">
        <f t="shared" si="75"/>
        <v>0</v>
      </c>
      <c r="FC24" s="115">
        <f t="shared" si="76"/>
        <v>-217.79999999999998</v>
      </c>
      <c r="FD24" s="116">
        <f t="shared" si="21"/>
        <v>0</v>
      </c>
      <c r="FE24" s="117">
        <v>0</v>
      </c>
      <c r="FF24" s="117"/>
      <c r="FG24" s="115">
        <f t="shared" si="77"/>
        <v>0</v>
      </c>
      <c r="FH24" s="116" t="str">
        <f t="shared" si="78"/>
        <v>-</v>
      </c>
      <c r="FI24" s="115">
        <f t="shared" si="79"/>
        <v>217.79999999999998</v>
      </c>
      <c r="FJ24" s="115">
        <f t="shared" si="79"/>
        <v>0</v>
      </c>
      <c r="FK24" s="115">
        <f t="shared" si="80"/>
        <v>-217.79999999999998</v>
      </c>
      <c r="FL24" s="116">
        <f t="shared" si="22"/>
        <v>0</v>
      </c>
      <c r="FM24" s="117">
        <v>0</v>
      </c>
      <c r="FN24" s="117"/>
      <c r="FO24" s="115">
        <f t="shared" si="81"/>
        <v>0</v>
      </c>
      <c r="FP24" s="116" t="str">
        <f t="shared" si="82"/>
        <v>-</v>
      </c>
      <c r="FQ24" s="114">
        <f t="shared" si="83"/>
        <v>0</v>
      </c>
      <c r="FR24" s="114">
        <f t="shared" si="83"/>
        <v>0</v>
      </c>
      <c r="FS24" s="118">
        <v>0</v>
      </c>
      <c r="FT24" s="118">
        <v>0</v>
      </c>
      <c r="FU24" s="118">
        <v>0</v>
      </c>
      <c r="FV24" s="118">
        <v>0</v>
      </c>
      <c r="FW24" s="118">
        <v>0</v>
      </c>
      <c r="FX24" s="118">
        <v>0</v>
      </c>
      <c r="FY24" s="118">
        <v>0</v>
      </c>
      <c r="FZ24" s="118">
        <v>0</v>
      </c>
      <c r="GA24" s="118">
        <v>0</v>
      </c>
      <c r="GB24" s="118">
        <v>0</v>
      </c>
      <c r="GC24" s="118">
        <v>0</v>
      </c>
      <c r="GD24" s="118">
        <v>0</v>
      </c>
      <c r="GE24" s="118">
        <v>0</v>
      </c>
      <c r="GF24" s="118">
        <v>0</v>
      </c>
      <c r="GG24" s="115">
        <v>-217.79999999999998</v>
      </c>
      <c r="GH24" s="118">
        <v>0</v>
      </c>
      <c r="GI24" s="118">
        <v>0</v>
      </c>
      <c r="GJ24" s="118">
        <v>0</v>
      </c>
      <c r="GK24" s="118">
        <v>0</v>
      </c>
      <c r="GL24" s="114">
        <f t="shared" si="24"/>
        <v>0</v>
      </c>
      <c r="GM24" s="119" t="str">
        <f t="shared" si="84"/>
        <v>Новый проект (НДС не облагается). 
Централизованный проект 2020 года.</v>
      </c>
      <c r="GN24" s="118"/>
      <c r="GO24" s="122"/>
      <c r="GP24" s="123"/>
      <c r="GQ24" s="124"/>
      <c r="GR24" s="124"/>
      <c r="GS24" s="124"/>
      <c r="GT24" s="124"/>
      <c r="GU24" s="124"/>
      <c r="GV24" s="124"/>
      <c r="GW24" s="124"/>
      <c r="GX24" s="124"/>
      <c r="GY24" s="124"/>
      <c r="GZ24" s="124"/>
      <c r="HA24" s="124"/>
      <c r="HB24" s="124"/>
      <c r="HC24" s="124"/>
      <c r="HD24" s="124"/>
      <c r="HE24" s="124"/>
      <c r="HF24" s="124"/>
      <c r="HG24" s="124"/>
      <c r="HH24" s="124"/>
      <c r="HI24" s="124"/>
      <c r="HJ24" s="123"/>
      <c r="HK24" s="125">
        <f t="shared" si="85"/>
        <v>0</v>
      </c>
      <c r="HL24" s="125">
        <f t="shared" si="85"/>
        <v>0</v>
      </c>
      <c r="HM24" s="125">
        <f t="shared" si="85"/>
        <v>0</v>
      </c>
      <c r="HN24" s="125">
        <f t="shared" si="85"/>
        <v>0</v>
      </c>
      <c r="HO24" s="125">
        <f t="shared" si="85"/>
        <v>0</v>
      </c>
      <c r="HP24" s="125">
        <f t="shared" si="85"/>
        <v>0</v>
      </c>
      <c r="HQ24" s="125">
        <f t="shared" si="85"/>
        <v>0</v>
      </c>
      <c r="HR24" s="125">
        <f t="shared" si="85"/>
        <v>0</v>
      </c>
      <c r="HS24" s="126"/>
      <c r="HT24" s="126"/>
      <c r="HU24" s="126"/>
      <c r="HV24" s="126"/>
      <c r="HW24" s="126"/>
      <c r="HX24" s="126"/>
      <c r="HY24" s="126"/>
      <c r="HZ24" s="126"/>
      <c r="IA24" s="126"/>
      <c r="IB24" s="126"/>
      <c r="IC24" s="126"/>
      <c r="ID24" s="126"/>
      <c r="IE24" s="126"/>
      <c r="IF24" s="126"/>
      <c r="IG24" s="126"/>
      <c r="IH24" s="126"/>
      <c r="II24" s="126"/>
      <c r="IJ24" s="126"/>
      <c r="IK24" s="126"/>
      <c r="IL24" s="126"/>
      <c r="IM24" s="126"/>
      <c r="IN24" s="126"/>
      <c r="IO24" s="126"/>
      <c r="IP24" s="126"/>
      <c r="IQ24" s="126"/>
      <c r="IR24" s="126"/>
      <c r="IS24" s="126"/>
      <c r="IT24" s="126"/>
      <c r="IU24" s="126"/>
      <c r="IV24" s="126"/>
      <c r="IW24" s="126"/>
      <c r="IX24" s="126"/>
      <c r="IY24" s="125">
        <f t="shared" si="86"/>
        <v>0</v>
      </c>
      <c r="IZ24" s="125">
        <f t="shared" si="86"/>
        <v>0</v>
      </c>
      <c r="JA24" s="125">
        <f t="shared" si="86"/>
        <v>0</v>
      </c>
      <c r="JB24" s="125">
        <f t="shared" si="86"/>
        <v>0</v>
      </c>
      <c r="JC24" s="125">
        <f t="shared" si="86"/>
        <v>0</v>
      </c>
      <c r="JD24" s="125">
        <f t="shared" si="86"/>
        <v>0</v>
      </c>
      <c r="JE24" s="125">
        <f t="shared" si="86"/>
        <v>0</v>
      </c>
      <c r="JF24" s="125">
        <f t="shared" si="86"/>
        <v>0</v>
      </c>
      <c r="JG24" s="126"/>
      <c r="JH24" s="126"/>
      <c r="JI24" s="126"/>
      <c r="JJ24" s="126"/>
      <c r="JK24" s="126"/>
      <c r="JL24" s="126"/>
      <c r="JM24" s="126"/>
      <c r="JN24" s="126"/>
      <c r="JO24" s="126"/>
      <c r="JP24" s="126"/>
      <c r="JQ24" s="126"/>
      <c r="JR24" s="126"/>
      <c r="JS24" s="126"/>
      <c r="JT24" s="126"/>
      <c r="JU24" s="126"/>
      <c r="JV24" s="126"/>
      <c r="JW24" s="126"/>
      <c r="JX24" s="126"/>
      <c r="JY24" s="126"/>
      <c r="JZ24" s="126"/>
      <c r="KA24" s="126"/>
      <c r="KB24" s="126"/>
      <c r="KC24" s="126"/>
      <c r="KD24" s="126"/>
      <c r="KE24" s="126"/>
      <c r="KF24" s="126"/>
      <c r="KG24" s="126"/>
      <c r="KH24" s="126"/>
      <c r="KI24" s="126"/>
      <c r="KJ24" s="126"/>
      <c r="KK24" s="126"/>
      <c r="KL24" s="126"/>
      <c r="KM24" s="2"/>
      <c r="KN24" s="126"/>
      <c r="KO24" s="93"/>
      <c r="KP24" s="93"/>
      <c r="KQ24" s="93"/>
      <c r="KR24" s="126"/>
      <c r="KS24" s="126"/>
      <c r="KT24" s="126"/>
      <c r="KU24" s="126"/>
      <c r="KV24" s="126"/>
      <c r="KW24" s="126"/>
      <c r="KX24" s="126"/>
      <c r="KY24" s="126"/>
      <c r="KZ24" s="126"/>
      <c r="LA24" s="126"/>
      <c r="LB24" s="126"/>
      <c r="LC24" s="126"/>
      <c r="LD24" s="126"/>
      <c r="LE24" s="126"/>
      <c r="LF24" s="126"/>
      <c r="LG24" s="126"/>
      <c r="LH24" s="126"/>
      <c r="LI24" s="126"/>
      <c r="LJ24" s="127"/>
      <c r="LK24" s="127"/>
      <c r="LL24" s="127"/>
      <c r="LM24" s="127"/>
      <c r="LN24" s="127"/>
      <c r="LO24" s="127"/>
      <c r="LP24" s="128"/>
      <c r="LQ24" s="128"/>
      <c r="LR24" s="128"/>
      <c r="LS24" s="128"/>
      <c r="LT24" s="128"/>
      <c r="LU24" s="129"/>
      <c r="LV24" s="128"/>
      <c r="LW24" s="128"/>
      <c r="LX24" s="129"/>
    </row>
    <row r="25" spans="1:336" s="130" customFormat="1" ht="33.75" customHeight="1" outlineLevel="1" x14ac:dyDescent="0.2">
      <c r="A25" s="103" t="s">
        <v>136</v>
      </c>
      <c r="B25" s="104" t="s">
        <v>137</v>
      </c>
      <c r="C25" s="106" t="s">
        <v>103</v>
      </c>
      <c r="D25" s="106" t="s">
        <v>104</v>
      </c>
      <c r="E25" s="106" t="s">
        <v>105</v>
      </c>
      <c r="F25" s="107">
        <f>H25*1.2</f>
        <v>1223.5815720000001</v>
      </c>
      <c r="G25" s="107"/>
      <c r="H25" s="107">
        <v>1019.6513100000001</v>
      </c>
      <c r="I25" s="107"/>
      <c r="J25" s="108">
        <v>22020</v>
      </c>
      <c r="K25" s="108"/>
      <c r="L25" s="108">
        <v>22020</v>
      </c>
      <c r="M25" s="109"/>
      <c r="N25" s="107">
        <v>0</v>
      </c>
      <c r="O25" s="107"/>
      <c r="P25" s="110" t="s">
        <v>104</v>
      </c>
      <c r="Q25" s="111"/>
      <c r="R25" s="110" t="s">
        <v>104</v>
      </c>
      <c r="S25" s="110" t="s">
        <v>104</v>
      </c>
      <c r="T25" s="110" t="s">
        <v>104</v>
      </c>
      <c r="U25" s="110" t="s">
        <v>104</v>
      </c>
      <c r="V25" s="107">
        <v>0</v>
      </c>
      <c r="W25" s="107">
        <v>0</v>
      </c>
      <c r="X25" s="110" t="s">
        <v>104</v>
      </c>
      <c r="Y25" s="107">
        <v>0</v>
      </c>
      <c r="Z25" s="110" t="s">
        <v>104</v>
      </c>
      <c r="AA25" s="110" t="s">
        <v>104</v>
      </c>
      <c r="AB25" s="112">
        <v>0</v>
      </c>
      <c r="AC25" s="112"/>
      <c r="AD25" s="113" t="s">
        <v>106</v>
      </c>
      <c r="AE25" s="113"/>
      <c r="AF25" s="114">
        <f t="shared" si="37"/>
        <v>1223.5815720000001</v>
      </c>
      <c r="AG25" s="115">
        <f t="shared" si="38"/>
        <v>1223.5815720000001</v>
      </c>
      <c r="AH25" s="115">
        <f t="shared" si="38"/>
        <v>0</v>
      </c>
      <c r="AI25" s="115">
        <f t="shared" si="39"/>
        <v>-1223.5815720000001</v>
      </c>
      <c r="AJ25" s="116">
        <f t="shared" si="8"/>
        <v>0</v>
      </c>
      <c r="AK25" s="117">
        <v>0</v>
      </c>
      <c r="AL25" s="117"/>
      <c r="AM25" s="115">
        <f t="shared" si="40"/>
        <v>0</v>
      </c>
      <c r="AN25" s="116" t="str">
        <f t="shared" si="41"/>
        <v>-</v>
      </c>
      <c r="AO25" s="117">
        <v>1223.5815720000001</v>
      </c>
      <c r="AP25" s="117"/>
      <c r="AQ25" s="115">
        <f t="shared" si="42"/>
        <v>-1223.5815720000001</v>
      </c>
      <c r="AR25" s="116">
        <f t="shared" si="9"/>
        <v>0</v>
      </c>
      <c r="AS25" s="115">
        <f t="shared" si="43"/>
        <v>1223.5815720000001</v>
      </c>
      <c r="AT25" s="115">
        <f t="shared" si="43"/>
        <v>0</v>
      </c>
      <c r="AU25" s="115">
        <f t="shared" si="44"/>
        <v>-1223.5815720000001</v>
      </c>
      <c r="AV25" s="116">
        <f t="shared" si="10"/>
        <v>0</v>
      </c>
      <c r="AW25" s="117">
        <v>0</v>
      </c>
      <c r="AX25" s="117"/>
      <c r="AY25" s="115">
        <f t="shared" si="45"/>
        <v>0</v>
      </c>
      <c r="AZ25" s="116" t="str">
        <f t="shared" si="11"/>
        <v>-</v>
      </c>
      <c r="BA25" s="115">
        <f t="shared" si="46"/>
        <v>1223.5815720000001</v>
      </c>
      <c r="BB25" s="115">
        <f t="shared" si="46"/>
        <v>0</v>
      </c>
      <c r="BC25" s="115">
        <f t="shared" si="47"/>
        <v>-1223.5815720000001</v>
      </c>
      <c r="BD25" s="116">
        <f t="shared" si="48"/>
        <v>0</v>
      </c>
      <c r="BE25" s="117">
        <v>0</v>
      </c>
      <c r="BF25" s="117"/>
      <c r="BG25" s="115">
        <f t="shared" si="49"/>
        <v>0</v>
      </c>
      <c r="BH25" s="116" t="str">
        <f t="shared" si="50"/>
        <v>-</v>
      </c>
      <c r="BI25" s="114">
        <f t="shared" si="51"/>
        <v>0</v>
      </c>
      <c r="BJ25" s="114">
        <f t="shared" si="51"/>
        <v>0</v>
      </c>
      <c r="BK25" s="118">
        <v>0</v>
      </c>
      <c r="BL25" s="118">
        <v>0</v>
      </c>
      <c r="BM25" s="118">
        <v>0</v>
      </c>
      <c r="BN25" s="118">
        <v>0</v>
      </c>
      <c r="BO25" s="118">
        <v>0</v>
      </c>
      <c r="BP25" s="118">
        <v>0</v>
      </c>
      <c r="BQ25" s="118">
        <v>0</v>
      </c>
      <c r="BR25" s="118">
        <v>0</v>
      </c>
      <c r="BS25" s="118">
        <v>0</v>
      </c>
      <c r="BT25" s="118">
        <v>0</v>
      </c>
      <c r="BU25" s="118">
        <v>0</v>
      </c>
      <c r="BV25" s="118">
        <v>0</v>
      </c>
      <c r="BW25" s="118">
        <v>0</v>
      </c>
      <c r="BX25" s="118">
        <v>0</v>
      </c>
      <c r="BY25" s="115">
        <v>-1223.5815720000001</v>
      </c>
      <c r="BZ25" s="118">
        <v>0</v>
      </c>
      <c r="CA25" s="118">
        <v>0</v>
      </c>
      <c r="CB25" s="118">
        <v>0</v>
      </c>
      <c r="CC25" s="118">
        <v>0</v>
      </c>
      <c r="CD25" s="114">
        <f t="shared" si="13"/>
        <v>0</v>
      </c>
      <c r="CE25" s="119" t="s">
        <v>138</v>
      </c>
      <c r="CF25" s="118"/>
      <c r="CG25" s="117">
        <v>0</v>
      </c>
      <c r="CH25" s="117"/>
      <c r="CI25" s="113" t="s">
        <v>106</v>
      </c>
      <c r="CJ25" s="113"/>
      <c r="CK25" s="115">
        <f t="shared" si="52"/>
        <v>1019.6513100000001</v>
      </c>
      <c r="CL25" s="115">
        <f t="shared" si="53"/>
        <v>1019.6513100000001</v>
      </c>
      <c r="CM25" s="115">
        <f t="shared" si="53"/>
        <v>0</v>
      </c>
      <c r="CN25" s="115">
        <f t="shared" si="54"/>
        <v>-1019.6513100000001</v>
      </c>
      <c r="CO25" s="116">
        <f t="shared" si="14"/>
        <v>0</v>
      </c>
      <c r="CP25" s="117">
        <v>0</v>
      </c>
      <c r="CQ25" s="117"/>
      <c r="CR25" s="115">
        <f t="shared" si="55"/>
        <v>0</v>
      </c>
      <c r="CS25" s="116" t="str">
        <f t="shared" si="56"/>
        <v>-</v>
      </c>
      <c r="CT25" s="117">
        <v>1019.6513100000001</v>
      </c>
      <c r="CU25" s="117"/>
      <c r="CV25" s="115">
        <f t="shared" si="57"/>
        <v>-1019.6513100000001</v>
      </c>
      <c r="CW25" s="116">
        <f t="shared" si="58"/>
        <v>0</v>
      </c>
      <c r="CX25" s="115">
        <f t="shared" si="59"/>
        <v>1019.6513100000001</v>
      </c>
      <c r="CY25" s="115">
        <f t="shared" si="59"/>
        <v>0</v>
      </c>
      <c r="CZ25" s="115">
        <f t="shared" si="60"/>
        <v>-1019.6513100000001</v>
      </c>
      <c r="DA25" s="116">
        <f t="shared" si="15"/>
        <v>0</v>
      </c>
      <c r="DB25" s="117">
        <v>0</v>
      </c>
      <c r="DC25" s="117"/>
      <c r="DD25" s="115">
        <f t="shared" si="61"/>
        <v>0</v>
      </c>
      <c r="DE25" s="116" t="str">
        <f t="shared" si="62"/>
        <v>-</v>
      </c>
      <c r="DF25" s="115">
        <f t="shared" si="63"/>
        <v>1019.6513100000001</v>
      </c>
      <c r="DG25" s="115">
        <f t="shared" si="63"/>
        <v>0</v>
      </c>
      <c r="DH25" s="115">
        <f t="shared" si="64"/>
        <v>-1019.6513100000001</v>
      </c>
      <c r="DI25" s="116">
        <f t="shared" si="16"/>
        <v>0</v>
      </c>
      <c r="DJ25" s="117">
        <v>0</v>
      </c>
      <c r="DK25" s="117"/>
      <c r="DL25" s="115">
        <f t="shared" si="65"/>
        <v>0</v>
      </c>
      <c r="DM25" s="116" t="str">
        <f t="shared" si="66"/>
        <v>-</v>
      </c>
      <c r="DN25" s="114">
        <f t="shared" si="67"/>
        <v>0</v>
      </c>
      <c r="DO25" s="114">
        <f t="shared" si="67"/>
        <v>0</v>
      </c>
      <c r="DP25" s="118">
        <v>0</v>
      </c>
      <c r="DQ25" s="118">
        <v>0</v>
      </c>
      <c r="DR25" s="118">
        <v>0</v>
      </c>
      <c r="DS25" s="118">
        <v>0</v>
      </c>
      <c r="DT25" s="118">
        <v>0</v>
      </c>
      <c r="DU25" s="118">
        <v>0</v>
      </c>
      <c r="DV25" s="118">
        <v>0</v>
      </c>
      <c r="DW25" s="118">
        <v>0</v>
      </c>
      <c r="DX25" s="118">
        <v>0</v>
      </c>
      <c r="DY25" s="118">
        <v>0</v>
      </c>
      <c r="DZ25" s="118">
        <v>0</v>
      </c>
      <c r="EA25" s="118">
        <v>0</v>
      </c>
      <c r="EB25" s="118">
        <v>0</v>
      </c>
      <c r="EC25" s="118">
        <v>0</v>
      </c>
      <c r="ED25" s="115">
        <v>-1019.6513100000001</v>
      </c>
      <c r="EE25" s="118">
        <v>0</v>
      </c>
      <c r="EF25" s="118">
        <v>0</v>
      </c>
      <c r="EG25" s="118">
        <v>0</v>
      </c>
      <c r="EH25" s="118">
        <v>0</v>
      </c>
      <c r="EI25" s="114">
        <f t="shared" si="18"/>
        <v>0</v>
      </c>
      <c r="EJ25" s="119" t="s">
        <v>138</v>
      </c>
      <c r="EK25" s="118"/>
      <c r="EL25" s="117">
        <v>0</v>
      </c>
      <c r="EM25" s="117"/>
      <c r="EN25" s="115">
        <f t="shared" si="68"/>
        <v>1019.6513100000001</v>
      </c>
      <c r="EO25" s="115">
        <f t="shared" si="69"/>
        <v>1019.6513100000001</v>
      </c>
      <c r="EP25" s="115">
        <f t="shared" si="69"/>
        <v>0</v>
      </c>
      <c r="EQ25" s="115">
        <f t="shared" si="70"/>
        <v>-1019.6513100000001</v>
      </c>
      <c r="ER25" s="116">
        <f t="shared" si="20"/>
        <v>0</v>
      </c>
      <c r="ES25" s="117">
        <v>0</v>
      </c>
      <c r="ET25" s="117"/>
      <c r="EU25" s="115">
        <f t="shared" si="71"/>
        <v>0</v>
      </c>
      <c r="EV25" s="116" t="str">
        <f t="shared" si="72"/>
        <v>-</v>
      </c>
      <c r="EW25" s="117">
        <v>1019.6513100000001</v>
      </c>
      <c r="EX25" s="117"/>
      <c r="EY25" s="115">
        <f t="shared" si="73"/>
        <v>-1019.6513100000001</v>
      </c>
      <c r="EZ25" s="116">
        <f t="shared" si="74"/>
        <v>0</v>
      </c>
      <c r="FA25" s="115">
        <f t="shared" si="75"/>
        <v>1019.6513100000001</v>
      </c>
      <c r="FB25" s="115">
        <f t="shared" si="75"/>
        <v>0</v>
      </c>
      <c r="FC25" s="115">
        <f t="shared" si="76"/>
        <v>-1019.6513100000001</v>
      </c>
      <c r="FD25" s="116">
        <f t="shared" si="21"/>
        <v>0</v>
      </c>
      <c r="FE25" s="117">
        <v>0</v>
      </c>
      <c r="FF25" s="117"/>
      <c r="FG25" s="115">
        <f t="shared" si="77"/>
        <v>0</v>
      </c>
      <c r="FH25" s="116" t="str">
        <f t="shared" si="78"/>
        <v>-</v>
      </c>
      <c r="FI25" s="115">
        <f t="shared" si="79"/>
        <v>1019.6513100000001</v>
      </c>
      <c r="FJ25" s="115">
        <f t="shared" si="79"/>
        <v>0</v>
      </c>
      <c r="FK25" s="115">
        <f t="shared" si="80"/>
        <v>-1019.6513100000001</v>
      </c>
      <c r="FL25" s="116">
        <f t="shared" si="22"/>
        <v>0</v>
      </c>
      <c r="FM25" s="117">
        <v>0</v>
      </c>
      <c r="FN25" s="117"/>
      <c r="FO25" s="115">
        <f t="shared" si="81"/>
        <v>0</v>
      </c>
      <c r="FP25" s="116" t="str">
        <f t="shared" si="82"/>
        <v>-</v>
      </c>
      <c r="FQ25" s="114">
        <f t="shared" si="83"/>
        <v>0</v>
      </c>
      <c r="FR25" s="114">
        <f t="shared" si="83"/>
        <v>0</v>
      </c>
      <c r="FS25" s="118">
        <v>0</v>
      </c>
      <c r="FT25" s="118">
        <v>0</v>
      </c>
      <c r="FU25" s="118">
        <v>0</v>
      </c>
      <c r="FV25" s="118">
        <v>0</v>
      </c>
      <c r="FW25" s="118">
        <v>0</v>
      </c>
      <c r="FX25" s="118">
        <v>0</v>
      </c>
      <c r="FY25" s="118">
        <v>0</v>
      </c>
      <c r="FZ25" s="118">
        <v>0</v>
      </c>
      <c r="GA25" s="118">
        <v>0</v>
      </c>
      <c r="GB25" s="118">
        <v>0</v>
      </c>
      <c r="GC25" s="118">
        <v>0</v>
      </c>
      <c r="GD25" s="118">
        <v>0</v>
      </c>
      <c r="GE25" s="118">
        <v>0</v>
      </c>
      <c r="GF25" s="118">
        <v>0</v>
      </c>
      <c r="GG25" s="115">
        <v>-1019.6513100000001</v>
      </c>
      <c r="GH25" s="118">
        <v>0</v>
      </c>
      <c r="GI25" s="118">
        <v>0</v>
      </c>
      <c r="GJ25" s="118">
        <v>0</v>
      </c>
      <c r="GK25" s="118">
        <v>0</v>
      </c>
      <c r="GL25" s="114">
        <f t="shared" si="24"/>
        <v>0</v>
      </c>
      <c r="GM25" s="119" t="s">
        <v>138</v>
      </c>
      <c r="GN25" s="118"/>
      <c r="GO25" s="122"/>
      <c r="GP25" s="123"/>
      <c r="GQ25" s="124"/>
      <c r="GR25" s="124"/>
      <c r="GS25" s="124"/>
      <c r="GT25" s="124"/>
      <c r="GU25" s="124"/>
      <c r="GV25" s="124"/>
      <c r="GW25" s="124"/>
      <c r="GX25" s="124"/>
      <c r="GY25" s="124"/>
      <c r="GZ25" s="124"/>
      <c r="HA25" s="124"/>
      <c r="HB25" s="124"/>
      <c r="HC25" s="124"/>
      <c r="HD25" s="124"/>
      <c r="HE25" s="124"/>
      <c r="HF25" s="124"/>
      <c r="HG25" s="124"/>
      <c r="HH25" s="124"/>
      <c r="HI25" s="124"/>
      <c r="HJ25" s="123"/>
      <c r="HK25" s="125">
        <f t="shared" si="85"/>
        <v>0</v>
      </c>
      <c r="HL25" s="125">
        <f t="shared" si="85"/>
        <v>0</v>
      </c>
      <c r="HM25" s="125">
        <f t="shared" si="85"/>
        <v>0</v>
      </c>
      <c r="HN25" s="125">
        <f t="shared" si="85"/>
        <v>0</v>
      </c>
      <c r="HO25" s="125">
        <f t="shared" si="85"/>
        <v>0</v>
      </c>
      <c r="HP25" s="125">
        <f t="shared" si="85"/>
        <v>0</v>
      </c>
      <c r="HQ25" s="125">
        <f t="shared" si="85"/>
        <v>0</v>
      </c>
      <c r="HR25" s="125">
        <f t="shared" si="85"/>
        <v>0</v>
      </c>
      <c r="HS25" s="126"/>
      <c r="HT25" s="126"/>
      <c r="HU25" s="126"/>
      <c r="HV25" s="126"/>
      <c r="HW25" s="126"/>
      <c r="HX25" s="126"/>
      <c r="HY25" s="126"/>
      <c r="HZ25" s="126"/>
      <c r="IA25" s="126"/>
      <c r="IB25" s="126"/>
      <c r="IC25" s="126"/>
      <c r="ID25" s="126"/>
      <c r="IE25" s="126"/>
      <c r="IF25" s="126"/>
      <c r="IG25" s="126"/>
      <c r="IH25" s="126"/>
      <c r="II25" s="126"/>
      <c r="IJ25" s="126"/>
      <c r="IK25" s="126"/>
      <c r="IL25" s="126"/>
      <c r="IM25" s="126"/>
      <c r="IN25" s="126"/>
      <c r="IO25" s="126"/>
      <c r="IP25" s="126"/>
      <c r="IQ25" s="126"/>
      <c r="IR25" s="126"/>
      <c r="IS25" s="126"/>
      <c r="IT25" s="126"/>
      <c r="IU25" s="126"/>
      <c r="IV25" s="126"/>
      <c r="IW25" s="126"/>
      <c r="IX25" s="126"/>
      <c r="IY25" s="125">
        <f t="shared" si="86"/>
        <v>0</v>
      </c>
      <c r="IZ25" s="125">
        <f t="shared" si="86"/>
        <v>0</v>
      </c>
      <c r="JA25" s="125">
        <f t="shared" si="86"/>
        <v>0</v>
      </c>
      <c r="JB25" s="125">
        <f t="shared" si="86"/>
        <v>0</v>
      </c>
      <c r="JC25" s="125">
        <f t="shared" si="86"/>
        <v>0</v>
      </c>
      <c r="JD25" s="125">
        <f t="shared" si="86"/>
        <v>0</v>
      </c>
      <c r="JE25" s="125">
        <f t="shared" si="86"/>
        <v>0</v>
      </c>
      <c r="JF25" s="125">
        <f t="shared" si="86"/>
        <v>0</v>
      </c>
      <c r="JG25" s="126"/>
      <c r="JH25" s="126"/>
      <c r="JI25" s="126"/>
      <c r="JJ25" s="126"/>
      <c r="JK25" s="126"/>
      <c r="JL25" s="126"/>
      <c r="JM25" s="126"/>
      <c r="JN25" s="126"/>
      <c r="JO25" s="126"/>
      <c r="JP25" s="126"/>
      <c r="JQ25" s="126"/>
      <c r="JR25" s="126"/>
      <c r="JS25" s="126"/>
      <c r="JT25" s="126"/>
      <c r="JU25" s="126"/>
      <c r="JV25" s="126"/>
      <c r="JW25" s="126"/>
      <c r="JX25" s="126"/>
      <c r="JY25" s="126"/>
      <c r="JZ25" s="126"/>
      <c r="KA25" s="126"/>
      <c r="KB25" s="126"/>
      <c r="KC25" s="126"/>
      <c r="KD25" s="126"/>
      <c r="KE25" s="126"/>
      <c r="KF25" s="126"/>
      <c r="KG25" s="126"/>
      <c r="KH25" s="126"/>
      <c r="KI25" s="126"/>
      <c r="KJ25" s="126"/>
      <c r="KK25" s="126"/>
      <c r="KL25" s="126"/>
      <c r="KM25" s="2"/>
      <c r="KN25" s="126"/>
      <c r="KO25" s="93"/>
      <c r="KP25" s="93"/>
      <c r="KQ25" s="93"/>
      <c r="KR25" s="126"/>
      <c r="KS25" s="126"/>
      <c r="KT25" s="126"/>
      <c r="KU25" s="126"/>
      <c r="KV25" s="126"/>
      <c r="KW25" s="126"/>
      <c r="KX25" s="126"/>
      <c r="KY25" s="126"/>
      <c r="KZ25" s="126"/>
      <c r="LA25" s="126"/>
      <c r="LB25" s="126"/>
      <c r="LC25" s="126"/>
      <c r="LD25" s="126"/>
      <c r="LE25" s="126"/>
      <c r="LF25" s="126"/>
      <c r="LG25" s="126"/>
      <c r="LH25" s="126"/>
      <c r="LI25" s="126"/>
      <c r="LJ25" s="127"/>
      <c r="LK25" s="127"/>
      <c r="LL25" s="127"/>
      <c r="LM25" s="127"/>
      <c r="LN25" s="127"/>
      <c r="LO25" s="127"/>
      <c r="LP25" s="128"/>
      <c r="LQ25" s="128"/>
      <c r="LR25" s="128"/>
      <c r="LS25" s="128"/>
      <c r="LT25" s="128"/>
      <c r="LU25" s="129"/>
      <c r="LV25" s="128"/>
      <c r="LW25" s="128"/>
      <c r="LX25" s="129"/>
    </row>
    <row r="26" spans="1:336" s="130" customFormat="1" ht="42" customHeight="1" outlineLevel="1" x14ac:dyDescent="0.2">
      <c r="A26" s="103" t="s">
        <v>139</v>
      </c>
      <c r="B26" s="104" t="s">
        <v>140</v>
      </c>
      <c r="C26" s="106" t="s">
        <v>103</v>
      </c>
      <c r="D26" s="106" t="s">
        <v>104</v>
      </c>
      <c r="E26" s="106" t="s">
        <v>105</v>
      </c>
      <c r="F26" s="150">
        <v>16.7</v>
      </c>
      <c r="G26" s="107"/>
      <c r="H26" s="107">
        <v>16.7</v>
      </c>
      <c r="I26" s="107"/>
      <c r="J26" s="108">
        <v>22020</v>
      </c>
      <c r="K26" s="108"/>
      <c r="L26" s="108">
        <v>22020</v>
      </c>
      <c r="M26" s="109"/>
      <c r="N26" s="107">
        <v>0</v>
      </c>
      <c r="O26" s="107"/>
      <c r="P26" s="110" t="s">
        <v>104</v>
      </c>
      <c r="Q26" s="111"/>
      <c r="R26" s="110" t="s">
        <v>104</v>
      </c>
      <c r="S26" s="110" t="s">
        <v>104</v>
      </c>
      <c r="T26" s="110" t="s">
        <v>104</v>
      </c>
      <c r="U26" s="110" t="s">
        <v>104</v>
      </c>
      <c r="V26" s="107">
        <v>0</v>
      </c>
      <c r="W26" s="107">
        <v>0</v>
      </c>
      <c r="X26" s="110" t="s">
        <v>104</v>
      </c>
      <c r="Y26" s="107">
        <v>0</v>
      </c>
      <c r="Z26" s="110" t="s">
        <v>104</v>
      </c>
      <c r="AA26" s="110" t="s">
        <v>104</v>
      </c>
      <c r="AB26" s="112">
        <v>0</v>
      </c>
      <c r="AC26" s="112"/>
      <c r="AD26" s="113" t="s">
        <v>106</v>
      </c>
      <c r="AE26" s="113"/>
      <c r="AF26" s="114">
        <f>AG26+BZ26+CA26+CB26+CC26</f>
        <v>16.7</v>
      </c>
      <c r="AG26" s="115">
        <f>AK26+AO26+AW26+BE26</f>
        <v>16.7</v>
      </c>
      <c r="AH26" s="115">
        <f>AL26+AP26+AX26+BF26</f>
        <v>0</v>
      </c>
      <c r="AI26" s="115">
        <f>AH26-AG26</f>
        <v>-16.7</v>
      </c>
      <c r="AJ26" s="116">
        <f>IF(AG26=0,"-",AH26/AG26)</f>
        <v>0</v>
      </c>
      <c r="AK26" s="117">
        <v>0</v>
      </c>
      <c r="AL26" s="117"/>
      <c r="AM26" s="115">
        <f>AL26-AK26</f>
        <v>0</v>
      </c>
      <c r="AN26" s="116" t="str">
        <f>IF(AK26=0,"-",AL26/AK26)</f>
        <v>-</v>
      </c>
      <c r="AO26" s="117">
        <v>16.7</v>
      </c>
      <c r="AP26" s="117"/>
      <c r="AQ26" s="115">
        <f>AP26-AO26</f>
        <v>-16.7</v>
      </c>
      <c r="AR26" s="116">
        <f>IF(AO26=0,"-",AP26/AO26)</f>
        <v>0</v>
      </c>
      <c r="AS26" s="115">
        <f>AK26+AO26</f>
        <v>16.7</v>
      </c>
      <c r="AT26" s="115">
        <f>AL26+AP26</f>
        <v>0</v>
      </c>
      <c r="AU26" s="115">
        <f>AT26-AS26</f>
        <v>-16.7</v>
      </c>
      <c r="AV26" s="116">
        <f>IF(AS26=0,"-",AT26/AS26)</f>
        <v>0</v>
      </c>
      <c r="AW26" s="117">
        <v>0</v>
      </c>
      <c r="AX26" s="117"/>
      <c r="AY26" s="115">
        <f>AX26-AW26</f>
        <v>0</v>
      </c>
      <c r="AZ26" s="116" t="str">
        <f>IF(AW26=0,"-",AX26/AW26)</f>
        <v>-</v>
      </c>
      <c r="BA26" s="115">
        <f>AS26+AW26</f>
        <v>16.7</v>
      </c>
      <c r="BB26" s="115">
        <f>AT26+AX26</f>
        <v>0</v>
      </c>
      <c r="BC26" s="115">
        <f>BB26-BA26</f>
        <v>-16.7</v>
      </c>
      <c r="BD26" s="116">
        <f>IF(BA26=0,"-",BB26/BA26)</f>
        <v>0</v>
      </c>
      <c r="BE26" s="117">
        <v>0</v>
      </c>
      <c r="BF26" s="117"/>
      <c r="BG26" s="115">
        <f>BF26-BE26</f>
        <v>0</v>
      </c>
      <c r="BH26" s="116" t="str">
        <f>IF(BE26=0,"-",BF26/BE26)</f>
        <v>-</v>
      </c>
      <c r="BI26" s="114">
        <f t="shared" si="51"/>
        <v>0</v>
      </c>
      <c r="BJ26" s="114">
        <f t="shared" si="51"/>
        <v>0</v>
      </c>
      <c r="BK26" s="118">
        <v>0</v>
      </c>
      <c r="BL26" s="118">
        <v>0</v>
      </c>
      <c r="BM26" s="118">
        <v>0</v>
      </c>
      <c r="BN26" s="118">
        <v>0</v>
      </c>
      <c r="BO26" s="118">
        <v>0</v>
      </c>
      <c r="BP26" s="118">
        <v>0</v>
      </c>
      <c r="BQ26" s="118">
        <v>0</v>
      </c>
      <c r="BR26" s="118">
        <v>0</v>
      </c>
      <c r="BS26" s="118">
        <v>0</v>
      </c>
      <c r="BT26" s="118">
        <v>0</v>
      </c>
      <c r="BU26" s="118">
        <v>0</v>
      </c>
      <c r="BV26" s="118">
        <v>0</v>
      </c>
      <c r="BW26" s="118">
        <v>0</v>
      </c>
      <c r="BX26" s="118">
        <v>0</v>
      </c>
      <c r="BY26" s="115">
        <v>-16.7</v>
      </c>
      <c r="BZ26" s="118">
        <v>0</v>
      </c>
      <c r="CA26" s="118">
        <v>0</v>
      </c>
      <c r="CB26" s="118">
        <v>0</v>
      </c>
      <c r="CC26" s="118">
        <v>0</v>
      </c>
      <c r="CD26" s="114">
        <f>F26-AB26-AF26</f>
        <v>0</v>
      </c>
      <c r="CE26" s="119" t="s">
        <v>126</v>
      </c>
      <c r="CF26" s="118"/>
      <c r="CG26" s="117">
        <v>0</v>
      </c>
      <c r="CH26" s="117"/>
      <c r="CI26" s="113" t="s">
        <v>106</v>
      </c>
      <c r="CJ26" s="113"/>
      <c r="CK26" s="115">
        <f>CL26+EE26+EF26+EG26+EH26</f>
        <v>16.7</v>
      </c>
      <c r="CL26" s="115">
        <f>CP26+CT26+DB26+DJ26</f>
        <v>16.7</v>
      </c>
      <c r="CM26" s="115">
        <f>CQ26+CU26+DC26+DK26</f>
        <v>0</v>
      </c>
      <c r="CN26" s="115">
        <f>CM26-CL26</f>
        <v>-16.7</v>
      </c>
      <c r="CO26" s="116">
        <f>IF(CL26=0,"-",CM26/CL26)</f>
        <v>0</v>
      </c>
      <c r="CP26" s="117">
        <v>0</v>
      </c>
      <c r="CQ26" s="117"/>
      <c r="CR26" s="115">
        <f>CQ26-CP26</f>
        <v>0</v>
      </c>
      <c r="CS26" s="116" t="str">
        <f>IF(CP26=0,"-",CQ26/CP26)</f>
        <v>-</v>
      </c>
      <c r="CT26" s="117">
        <v>16.7</v>
      </c>
      <c r="CU26" s="117"/>
      <c r="CV26" s="115">
        <f>CU26-CT26</f>
        <v>-16.7</v>
      </c>
      <c r="CW26" s="116">
        <f>IF(CT26=0,"-",CU26/CT26)</f>
        <v>0</v>
      </c>
      <c r="CX26" s="115">
        <f t="shared" si="59"/>
        <v>16.7</v>
      </c>
      <c r="CY26" s="115">
        <f t="shared" si="59"/>
        <v>0</v>
      </c>
      <c r="CZ26" s="115">
        <f>CY26-CX26</f>
        <v>-16.7</v>
      </c>
      <c r="DA26" s="116">
        <f>IF(CX26=0,"-",CY26/CX26)</f>
        <v>0</v>
      </c>
      <c r="DB26" s="117">
        <v>0</v>
      </c>
      <c r="DC26" s="117"/>
      <c r="DD26" s="115">
        <f>DC26-DB26</f>
        <v>0</v>
      </c>
      <c r="DE26" s="116" t="str">
        <f>IF(DB26=0,"-",DC26/DB26)</f>
        <v>-</v>
      </c>
      <c r="DF26" s="115">
        <f t="shared" si="63"/>
        <v>16.7</v>
      </c>
      <c r="DG26" s="115">
        <f t="shared" si="63"/>
        <v>0</v>
      </c>
      <c r="DH26" s="115">
        <f>DG26-DF26</f>
        <v>-16.7</v>
      </c>
      <c r="DI26" s="116">
        <f>IF(DF26=0,"-",DG26/DF26)</f>
        <v>0</v>
      </c>
      <c r="DJ26" s="117">
        <v>0</v>
      </c>
      <c r="DK26" s="117"/>
      <c r="DL26" s="115">
        <f>DK26-DJ26</f>
        <v>0</v>
      </c>
      <c r="DM26" s="116" t="str">
        <f>IF(DJ26=0,"-",DK26/DJ26)</f>
        <v>-</v>
      </c>
      <c r="DN26" s="114">
        <f>H26-CG26-CL26</f>
        <v>0</v>
      </c>
      <c r="DO26" s="114">
        <f>I26-CH26-CM26</f>
        <v>0</v>
      </c>
      <c r="DP26" s="118">
        <v>0</v>
      </c>
      <c r="DQ26" s="118">
        <v>0</v>
      </c>
      <c r="DR26" s="118">
        <v>0</v>
      </c>
      <c r="DS26" s="118">
        <v>0</v>
      </c>
      <c r="DT26" s="118">
        <v>0</v>
      </c>
      <c r="DU26" s="118">
        <v>0</v>
      </c>
      <c r="DV26" s="118">
        <v>0</v>
      </c>
      <c r="DW26" s="118">
        <v>0</v>
      </c>
      <c r="DX26" s="118">
        <v>0</v>
      </c>
      <c r="DY26" s="118">
        <v>0</v>
      </c>
      <c r="DZ26" s="118">
        <v>0</v>
      </c>
      <c r="EA26" s="118">
        <v>0</v>
      </c>
      <c r="EB26" s="118">
        <v>0</v>
      </c>
      <c r="EC26" s="118">
        <v>0</v>
      </c>
      <c r="ED26" s="115">
        <v>-16.7</v>
      </c>
      <c r="EE26" s="118">
        <v>0</v>
      </c>
      <c r="EF26" s="118">
        <v>0</v>
      </c>
      <c r="EG26" s="118">
        <v>0</v>
      </c>
      <c r="EH26" s="118">
        <v>0</v>
      </c>
      <c r="EI26" s="114">
        <f>H26-CG26-CK26</f>
        <v>0</v>
      </c>
      <c r="EJ26" s="119" t="s">
        <v>127</v>
      </c>
      <c r="EK26" s="118"/>
      <c r="EL26" s="117">
        <v>0</v>
      </c>
      <c r="EM26" s="117"/>
      <c r="EN26" s="115">
        <f>EO26+GH26+GI26+GJ26+GK26</f>
        <v>16.7</v>
      </c>
      <c r="EO26" s="115">
        <f>ES26+EW26+FE26+FM26</f>
        <v>16.7</v>
      </c>
      <c r="EP26" s="115">
        <f>ET26+EX26+FF26+FN26</f>
        <v>0</v>
      </c>
      <c r="EQ26" s="115">
        <f>EP26-EO26</f>
        <v>-16.7</v>
      </c>
      <c r="ER26" s="116">
        <f>IF(EO26=0,"-",EP26/EO26)</f>
        <v>0</v>
      </c>
      <c r="ES26" s="117">
        <v>0</v>
      </c>
      <c r="ET26" s="117"/>
      <c r="EU26" s="115">
        <f>ET26-ES26</f>
        <v>0</v>
      </c>
      <c r="EV26" s="116" t="str">
        <f>IF(ES26=0,"-",ET26/ES26)</f>
        <v>-</v>
      </c>
      <c r="EW26" s="117">
        <v>16.7</v>
      </c>
      <c r="EX26" s="117"/>
      <c r="EY26" s="115">
        <f>EX26-EW26</f>
        <v>-16.7</v>
      </c>
      <c r="EZ26" s="116">
        <f>IF(EW26=0,"-",EX26/EW26)</f>
        <v>0</v>
      </c>
      <c r="FA26" s="115">
        <f t="shared" si="75"/>
        <v>16.7</v>
      </c>
      <c r="FB26" s="115">
        <f t="shared" si="75"/>
        <v>0</v>
      </c>
      <c r="FC26" s="115">
        <f>FB26-FA26</f>
        <v>-16.7</v>
      </c>
      <c r="FD26" s="116">
        <f>IF(FA26=0,"-",FB26/FA26)</f>
        <v>0</v>
      </c>
      <c r="FE26" s="117">
        <v>0</v>
      </c>
      <c r="FF26" s="117"/>
      <c r="FG26" s="115">
        <f>FF26-FE26</f>
        <v>0</v>
      </c>
      <c r="FH26" s="116" t="str">
        <f>IF(FE26=0,"-",FF26/FE26)</f>
        <v>-</v>
      </c>
      <c r="FI26" s="115">
        <f t="shared" si="79"/>
        <v>16.7</v>
      </c>
      <c r="FJ26" s="115">
        <f t="shared" si="79"/>
        <v>0</v>
      </c>
      <c r="FK26" s="115">
        <f>FJ26-FI26</f>
        <v>-16.7</v>
      </c>
      <c r="FL26" s="116">
        <f>IF(FI26=0,"-",FJ26/FI26)</f>
        <v>0</v>
      </c>
      <c r="FM26" s="117">
        <v>0</v>
      </c>
      <c r="FN26" s="117"/>
      <c r="FO26" s="115">
        <f>FN26-FM26</f>
        <v>0</v>
      </c>
      <c r="FP26" s="116" t="str">
        <f>IF(FM26=0,"-",FN26/FM26)</f>
        <v>-</v>
      </c>
      <c r="FQ26" s="114">
        <f>H26-EL26-EO26</f>
        <v>0</v>
      </c>
      <c r="FR26" s="114">
        <f>I26-EM26-EP26</f>
        <v>0</v>
      </c>
      <c r="FS26" s="118">
        <v>0</v>
      </c>
      <c r="FT26" s="118">
        <v>0</v>
      </c>
      <c r="FU26" s="118">
        <v>0</v>
      </c>
      <c r="FV26" s="118">
        <v>0</v>
      </c>
      <c r="FW26" s="118">
        <v>0</v>
      </c>
      <c r="FX26" s="118">
        <v>0</v>
      </c>
      <c r="FY26" s="118">
        <v>0</v>
      </c>
      <c r="FZ26" s="118">
        <v>0</v>
      </c>
      <c r="GA26" s="118">
        <v>0</v>
      </c>
      <c r="GB26" s="118">
        <v>0</v>
      </c>
      <c r="GC26" s="118">
        <v>0</v>
      </c>
      <c r="GD26" s="118">
        <v>0</v>
      </c>
      <c r="GE26" s="118">
        <v>0</v>
      </c>
      <c r="GF26" s="118">
        <v>0</v>
      </c>
      <c r="GG26" s="115">
        <v>-16.7</v>
      </c>
      <c r="GH26" s="118">
        <v>0</v>
      </c>
      <c r="GI26" s="118">
        <v>0</v>
      </c>
      <c r="GJ26" s="118">
        <v>0</v>
      </c>
      <c r="GK26" s="118">
        <v>0</v>
      </c>
      <c r="GL26" s="114">
        <f>H26-EL26-EN26</f>
        <v>0</v>
      </c>
      <c r="GM26" s="119" t="str">
        <f>EJ26</f>
        <v xml:space="preserve">Новый проект (НДС не облагается)
</v>
      </c>
      <c r="GN26" s="118"/>
      <c r="GO26" s="122"/>
      <c r="GP26" s="123"/>
      <c r="GQ26" s="124"/>
      <c r="GR26" s="124"/>
      <c r="GS26" s="124"/>
      <c r="GT26" s="124"/>
      <c r="GU26" s="124"/>
      <c r="GV26" s="124"/>
      <c r="GW26" s="124"/>
      <c r="GX26" s="124"/>
      <c r="GY26" s="124"/>
      <c r="GZ26" s="124"/>
      <c r="HA26" s="124"/>
      <c r="HB26" s="124"/>
      <c r="HC26" s="124"/>
      <c r="HD26" s="124"/>
      <c r="HE26" s="124"/>
      <c r="HF26" s="124"/>
      <c r="HG26" s="124"/>
      <c r="HH26" s="124"/>
      <c r="HI26" s="124"/>
      <c r="HJ26" s="123"/>
      <c r="HK26" s="125">
        <f t="shared" si="85"/>
        <v>0</v>
      </c>
      <c r="HL26" s="125">
        <f t="shared" si="85"/>
        <v>0</v>
      </c>
      <c r="HM26" s="125">
        <f t="shared" si="85"/>
        <v>0</v>
      </c>
      <c r="HN26" s="125">
        <f t="shared" si="85"/>
        <v>0</v>
      </c>
      <c r="HO26" s="125">
        <f t="shared" si="85"/>
        <v>0</v>
      </c>
      <c r="HP26" s="125">
        <f t="shared" si="85"/>
        <v>0</v>
      </c>
      <c r="HQ26" s="125">
        <f t="shared" si="85"/>
        <v>0</v>
      </c>
      <c r="HR26" s="125">
        <f t="shared" si="85"/>
        <v>0</v>
      </c>
      <c r="HS26" s="126"/>
      <c r="HT26" s="126"/>
      <c r="HU26" s="126"/>
      <c r="HV26" s="126"/>
      <c r="HW26" s="126"/>
      <c r="HX26" s="126"/>
      <c r="HY26" s="126"/>
      <c r="HZ26" s="126"/>
      <c r="IA26" s="126"/>
      <c r="IB26" s="126"/>
      <c r="IC26" s="126"/>
      <c r="ID26" s="126"/>
      <c r="IE26" s="126"/>
      <c r="IF26" s="126"/>
      <c r="IG26" s="126"/>
      <c r="IH26" s="126"/>
      <c r="II26" s="126"/>
      <c r="IJ26" s="126"/>
      <c r="IK26" s="126"/>
      <c r="IL26" s="126"/>
      <c r="IM26" s="126"/>
      <c r="IN26" s="126"/>
      <c r="IO26" s="126"/>
      <c r="IP26" s="126"/>
      <c r="IQ26" s="126"/>
      <c r="IR26" s="126"/>
      <c r="IS26" s="126"/>
      <c r="IT26" s="126"/>
      <c r="IU26" s="126"/>
      <c r="IV26" s="126"/>
      <c r="IW26" s="126"/>
      <c r="IX26" s="126"/>
      <c r="IY26" s="125">
        <f t="shared" si="86"/>
        <v>0</v>
      </c>
      <c r="IZ26" s="125">
        <f t="shared" si="86"/>
        <v>0</v>
      </c>
      <c r="JA26" s="125">
        <f t="shared" si="86"/>
        <v>0</v>
      </c>
      <c r="JB26" s="125">
        <f t="shared" si="86"/>
        <v>0</v>
      </c>
      <c r="JC26" s="125">
        <f t="shared" si="86"/>
        <v>0</v>
      </c>
      <c r="JD26" s="125">
        <f t="shared" si="86"/>
        <v>0</v>
      </c>
      <c r="JE26" s="125">
        <f t="shared" si="86"/>
        <v>0</v>
      </c>
      <c r="JF26" s="125">
        <f t="shared" si="86"/>
        <v>0</v>
      </c>
      <c r="JG26" s="126"/>
      <c r="JH26" s="126"/>
      <c r="JI26" s="126"/>
      <c r="JJ26" s="126"/>
      <c r="JK26" s="126"/>
      <c r="JL26" s="126"/>
      <c r="JM26" s="126"/>
      <c r="JN26" s="126"/>
      <c r="JO26" s="126"/>
      <c r="JP26" s="126"/>
      <c r="JQ26" s="126"/>
      <c r="JR26" s="126"/>
      <c r="JS26" s="126"/>
      <c r="JT26" s="126"/>
      <c r="JU26" s="126"/>
      <c r="JV26" s="126"/>
      <c r="JW26" s="126"/>
      <c r="JX26" s="126"/>
      <c r="JY26" s="126"/>
      <c r="JZ26" s="126"/>
      <c r="KA26" s="126"/>
      <c r="KB26" s="126"/>
      <c r="KC26" s="126"/>
      <c r="KD26" s="126"/>
      <c r="KE26" s="126"/>
      <c r="KF26" s="126"/>
      <c r="KG26" s="126"/>
      <c r="KH26" s="126"/>
      <c r="KI26" s="126"/>
      <c r="KJ26" s="126"/>
      <c r="KK26" s="126"/>
      <c r="KL26" s="126"/>
      <c r="KM26" s="2"/>
      <c r="KN26" s="126"/>
      <c r="KO26" s="93"/>
      <c r="KP26" s="93"/>
      <c r="KQ26" s="93"/>
      <c r="KR26" s="126"/>
      <c r="KS26" s="126"/>
      <c r="KT26" s="126"/>
      <c r="KU26" s="126"/>
      <c r="KV26" s="126"/>
      <c r="KW26" s="126"/>
      <c r="KX26" s="126"/>
      <c r="KY26" s="126"/>
      <c r="KZ26" s="126"/>
      <c r="LA26" s="126"/>
      <c r="LB26" s="126"/>
      <c r="LC26" s="126"/>
      <c r="LD26" s="126"/>
      <c r="LE26" s="126"/>
      <c r="LF26" s="126"/>
      <c r="LG26" s="126"/>
      <c r="LH26" s="126"/>
      <c r="LI26" s="126"/>
      <c r="LJ26" s="127"/>
      <c r="LK26" s="127"/>
      <c r="LL26" s="127"/>
      <c r="LM26" s="127"/>
      <c r="LN26" s="127"/>
      <c r="LO26" s="127"/>
      <c r="LP26" s="128"/>
      <c r="LQ26" s="128"/>
      <c r="LR26" s="128"/>
      <c r="LS26" s="128"/>
      <c r="LT26" s="128"/>
      <c r="LU26" s="129"/>
      <c r="LV26" s="128"/>
      <c r="LW26" s="128"/>
      <c r="LX26" s="129"/>
    </row>
    <row r="27" spans="1:336" s="130" customFormat="1" ht="33.75" customHeight="1" outlineLevel="1" x14ac:dyDescent="0.2">
      <c r="A27" s="103" t="s">
        <v>141</v>
      </c>
      <c r="B27" s="104" t="s">
        <v>142</v>
      </c>
      <c r="C27" s="106" t="s">
        <v>103</v>
      </c>
      <c r="D27" s="106" t="s">
        <v>104</v>
      </c>
      <c r="E27" s="105" t="s">
        <v>117</v>
      </c>
      <c r="F27" s="107">
        <v>5297.0879999999997</v>
      </c>
      <c r="G27" s="107"/>
      <c r="H27" s="107">
        <v>4414.24</v>
      </c>
      <c r="I27" s="107"/>
      <c r="J27" s="108">
        <v>22020</v>
      </c>
      <c r="K27" s="108"/>
      <c r="L27" s="108">
        <v>42020</v>
      </c>
      <c r="M27" s="109"/>
      <c r="N27" s="107">
        <v>0</v>
      </c>
      <c r="O27" s="107"/>
      <c r="P27" s="110" t="s">
        <v>104</v>
      </c>
      <c r="Q27" s="111"/>
      <c r="R27" s="110" t="s">
        <v>104</v>
      </c>
      <c r="S27" s="110" t="s">
        <v>104</v>
      </c>
      <c r="T27" s="110" t="s">
        <v>104</v>
      </c>
      <c r="U27" s="110" t="s">
        <v>104</v>
      </c>
      <c r="V27" s="107">
        <v>0</v>
      </c>
      <c r="W27" s="107">
        <v>0</v>
      </c>
      <c r="X27" s="110" t="s">
        <v>104</v>
      </c>
      <c r="Y27" s="107">
        <v>0</v>
      </c>
      <c r="Z27" s="110" t="s">
        <v>104</v>
      </c>
      <c r="AA27" s="110" t="s">
        <v>104</v>
      </c>
      <c r="AB27" s="112">
        <v>0</v>
      </c>
      <c r="AC27" s="112"/>
      <c r="AD27" s="113" t="s">
        <v>106</v>
      </c>
      <c r="AE27" s="113"/>
      <c r="AF27" s="114">
        <f t="shared" si="37"/>
        <v>5297.0879999999997</v>
      </c>
      <c r="AG27" s="115">
        <f t="shared" si="38"/>
        <v>5297.0879999999997</v>
      </c>
      <c r="AH27" s="115">
        <f t="shared" si="38"/>
        <v>0</v>
      </c>
      <c r="AI27" s="115">
        <f t="shared" si="39"/>
        <v>-5297.0879999999997</v>
      </c>
      <c r="AJ27" s="116">
        <f t="shared" si="8"/>
        <v>0</v>
      </c>
      <c r="AK27" s="117">
        <v>0</v>
      </c>
      <c r="AL27" s="117"/>
      <c r="AM27" s="115">
        <f t="shared" si="40"/>
        <v>0</v>
      </c>
      <c r="AN27" s="116" t="str">
        <f>IF(AK27=0,"-",AL27/AK27)</f>
        <v>-</v>
      </c>
      <c r="AO27" s="117">
        <v>4215.1296000000002</v>
      </c>
      <c r="AP27" s="117"/>
      <c r="AQ27" s="115">
        <f t="shared" si="42"/>
        <v>-4215.1296000000002</v>
      </c>
      <c r="AR27" s="116">
        <f t="shared" si="9"/>
        <v>0</v>
      </c>
      <c r="AS27" s="115">
        <f t="shared" si="43"/>
        <v>4215.1296000000002</v>
      </c>
      <c r="AT27" s="115">
        <f t="shared" si="43"/>
        <v>0</v>
      </c>
      <c r="AU27" s="115">
        <f t="shared" si="44"/>
        <v>-4215.1296000000002</v>
      </c>
      <c r="AV27" s="116">
        <f t="shared" si="10"/>
        <v>0</v>
      </c>
      <c r="AW27" s="117">
        <v>0</v>
      </c>
      <c r="AX27" s="117"/>
      <c r="AY27" s="115">
        <f t="shared" si="45"/>
        <v>0</v>
      </c>
      <c r="AZ27" s="116" t="str">
        <f t="shared" si="11"/>
        <v>-</v>
      </c>
      <c r="BA27" s="115">
        <f t="shared" si="46"/>
        <v>4215.1296000000002</v>
      </c>
      <c r="BB27" s="115">
        <f t="shared" si="46"/>
        <v>0</v>
      </c>
      <c r="BC27" s="115">
        <f t="shared" si="47"/>
        <v>-4215.1296000000002</v>
      </c>
      <c r="BD27" s="116">
        <f>IF(BA27=0,"-",BB27/BA27)</f>
        <v>0</v>
      </c>
      <c r="BE27" s="117">
        <v>1081.9584</v>
      </c>
      <c r="BF27" s="117"/>
      <c r="BG27" s="115">
        <f t="shared" si="49"/>
        <v>-1081.9584</v>
      </c>
      <c r="BH27" s="116">
        <f>IF(BE27=0,"-",BF27/BE27)</f>
        <v>0</v>
      </c>
      <c r="BI27" s="114">
        <f t="shared" si="51"/>
        <v>0</v>
      </c>
      <c r="BJ27" s="114">
        <f t="shared" si="51"/>
        <v>0</v>
      </c>
      <c r="BK27" s="118">
        <v>0</v>
      </c>
      <c r="BL27" s="118">
        <v>0</v>
      </c>
      <c r="BM27" s="118">
        <v>0</v>
      </c>
      <c r="BN27" s="118">
        <v>0</v>
      </c>
      <c r="BO27" s="118">
        <v>0</v>
      </c>
      <c r="BP27" s="118">
        <v>0</v>
      </c>
      <c r="BQ27" s="118">
        <v>0</v>
      </c>
      <c r="BR27" s="118">
        <v>0</v>
      </c>
      <c r="BS27" s="118">
        <v>0</v>
      </c>
      <c r="BT27" s="118">
        <v>0</v>
      </c>
      <c r="BU27" s="118">
        <v>0</v>
      </c>
      <c r="BV27" s="118">
        <v>0</v>
      </c>
      <c r="BW27" s="118">
        <v>0</v>
      </c>
      <c r="BX27" s="118">
        <v>0</v>
      </c>
      <c r="BY27" s="115">
        <v>-5297.0879999999997</v>
      </c>
      <c r="BZ27" s="118">
        <v>0</v>
      </c>
      <c r="CA27" s="118">
        <v>0</v>
      </c>
      <c r="CB27" s="118">
        <v>0</v>
      </c>
      <c r="CC27" s="118">
        <v>0</v>
      </c>
      <c r="CD27" s="114">
        <f t="shared" si="13"/>
        <v>0</v>
      </c>
      <c r="CE27" s="119" t="s">
        <v>107</v>
      </c>
      <c r="CF27" s="118"/>
      <c r="CG27" s="117">
        <v>0</v>
      </c>
      <c r="CH27" s="117"/>
      <c r="CI27" s="113" t="s">
        <v>106</v>
      </c>
      <c r="CJ27" s="113"/>
      <c r="CK27" s="115">
        <f t="shared" si="52"/>
        <v>4414.24</v>
      </c>
      <c r="CL27" s="115">
        <f t="shared" si="53"/>
        <v>4414.24</v>
      </c>
      <c r="CM27" s="115">
        <f t="shared" si="53"/>
        <v>0</v>
      </c>
      <c r="CN27" s="115">
        <f t="shared" si="54"/>
        <v>-4414.24</v>
      </c>
      <c r="CO27" s="116">
        <f t="shared" si="14"/>
        <v>0</v>
      </c>
      <c r="CP27" s="117">
        <v>0</v>
      </c>
      <c r="CQ27" s="117"/>
      <c r="CR27" s="115">
        <f t="shared" si="55"/>
        <v>0</v>
      </c>
      <c r="CS27" s="116" t="str">
        <f>IF(CP27=0,"-",CQ27/CP27)</f>
        <v>-</v>
      </c>
      <c r="CT27" s="117">
        <v>3512.6080000000002</v>
      </c>
      <c r="CU27" s="117"/>
      <c r="CV27" s="115">
        <f t="shared" si="57"/>
        <v>-3512.6080000000002</v>
      </c>
      <c r="CW27" s="116">
        <f>IF(CT27=0,"-",CU27/CT27)</f>
        <v>0</v>
      </c>
      <c r="CX27" s="115">
        <f t="shared" si="59"/>
        <v>3512.6080000000002</v>
      </c>
      <c r="CY27" s="115">
        <f t="shared" si="59"/>
        <v>0</v>
      </c>
      <c r="CZ27" s="115">
        <f t="shared" si="60"/>
        <v>-3512.6080000000002</v>
      </c>
      <c r="DA27" s="116">
        <f t="shared" si="15"/>
        <v>0</v>
      </c>
      <c r="DB27" s="117">
        <v>0</v>
      </c>
      <c r="DC27" s="117"/>
      <c r="DD27" s="115">
        <f t="shared" si="61"/>
        <v>0</v>
      </c>
      <c r="DE27" s="116" t="str">
        <f>IF(DB27=0,"-",DC27/DB27)</f>
        <v>-</v>
      </c>
      <c r="DF27" s="115">
        <f t="shared" si="63"/>
        <v>3512.6080000000002</v>
      </c>
      <c r="DG27" s="115">
        <f t="shared" si="63"/>
        <v>0</v>
      </c>
      <c r="DH27" s="115">
        <f t="shared" si="64"/>
        <v>-3512.6080000000002</v>
      </c>
      <c r="DI27" s="116">
        <f t="shared" si="16"/>
        <v>0</v>
      </c>
      <c r="DJ27" s="117">
        <v>901.63199999999995</v>
      </c>
      <c r="DK27" s="117"/>
      <c r="DL27" s="115">
        <f t="shared" si="65"/>
        <v>-901.63199999999995</v>
      </c>
      <c r="DM27" s="116">
        <f>IF(DJ27=0,"-",DK27/DJ27)</f>
        <v>0</v>
      </c>
      <c r="DN27" s="114">
        <f t="shared" si="67"/>
        <v>0</v>
      </c>
      <c r="DO27" s="114">
        <f t="shared" si="67"/>
        <v>0</v>
      </c>
      <c r="DP27" s="118">
        <v>0</v>
      </c>
      <c r="DQ27" s="118">
        <v>0</v>
      </c>
      <c r="DR27" s="118">
        <v>0</v>
      </c>
      <c r="DS27" s="118">
        <v>0</v>
      </c>
      <c r="DT27" s="118">
        <v>0</v>
      </c>
      <c r="DU27" s="118">
        <v>0</v>
      </c>
      <c r="DV27" s="118">
        <v>0</v>
      </c>
      <c r="DW27" s="118">
        <v>0</v>
      </c>
      <c r="DX27" s="118">
        <v>0</v>
      </c>
      <c r="DY27" s="118">
        <v>0</v>
      </c>
      <c r="DZ27" s="118">
        <v>0</v>
      </c>
      <c r="EA27" s="118">
        <v>0</v>
      </c>
      <c r="EB27" s="118">
        <v>0</v>
      </c>
      <c r="EC27" s="118">
        <v>0</v>
      </c>
      <c r="ED27" s="115">
        <v>-4414.24</v>
      </c>
      <c r="EE27" s="118">
        <v>0</v>
      </c>
      <c r="EF27" s="118">
        <v>0</v>
      </c>
      <c r="EG27" s="118">
        <v>0</v>
      </c>
      <c r="EH27" s="118">
        <v>0</v>
      </c>
      <c r="EI27" s="114">
        <f t="shared" si="18"/>
        <v>0</v>
      </c>
      <c r="EJ27" s="119" t="s">
        <v>138</v>
      </c>
      <c r="EK27" s="118"/>
      <c r="EL27" s="117">
        <v>0</v>
      </c>
      <c r="EM27" s="117"/>
      <c r="EN27" s="115">
        <f t="shared" si="68"/>
        <v>4414.24</v>
      </c>
      <c r="EO27" s="115">
        <f t="shared" si="69"/>
        <v>4414.24</v>
      </c>
      <c r="EP27" s="115">
        <f t="shared" si="69"/>
        <v>0</v>
      </c>
      <c r="EQ27" s="115">
        <f t="shared" si="70"/>
        <v>-4414.24</v>
      </c>
      <c r="ER27" s="116">
        <f t="shared" si="20"/>
        <v>0</v>
      </c>
      <c r="ES27" s="117">
        <v>0</v>
      </c>
      <c r="ET27" s="117"/>
      <c r="EU27" s="115">
        <f t="shared" si="71"/>
        <v>0</v>
      </c>
      <c r="EV27" s="116" t="str">
        <f>IF(ES27=0,"-",ET27/ES27)</f>
        <v>-</v>
      </c>
      <c r="EW27" s="117">
        <v>3512.6080000000002</v>
      </c>
      <c r="EX27" s="117"/>
      <c r="EY27" s="115">
        <f t="shared" si="73"/>
        <v>-3512.6080000000002</v>
      </c>
      <c r="EZ27" s="116">
        <f>IF(EW27=0,"-",EX27/EW27)</f>
        <v>0</v>
      </c>
      <c r="FA27" s="115">
        <f t="shared" si="75"/>
        <v>3512.6080000000002</v>
      </c>
      <c r="FB27" s="115">
        <f t="shared" si="75"/>
        <v>0</v>
      </c>
      <c r="FC27" s="115">
        <f t="shared" si="76"/>
        <v>-3512.6080000000002</v>
      </c>
      <c r="FD27" s="116">
        <f t="shared" si="21"/>
        <v>0</v>
      </c>
      <c r="FE27" s="117">
        <v>0</v>
      </c>
      <c r="FF27" s="117"/>
      <c r="FG27" s="115">
        <f t="shared" si="77"/>
        <v>0</v>
      </c>
      <c r="FH27" s="116" t="str">
        <f>IF(FE27=0,"-",FF27/FE27)</f>
        <v>-</v>
      </c>
      <c r="FI27" s="115">
        <f t="shared" si="79"/>
        <v>3512.6080000000002</v>
      </c>
      <c r="FJ27" s="115">
        <f t="shared" si="79"/>
        <v>0</v>
      </c>
      <c r="FK27" s="115">
        <f t="shared" si="80"/>
        <v>-3512.6080000000002</v>
      </c>
      <c r="FL27" s="116">
        <f t="shared" si="22"/>
        <v>0</v>
      </c>
      <c r="FM27" s="117">
        <v>901.63199999999995</v>
      </c>
      <c r="FN27" s="117"/>
      <c r="FO27" s="115">
        <f t="shared" si="81"/>
        <v>-901.63199999999995</v>
      </c>
      <c r="FP27" s="116">
        <f>IF(FM27=0,"-",FN27/FM27)</f>
        <v>0</v>
      </c>
      <c r="FQ27" s="114">
        <f t="shared" si="83"/>
        <v>0</v>
      </c>
      <c r="FR27" s="114">
        <f t="shared" si="83"/>
        <v>0</v>
      </c>
      <c r="FS27" s="118">
        <v>0</v>
      </c>
      <c r="FT27" s="118">
        <v>0</v>
      </c>
      <c r="FU27" s="118">
        <v>0</v>
      </c>
      <c r="FV27" s="118">
        <v>0</v>
      </c>
      <c r="FW27" s="118">
        <v>0</v>
      </c>
      <c r="FX27" s="118">
        <v>0</v>
      </c>
      <c r="FY27" s="118">
        <v>0</v>
      </c>
      <c r="FZ27" s="118">
        <v>0</v>
      </c>
      <c r="GA27" s="118">
        <v>0</v>
      </c>
      <c r="GB27" s="118">
        <v>0</v>
      </c>
      <c r="GC27" s="118">
        <v>0</v>
      </c>
      <c r="GD27" s="118">
        <v>0</v>
      </c>
      <c r="GE27" s="118">
        <v>0</v>
      </c>
      <c r="GF27" s="118">
        <v>0</v>
      </c>
      <c r="GG27" s="115">
        <v>-4414.24</v>
      </c>
      <c r="GH27" s="118">
        <v>0</v>
      </c>
      <c r="GI27" s="118">
        <v>0</v>
      </c>
      <c r="GJ27" s="118">
        <v>0</v>
      </c>
      <c r="GK27" s="118">
        <v>0</v>
      </c>
      <c r="GL27" s="114">
        <f t="shared" si="24"/>
        <v>0</v>
      </c>
      <c r="GM27" s="119" t="s">
        <v>107</v>
      </c>
      <c r="GN27" s="118"/>
      <c r="GO27" s="122"/>
      <c r="GP27" s="123"/>
      <c r="GQ27" s="124"/>
      <c r="GR27" s="124"/>
      <c r="GS27" s="124"/>
      <c r="GT27" s="124"/>
      <c r="GU27" s="124"/>
      <c r="GV27" s="124"/>
      <c r="GW27" s="124"/>
      <c r="GX27" s="124"/>
      <c r="GY27" s="124"/>
      <c r="GZ27" s="124"/>
      <c r="HA27" s="124"/>
      <c r="HB27" s="124"/>
      <c r="HC27" s="124"/>
      <c r="HD27" s="124"/>
      <c r="HE27" s="124"/>
      <c r="HF27" s="124"/>
      <c r="HG27" s="124"/>
      <c r="HH27" s="124"/>
      <c r="HI27" s="124"/>
      <c r="HJ27" s="123"/>
      <c r="HK27" s="125">
        <f t="shared" si="85"/>
        <v>0</v>
      </c>
      <c r="HL27" s="125">
        <f t="shared" si="85"/>
        <v>0</v>
      </c>
      <c r="HM27" s="125">
        <f t="shared" si="85"/>
        <v>0</v>
      </c>
      <c r="HN27" s="125">
        <f t="shared" si="85"/>
        <v>0</v>
      </c>
      <c r="HO27" s="125">
        <f t="shared" si="85"/>
        <v>0</v>
      </c>
      <c r="HP27" s="125">
        <f t="shared" si="85"/>
        <v>0</v>
      </c>
      <c r="HQ27" s="125">
        <f t="shared" si="85"/>
        <v>0</v>
      </c>
      <c r="HR27" s="125">
        <f t="shared" si="85"/>
        <v>0</v>
      </c>
      <c r="HS27" s="126"/>
      <c r="HT27" s="126"/>
      <c r="HU27" s="126"/>
      <c r="HV27" s="126"/>
      <c r="HW27" s="126"/>
      <c r="HX27" s="126"/>
      <c r="HY27" s="126"/>
      <c r="HZ27" s="126"/>
      <c r="IA27" s="126"/>
      <c r="IB27" s="126"/>
      <c r="IC27" s="126"/>
      <c r="ID27" s="126"/>
      <c r="IE27" s="126"/>
      <c r="IF27" s="126"/>
      <c r="IG27" s="126"/>
      <c r="IH27" s="126"/>
      <c r="II27" s="126"/>
      <c r="IJ27" s="126"/>
      <c r="IK27" s="126"/>
      <c r="IL27" s="126"/>
      <c r="IM27" s="126"/>
      <c r="IN27" s="126"/>
      <c r="IO27" s="126"/>
      <c r="IP27" s="126"/>
      <c r="IQ27" s="126"/>
      <c r="IR27" s="126"/>
      <c r="IS27" s="126"/>
      <c r="IT27" s="126"/>
      <c r="IU27" s="126"/>
      <c r="IV27" s="126"/>
      <c r="IW27" s="126"/>
      <c r="IX27" s="126"/>
      <c r="IY27" s="125">
        <f t="shared" si="86"/>
        <v>0</v>
      </c>
      <c r="IZ27" s="125">
        <f t="shared" si="86"/>
        <v>0</v>
      </c>
      <c r="JA27" s="125">
        <f t="shared" si="86"/>
        <v>0</v>
      </c>
      <c r="JB27" s="125">
        <f t="shared" si="86"/>
        <v>0</v>
      </c>
      <c r="JC27" s="125">
        <f t="shared" si="86"/>
        <v>0</v>
      </c>
      <c r="JD27" s="125">
        <f t="shared" si="86"/>
        <v>0</v>
      </c>
      <c r="JE27" s="125">
        <f t="shared" si="86"/>
        <v>0</v>
      </c>
      <c r="JF27" s="125">
        <f t="shared" si="86"/>
        <v>0</v>
      </c>
      <c r="JG27" s="126"/>
      <c r="JH27" s="126"/>
      <c r="JI27" s="126"/>
      <c r="JJ27" s="126"/>
      <c r="JK27" s="126"/>
      <c r="JL27" s="126"/>
      <c r="JM27" s="126"/>
      <c r="JN27" s="126"/>
      <c r="JO27" s="126"/>
      <c r="JP27" s="126"/>
      <c r="JQ27" s="126"/>
      <c r="JR27" s="126"/>
      <c r="JS27" s="126"/>
      <c r="JT27" s="126"/>
      <c r="JU27" s="126"/>
      <c r="JV27" s="126"/>
      <c r="JW27" s="126"/>
      <c r="JX27" s="126"/>
      <c r="JY27" s="126"/>
      <c r="JZ27" s="126"/>
      <c r="KA27" s="126"/>
      <c r="KB27" s="126"/>
      <c r="KC27" s="126"/>
      <c r="KD27" s="126"/>
      <c r="KE27" s="126"/>
      <c r="KF27" s="126"/>
      <c r="KG27" s="126"/>
      <c r="KH27" s="126"/>
      <c r="KI27" s="126"/>
      <c r="KJ27" s="126"/>
      <c r="KK27" s="126"/>
      <c r="KL27" s="126"/>
      <c r="KM27" s="2"/>
      <c r="KN27" s="126" t="s">
        <v>97</v>
      </c>
      <c r="KO27" s="93"/>
      <c r="KP27" s="93"/>
      <c r="KQ27" s="93"/>
      <c r="KR27" s="126"/>
      <c r="KS27" s="126"/>
      <c r="KT27" s="126"/>
      <c r="KU27" s="126"/>
      <c r="KV27" s="126"/>
      <c r="KW27" s="126"/>
      <c r="KX27" s="126"/>
      <c r="KY27" s="126"/>
      <c r="KZ27" s="126"/>
      <c r="LA27" s="126"/>
      <c r="LB27" s="126"/>
      <c r="LC27" s="126"/>
      <c r="LD27" s="126"/>
      <c r="LE27" s="126"/>
      <c r="LF27" s="126"/>
      <c r="LG27" s="126"/>
      <c r="LH27" s="126"/>
      <c r="LI27" s="126"/>
      <c r="LJ27" s="127"/>
      <c r="LK27" s="127"/>
      <c r="LL27" s="127"/>
      <c r="LM27" s="127"/>
      <c r="LN27" s="127"/>
      <c r="LO27" s="127"/>
      <c r="LP27" s="128"/>
      <c r="LQ27" s="128"/>
      <c r="LR27" s="128"/>
      <c r="LS27" s="128"/>
      <c r="LT27" s="128"/>
      <c r="LU27" s="129"/>
      <c r="LV27" s="128"/>
      <c r="LW27" s="128"/>
      <c r="LX27" s="129"/>
    </row>
    <row r="28" spans="1:336" s="130" customFormat="1" ht="33.75" customHeight="1" outlineLevel="1" x14ac:dyDescent="0.2">
      <c r="A28" s="103" t="s">
        <v>143</v>
      </c>
      <c r="B28" s="104" t="s">
        <v>144</v>
      </c>
      <c r="C28" s="106" t="s">
        <v>103</v>
      </c>
      <c r="D28" s="106" t="s">
        <v>104</v>
      </c>
      <c r="E28" s="105" t="s">
        <v>117</v>
      </c>
      <c r="F28" s="107">
        <v>8447.1648000000005</v>
      </c>
      <c r="G28" s="107"/>
      <c r="H28" s="107">
        <v>7039.3040000000001</v>
      </c>
      <c r="I28" s="107"/>
      <c r="J28" s="108">
        <v>32020</v>
      </c>
      <c r="K28" s="108"/>
      <c r="L28" s="108">
        <v>42020</v>
      </c>
      <c r="M28" s="109"/>
      <c r="N28" s="107">
        <v>0</v>
      </c>
      <c r="O28" s="107"/>
      <c r="P28" s="110" t="s">
        <v>104</v>
      </c>
      <c r="Q28" s="111"/>
      <c r="R28" s="110" t="s">
        <v>104</v>
      </c>
      <c r="S28" s="110" t="s">
        <v>104</v>
      </c>
      <c r="T28" s="110" t="s">
        <v>104</v>
      </c>
      <c r="U28" s="110" t="s">
        <v>104</v>
      </c>
      <c r="V28" s="107">
        <v>0</v>
      </c>
      <c r="W28" s="107">
        <v>0</v>
      </c>
      <c r="X28" s="110" t="s">
        <v>104</v>
      </c>
      <c r="Y28" s="107">
        <v>0</v>
      </c>
      <c r="Z28" s="110" t="s">
        <v>104</v>
      </c>
      <c r="AA28" s="110" t="s">
        <v>104</v>
      </c>
      <c r="AB28" s="112">
        <v>0</v>
      </c>
      <c r="AC28" s="112"/>
      <c r="AD28" s="113" t="s">
        <v>106</v>
      </c>
      <c r="AE28" s="113"/>
      <c r="AF28" s="114">
        <f t="shared" si="37"/>
        <v>8447.1648000000005</v>
      </c>
      <c r="AG28" s="115">
        <f t="shared" si="38"/>
        <v>8447.1648000000005</v>
      </c>
      <c r="AH28" s="115">
        <f t="shared" si="38"/>
        <v>0</v>
      </c>
      <c r="AI28" s="115">
        <f t="shared" si="39"/>
        <v>-8447.1648000000005</v>
      </c>
      <c r="AJ28" s="116">
        <f t="shared" si="8"/>
        <v>0</v>
      </c>
      <c r="AK28" s="117">
        <v>0</v>
      </c>
      <c r="AL28" s="117"/>
      <c r="AM28" s="115">
        <f t="shared" si="40"/>
        <v>0</v>
      </c>
      <c r="AN28" s="116" t="str">
        <f>IF(AK28=0,"-",AL28/AK28)</f>
        <v>-</v>
      </c>
      <c r="AO28" s="117">
        <v>0</v>
      </c>
      <c r="AP28" s="117"/>
      <c r="AQ28" s="115">
        <f t="shared" si="42"/>
        <v>0</v>
      </c>
      <c r="AR28" s="116" t="str">
        <f t="shared" si="9"/>
        <v>-</v>
      </c>
      <c r="AS28" s="115">
        <f t="shared" si="43"/>
        <v>0</v>
      </c>
      <c r="AT28" s="115">
        <f t="shared" si="43"/>
        <v>0</v>
      </c>
      <c r="AU28" s="115">
        <f t="shared" si="44"/>
        <v>0</v>
      </c>
      <c r="AV28" s="116" t="str">
        <f t="shared" si="10"/>
        <v>-</v>
      </c>
      <c r="AW28" s="117">
        <v>5375.9808000000003</v>
      </c>
      <c r="AX28" s="117"/>
      <c r="AY28" s="115">
        <f t="shared" si="45"/>
        <v>-5375.9808000000003</v>
      </c>
      <c r="AZ28" s="116">
        <f t="shared" si="11"/>
        <v>0</v>
      </c>
      <c r="BA28" s="115">
        <f t="shared" si="46"/>
        <v>5375.9808000000003</v>
      </c>
      <c r="BB28" s="115">
        <f t="shared" si="46"/>
        <v>0</v>
      </c>
      <c r="BC28" s="115">
        <f t="shared" si="47"/>
        <v>-5375.9808000000003</v>
      </c>
      <c r="BD28" s="116">
        <f t="shared" ref="BD28:BD34" si="89">IF(BA28=0,"-",BB28/BA28)</f>
        <v>0</v>
      </c>
      <c r="BE28" s="117">
        <v>3071.1840000000002</v>
      </c>
      <c r="BF28" s="117"/>
      <c r="BG28" s="115">
        <f t="shared" si="49"/>
        <v>-3071.1840000000002</v>
      </c>
      <c r="BH28" s="116">
        <f t="shared" ref="BH28:BH34" si="90">IF(BE28=0,"-",BF28/BE28)</f>
        <v>0</v>
      </c>
      <c r="BI28" s="114">
        <f t="shared" si="51"/>
        <v>0</v>
      </c>
      <c r="BJ28" s="114">
        <f t="shared" si="51"/>
        <v>0</v>
      </c>
      <c r="BK28" s="118">
        <v>0</v>
      </c>
      <c r="BL28" s="118">
        <v>0</v>
      </c>
      <c r="BM28" s="118">
        <v>0</v>
      </c>
      <c r="BN28" s="118">
        <v>0</v>
      </c>
      <c r="BO28" s="118">
        <v>0</v>
      </c>
      <c r="BP28" s="118">
        <v>0</v>
      </c>
      <c r="BQ28" s="118">
        <v>0</v>
      </c>
      <c r="BR28" s="118">
        <v>0</v>
      </c>
      <c r="BS28" s="118">
        <v>0</v>
      </c>
      <c r="BT28" s="118">
        <v>0</v>
      </c>
      <c r="BU28" s="118">
        <v>0</v>
      </c>
      <c r="BV28" s="118">
        <v>0</v>
      </c>
      <c r="BW28" s="118">
        <v>0</v>
      </c>
      <c r="BX28" s="118">
        <v>0</v>
      </c>
      <c r="BY28" s="115">
        <v>-8447.1648000000005</v>
      </c>
      <c r="BZ28" s="117">
        <v>0</v>
      </c>
      <c r="CA28" s="118">
        <v>0</v>
      </c>
      <c r="CB28" s="118">
        <v>0</v>
      </c>
      <c r="CC28" s="118">
        <v>0</v>
      </c>
      <c r="CD28" s="114">
        <f t="shared" si="13"/>
        <v>0</v>
      </c>
      <c r="CE28" s="119" t="s">
        <v>107</v>
      </c>
      <c r="CF28" s="118"/>
      <c r="CG28" s="117">
        <v>0</v>
      </c>
      <c r="CH28" s="117"/>
      <c r="CI28" s="113" t="s">
        <v>106</v>
      </c>
      <c r="CJ28" s="113"/>
      <c r="CK28" s="115">
        <f t="shared" si="52"/>
        <v>7039.3040000000001</v>
      </c>
      <c r="CL28" s="115">
        <f t="shared" si="53"/>
        <v>7039.3040000000001</v>
      </c>
      <c r="CM28" s="115">
        <f t="shared" si="53"/>
        <v>0</v>
      </c>
      <c r="CN28" s="115">
        <f t="shared" si="54"/>
        <v>-7039.3040000000001</v>
      </c>
      <c r="CO28" s="116">
        <f t="shared" si="14"/>
        <v>0</v>
      </c>
      <c r="CP28" s="117">
        <v>0</v>
      </c>
      <c r="CQ28" s="117"/>
      <c r="CR28" s="115">
        <f t="shared" si="55"/>
        <v>0</v>
      </c>
      <c r="CS28" s="116" t="str">
        <f>IF(CP28=0,"-",CQ28/CP28)</f>
        <v>-</v>
      </c>
      <c r="CT28" s="117">
        <v>0</v>
      </c>
      <c r="CU28" s="117"/>
      <c r="CV28" s="115">
        <f t="shared" si="57"/>
        <v>0</v>
      </c>
      <c r="CW28" s="116" t="str">
        <f>IF(CT28=0,"-",CU28/CT28)</f>
        <v>-</v>
      </c>
      <c r="CX28" s="115">
        <f t="shared" si="59"/>
        <v>0</v>
      </c>
      <c r="CY28" s="115">
        <f t="shared" si="59"/>
        <v>0</v>
      </c>
      <c r="CZ28" s="115">
        <f t="shared" si="60"/>
        <v>0</v>
      </c>
      <c r="DA28" s="116" t="str">
        <f t="shared" si="15"/>
        <v>-</v>
      </c>
      <c r="DB28" s="117">
        <v>4479.9840000000004</v>
      </c>
      <c r="DC28" s="117"/>
      <c r="DD28" s="115">
        <f t="shared" si="61"/>
        <v>-4479.9840000000004</v>
      </c>
      <c r="DE28" s="116">
        <f>IF(DB28=0,"-",DC28/DB28)</f>
        <v>0</v>
      </c>
      <c r="DF28" s="115">
        <f t="shared" si="63"/>
        <v>4479.9840000000004</v>
      </c>
      <c r="DG28" s="115">
        <f t="shared" si="63"/>
        <v>0</v>
      </c>
      <c r="DH28" s="115">
        <f t="shared" si="64"/>
        <v>-4479.9840000000004</v>
      </c>
      <c r="DI28" s="116">
        <f t="shared" si="16"/>
        <v>0</v>
      </c>
      <c r="DJ28" s="117">
        <v>2559.3200000000002</v>
      </c>
      <c r="DK28" s="117"/>
      <c r="DL28" s="115">
        <f t="shared" si="65"/>
        <v>-2559.3200000000002</v>
      </c>
      <c r="DM28" s="116">
        <f>IF(DJ28=0,"-",DK28/DJ28)</f>
        <v>0</v>
      </c>
      <c r="DN28" s="114">
        <f t="shared" si="67"/>
        <v>0</v>
      </c>
      <c r="DO28" s="114">
        <f t="shared" si="67"/>
        <v>0</v>
      </c>
      <c r="DP28" s="118">
        <v>0</v>
      </c>
      <c r="DQ28" s="118">
        <v>0</v>
      </c>
      <c r="DR28" s="118">
        <v>0</v>
      </c>
      <c r="DS28" s="118">
        <v>0</v>
      </c>
      <c r="DT28" s="118">
        <v>0</v>
      </c>
      <c r="DU28" s="118">
        <v>0</v>
      </c>
      <c r="DV28" s="118">
        <v>0</v>
      </c>
      <c r="DW28" s="118">
        <v>0</v>
      </c>
      <c r="DX28" s="118">
        <v>0</v>
      </c>
      <c r="DY28" s="118">
        <v>0</v>
      </c>
      <c r="DZ28" s="118">
        <v>0</v>
      </c>
      <c r="EA28" s="118">
        <v>0</v>
      </c>
      <c r="EB28" s="118">
        <v>0</v>
      </c>
      <c r="EC28" s="118">
        <v>0</v>
      </c>
      <c r="ED28" s="115">
        <v>-7039.3040000000001</v>
      </c>
      <c r="EE28" s="117">
        <v>0</v>
      </c>
      <c r="EF28" s="118">
        <v>0</v>
      </c>
      <c r="EG28" s="118">
        <v>0</v>
      </c>
      <c r="EH28" s="118">
        <v>0</v>
      </c>
      <c r="EI28" s="114">
        <f t="shared" si="18"/>
        <v>0</v>
      </c>
      <c r="EJ28" s="119" t="s">
        <v>107</v>
      </c>
      <c r="EK28" s="118"/>
      <c r="EL28" s="117">
        <v>0</v>
      </c>
      <c r="EM28" s="117"/>
      <c r="EN28" s="115">
        <f t="shared" si="68"/>
        <v>7039.3040000000001</v>
      </c>
      <c r="EO28" s="115">
        <f t="shared" si="69"/>
        <v>7039.3040000000001</v>
      </c>
      <c r="EP28" s="115">
        <f t="shared" si="69"/>
        <v>0</v>
      </c>
      <c r="EQ28" s="115">
        <f t="shared" si="70"/>
        <v>-7039.3040000000001</v>
      </c>
      <c r="ER28" s="116">
        <f t="shared" si="20"/>
        <v>0</v>
      </c>
      <c r="ES28" s="117">
        <v>0</v>
      </c>
      <c r="ET28" s="117"/>
      <c r="EU28" s="115">
        <f t="shared" si="71"/>
        <v>0</v>
      </c>
      <c r="EV28" s="116" t="str">
        <f>IF(ES28=0,"-",ET28/ES28)</f>
        <v>-</v>
      </c>
      <c r="EW28" s="117">
        <v>0</v>
      </c>
      <c r="EX28" s="117"/>
      <c r="EY28" s="115">
        <f t="shared" si="73"/>
        <v>0</v>
      </c>
      <c r="EZ28" s="116" t="str">
        <f>IF(EW28=0,"-",EX28/EW28)</f>
        <v>-</v>
      </c>
      <c r="FA28" s="115">
        <f t="shared" si="75"/>
        <v>0</v>
      </c>
      <c r="FB28" s="115">
        <f t="shared" si="75"/>
        <v>0</v>
      </c>
      <c r="FC28" s="115">
        <f t="shared" si="76"/>
        <v>0</v>
      </c>
      <c r="FD28" s="116" t="str">
        <f t="shared" si="21"/>
        <v>-</v>
      </c>
      <c r="FE28" s="117">
        <v>4479.9840000000004</v>
      </c>
      <c r="FF28" s="117"/>
      <c r="FG28" s="115">
        <f t="shared" si="77"/>
        <v>-4479.9840000000004</v>
      </c>
      <c r="FH28" s="116">
        <f>IF(FE28=0,"-",FF28/FE28)</f>
        <v>0</v>
      </c>
      <c r="FI28" s="115">
        <f t="shared" si="79"/>
        <v>4479.9840000000004</v>
      </c>
      <c r="FJ28" s="115">
        <f t="shared" si="79"/>
        <v>0</v>
      </c>
      <c r="FK28" s="115">
        <f t="shared" si="80"/>
        <v>-4479.9840000000004</v>
      </c>
      <c r="FL28" s="116">
        <f t="shared" si="22"/>
        <v>0</v>
      </c>
      <c r="FM28" s="117">
        <v>2559.3200000000002</v>
      </c>
      <c r="FN28" s="117"/>
      <c r="FO28" s="115">
        <f t="shared" si="81"/>
        <v>-2559.3200000000002</v>
      </c>
      <c r="FP28" s="116">
        <f>IF(FM28=0,"-",FN28/FM28)</f>
        <v>0</v>
      </c>
      <c r="FQ28" s="114">
        <f t="shared" si="83"/>
        <v>0</v>
      </c>
      <c r="FR28" s="114">
        <f t="shared" si="83"/>
        <v>0</v>
      </c>
      <c r="FS28" s="118">
        <v>0</v>
      </c>
      <c r="FT28" s="118">
        <v>0</v>
      </c>
      <c r="FU28" s="118">
        <v>0</v>
      </c>
      <c r="FV28" s="118">
        <v>0</v>
      </c>
      <c r="FW28" s="118">
        <v>0</v>
      </c>
      <c r="FX28" s="118">
        <v>0</v>
      </c>
      <c r="FY28" s="118">
        <v>0</v>
      </c>
      <c r="FZ28" s="118">
        <v>0</v>
      </c>
      <c r="GA28" s="118">
        <v>0</v>
      </c>
      <c r="GB28" s="118">
        <v>0</v>
      </c>
      <c r="GC28" s="118">
        <v>0</v>
      </c>
      <c r="GD28" s="118">
        <v>0</v>
      </c>
      <c r="GE28" s="118">
        <v>0</v>
      </c>
      <c r="GF28" s="118">
        <v>0</v>
      </c>
      <c r="GG28" s="115">
        <v>-7039.3040000000001</v>
      </c>
      <c r="GH28" s="118">
        <v>0</v>
      </c>
      <c r="GI28" s="118">
        <v>0</v>
      </c>
      <c r="GJ28" s="118">
        <v>0</v>
      </c>
      <c r="GK28" s="118">
        <v>0</v>
      </c>
      <c r="GL28" s="114">
        <f t="shared" si="24"/>
        <v>0</v>
      </c>
      <c r="GM28" s="119" t="s">
        <v>107</v>
      </c>
      <c r="GN28" s="118"/>
      <c r="GO28" s="122"/>
      <c r="GP28" s="123"/>
      <c r="GQ28" s="124"/>
      <c r="GR28" s="124"/>
      <c r="GS28" s="124"/>
      <c r="GT28" s="124"/>
      <c r="GU28" s="124"/>
      <c r="GV28" s="124"/>
      <c r="GW28" s="124"/>
      <c r="GX28" s="124"/>
      <c r="GY28" s="124"/>
      <c r="GZ28" s="124"/>
      <c r="HA28" s="124"/>
      <c r="HB28" s="124"/>
      <c r="HC28" s="124"/>
      <c r="HD28" s="124"/>
      <c r="HE28" s="124"/>
      <c r="HF28" s="124"/>
      <c r="HG28" s="124"/>
      <c r="HH28" s="124"/>
      <c r="HI28" s="124"/>
      <c r="HJ28" s="123"/>
      <c r="HK28" s="125">
        <f t="shared" si="85"/>
        <v>0</v>
      </c>
      <c r="HL28" s="125">
        <f t="shared" si="85"/>
        <v>0</v>
      </c>
      <c r="HM28" s="125">
        <f t="shared" si="85"/>
        <v>0</v>
      </c>
      <c r="HN28" s="125">
        <f t="shared" si="85"/>
        <v>0</v>
      </c>
      <c r="HO28" s="125">
        <f t="shared" si="85"/>
        <v>0</v>
      </c>
      <c r="HP28" s="125">
        <f t="shared" si="85"/>
        <v>0</v>
      </c>
      <c r="HQ28" s="125">
        <f t="shared" si="85"/>
        <v>0</v>
      </c>
      <c r="HR28" s="125">
        <f t="shared" si="85"/>
        <v>0</v>
      </c>
      <c r="HS28" s="126"/>
      <c r="HT28" s="126"/>
      <c r="HU28" s="126"/>
      <c r="HV28" s="126"/>
      <c r="HW28" s="126"/>
      <c r="HX28" s="126"/>
      <c r="HY28" s="126"/>
      <c r="HZ28" s="126"/>
      <c r="IA28" s="126"/>
      <c r="IB28" s="126"/>
      <c r="IC28" s="126"/>
      <c r="ID28" s="126"/>
      <c r="IE28" s="126"/>
      <c r="IF28" s="126"/>
      <c r="IG28" s="126"/>
      <c r="IH28" s="126"/>
      <c r="II28" s="126"/>
      <c r="IJ28" s="126"/>
      <c r="IK28" s="126"/>
      <c r="IL28" s="126"/>
      <c r="IM28" s="126"/>
      <c r="IN28" s="126"/>
      <c r="IO28" s="126"/>
      <c r="IP28" s="126"/>
      <c r="IQ28" s="126"/>
      <c r="IR28" s="126"/>
      <c r="IS28" s="126"/>
      <c r="IT28" s="126"/>
      <c r="IU28" s="126"/>
      <c r="IV28" s="126"/>
      <c r="IW28" s="126"/>
      <c r="IX28" s="126"/>
      <c r="IY28" s="125">
        <f t="shared" si="86"/>
        <v>0</v>
      </c>
      <c r="IZ28" s="125">
        <f t="shared" si="86"/>
        <v>0</v>
      </c>
      <c r="JA28" s="125">
        <f t="shared" si="86"/>
        <v>0</v>
      </c>
      <c r="JB28" s="125">
        <f t="shared" si="86"/>
        <v>0</v>
      </c>
      <c r="JC28" s="125">
        <f t="shared" si="86"/>
        <v>0</v>
      </c>
      <c r="JD28" s="125">
        <f t="shared" si="86"/>
        <v>0</v>
      </c>
      <c r="JE28" s="125">
        <f t="shared" si="86"/>
        <v>0</v>
      </c>
      <c r="JF28" s="125">
        <f t="shared" si="86"/>
        <v>0</v>
      </c>
      <c r="JG28" s="126"/>
      <c r="JH28" s="126"/>
      <c r="JI28" s="126"/>
      <c r="JJ28" s="126"/>
      <c r="JK28" s="126"/>
      <c r="JL28" s="126"/>
      <c r="JM28" s="126"/>
      <c r="JN28" s="126"/>
      <c r="JO28" s="126"/>
      <c r="JP28" s="126"/>
      <c r="JQ28" s="126"/>
      <c r="JR28" s="126"/>
      <c r="JS28" s="126"/>
      <c r="JT28" s="126"/>
      <c r="JU28" s="126"/>
      <c r="JV28" s="126"/>
      <c r="JW28" s="126"/>
      <c r="JX28" s="126"/>
      <c r="JY28" s="126"/>
      <c r="JZ28" s="126"/>
      <c r="KA28" s="126"/>
      <c r="KB28" s="126"/>
      <c r="KC28" s="126"/>
      <c r="KD28" s="126"/>
      <c r="KE28" s="126"/>
      <c r="KF28" s="126"/>
      <c r="KG28" s="126"/>
      <c r="KH28" s="126"/>
      <c r="KI28" s="126"/>
      <c r="KJ28" s="126"/>
      <c r="KK28" s="126"/>
      <c r="KL28" s="126"/>
      <c r="KM28" s="2"/>
      <c r="KN28" s="126" t="s">
        <v>97</v>
      </c>
      <c r="KO28" s="93"/>
      <c r="KP28" s="93"/>
      <c r="KQ28" s="93"/>
      <c r="KR28" s="126"/>
      <c r="KS28" s="126"/>
      <c r="KT28" s="126"/>
      <c r="KU28" s="126"/>
      <c r="KV28" s="126"/>
      <c r="KW28" s="126"/>
      <c r="KX28" s="126"/>
      <c r="KY28" s="126"/>
      <c r="KZ28" s="126"/>
      <c r="LA28" s="126"/>
      <c r="LB28" s="126"/>
      <c r="LC28" s="126"/>
      <c r="LD28" s="126"/>
      <c r="LE28" s="126"/>
      <c r="LF28" s="126"/>
      <c r="LG28" s="126"/>
      <c r="LH28" s="126"/>
      <c r="LI28" s="126"/>
      <c r="LJ28" s="127"/>
      <c r="LK28" s="127"/>
      <c r="LL28" s="127"/>
      <c r="LM28" s="127"/>
      <c r="LN28" s="127"/>
      <c r="LO28" s="127"/>
      <c r="LP28" s="128"/>
      <c r="LQ28" s="128"/>
      <c r="LR28" s="128"/>
      <c r="LS28" s="128"/>
      <c r="LT28" s="128"/>
      <c r="LU28" s="129"/>
      <c r="LV28" s="128"/>
      <c r="LW28" s="128"/>
      <c r="LX28" s="129"/>
    </row>
    <row r="29" spans="1:336" s="130" customFormat="1" ht="24" customHeight="1" outlineLevel="1" x14ac:dyDescent="0.2">
      <c r="A29" s="103" t="s">
        <v>145</v>
      </c>
      <c r="B29" s="104" t="s">
        <v>146</v>
      </c>
      <c r="C29" s="106" t="s">
        <v>103</v>
      </c>
      <c r="D29" s="106" t="s">
        <v>104</v>
      </c>
      <c r="E29" s="105" t="s">
        <v>117</v>
      </c>
      <c r="F29" s="107">
        <v>4113.6959999999999</v>
      </c>
      <c r="G29" s="107"/>
      <c r="H29" s="107">
        <v>3428.08</v>
      </c>
      <c r="I29" s="107"/>
      <c r="J29" s="108">
        <v>42020</v>
      </c>
      <c r="K29" s="108"/>
      <c r="L29" s="108">
        <v>42020</v>
      </c>
      <c r="M29" s="109"/>
      <c r="N29" s="107">
        <v>0</v>
      </c>
      <c r="O29" s="107"/>
      <c r="P29" s="110" t="s">
        <v>104</v>
      </c>
      <c r="Q29" s="111"/>
      <c r="R29" s="110" t="s">
        <v>104</v>
      </c>
      <c r="S29" s="110" t="s">
        <v>104</v>
      </c>
      <c r="T29" s="110" t="s">
        <v>104</v>
      </c>
      <c r="U29" s="110" t="s">
        <v>104</v>
      </c>
      <c r="V29" s="107">
        <v>0</v>
      </c>
      <c r="W29" s="107">
        <v>0</v>
      </c>
      <c r="X29" s="110" t="s">
        <v>104</v>
      </c>
      <c r="Y29" s="107">
        <v>0</v>
      </c>
      <c r="Z29" s="110" t="s">
        <v>104</v>
      </c>
      <c r="AA29" s="110" t="s">
        <v>104</v>
      </c>
      <c r="AB29" s="112">
        <v>0</v>
      </c>
      <c r="AC29" s="112"/>
      <c r="AD29" s="113" t="s">
        <v>112</v>
      </c>
      <c r="AE29" s="113"/>
      <c r="AF29" s="114">
        <f t="shared" si="37"/>
        <v>4113.6959999999999</v>
      </c>
      <c r="AG29" s="115">
        <f t="shared" si="38"/>
        <v>4113.6959999999999</v>
      </c>
      <c r="AH29" s="115">
        <f t="shared" si="38"/>
        <v>0</v>
      </c>
      <c r="AI29" s="115">
        <f t="shared" si="39"/>
        <v>-4113.6959999999999</v>
      </c>
      <c r="AJ29" s="116">
        <f t="shared" si="8"/>
        <v>0</v>
      </c>
      <c r="AK29" s="117">
        <v>0</v>
      </c>
      <c r="AL29" s="117"/>
      <c r="AM29" s="115">
        <f t="shared" si="40"/>
        <v>0</v>
      </c>
      <c r="AN29" s="116" t="str">
        <f t="shared" si="41"/>
        <v>-</v>
      </c>
      <c r="AO29" s="117">
        <v>0</v>
      </c>
      <c r="AP29" s="117"/>
      <c r="AQ29" s="115">
        <f t="shared" si="42"/>
        <v>0</v>
      </c>
      <c r="AR29" s="116" t="str">
        <f t="shared" si="9"/>
        <v>-</v>
      </c>
      <c r="AS29" s="115">
        <f t="shared" si="43"/>
        <v>0</v>
      </c>
      <c r="AT29" s="115">
        <f t="shared" si="43"/>
        <v>0</v>
      </c>
      <c r="AU29" s="115">
        <f t="shared" si="44"/>
        <v>0</v>
      </c>
      <c r="AV29" s="116" t="str">
        <f t="shared" si="10"/>
        <v>-</v>
      </c>
      <c r="AW29" s="117">
        <v>0</v>
      </c>
      <c r="AX29" s="117"/>
      <c r="AY29" s="115">
        <f t="shared" si="45"/>
        <v>0</v>
      </c>
      <c r="AZ29" s="116" t="str">
        <f t="shared" si="11"/>
        <v>-</v>
      </c>
      <c r="BA29" s="115">
        <f t="shared" si="46"/>
        <v>0</v>
      </c>
      <c r="BB29" s="115">
        <f t="shared" si="46"/>
        <v>0</v>
      </c>
      <c r="BC29" s="115">
        <f t="shared" si="47"/>
        <v>0</v>
      </c>
      <c r="BD29" s="116" t="str">
        <f t="shared" si="89"/>
        <v>-</v>
      </c>
      <c r="BE29" s="107">
        <v>4113.6959999999999</v>
      </c>
      <c r="BF29" s="117"/>
      <c r="BG29" s="115">
        <f t="shared" si="49"/>
        <v>-4113.6959999999999</v>
      </c>
      <c r="BH29" s="116">
        <f t="shared" si="90"/>
        <v>0</v>
      </c>
      <c r="BI29" s="114">
        <f t="shared" si="51"/>
        <v>0</v>
      </c>
      <c r="BJ29" s="114">
        <f t="shared" si="51"/>
        <v>0</v>
      </c>
      <c r="BK29" s="118">
        <v>0</v>
      </c>
      <c r="BL29" s="118">
        <v>0</v>
      </c>
      <c r="BM29" s="118">
        <v>0</v>
      </c>
      <c r="BN29" s="118">
        <v>0</v>
      </c>
      <c r="BO29" s="118">
        <v>0</v>
      </c>
      <c r="BP29" s="118">
        <v>0</v>
      </c>
      <c r="BQ29" s="118">
        <v>0</v>
      </c>
      <c r="BR29" s="118">
        <v>0</v>
      </c>
      <c r="BS29" s="118">
        <v>0</v>
      </c>
      <c r="BT29" s="118">
        <v>0</v>
      </c>
      <c r="BU29" s="118">
        <v>0</v>
      </c>
      <c r="BV29" s="118">
        <v>0</v>
      </c>
      <c r="BW29" s="118">
        <v>0</v>
      </c>
      <c r="BX29" s="118">
        <v>0</v>
      </c>
      <c r="BY29" s="115">
        <v>-4113.6959999999999</v>
      </c>
      <c r="BZ29" s="118">
        <v>0</v>
      </c>
      <c r="CA29" s="118">
        <v>0</v>
      </c>
      <c r="CB29" s="118">
        <v>0</v>
      </c>
      <c r="CC29" s="118">
        <v>0</v>
      </c>
      <c r="CD29" s="114">
        <f t="shared" si="13"/>
        <v>0</v>
      </c>
      <c r="CE29" s="119" t="s">
        <v>107</v>
      </c>
      <c r="CF29" s="118"/>
      <c r="CG29" s="117">
        <v>0</v>
      </c>
      <c r="CH29" s="117"/>
      <c r="CI29" s="113" t="s">
        <v>112</v>
      </c>
      <c r="CJ29" s="113"/>
      <c r="CK29" s="115">
        <f t="shared" si="52"/>
        <v>3428.08</v>
      </c>
      <c r="CL29" s="115">
        <f t="shared" si="53"/>
        <v>3428.08</v>
      </c>
      <c r="CM29" s="115">
        <f t="shared" si="53"/>
        <v>0</v>
      </c>
      <c r="CN29" s="115">
        <f t="shared" si="54"/>
        <v>-3428.08</v>
      </c>
      <c r="CO29" s="116">
        <f t="shared" si="14"/>
        <v>0</v>
      </c>
      <c r="CP29" s="117">
        <v>0</v>
      </c>
      <c r="CQ29" s="117"/>
      <c r="CR29" s="115">
        <f t="shared" si="55"/>
        <v>0</v>
      </c>
      <c r="CS29" s="116" t="str">
        <f t="shared" si="56"/>
        <v>-</v>
      </c>
      <c r="CT29" s="117">
        <v>0</v>
      </c>
      <c r="CU29" s="117"/>
      <c r="CV29" s="115">
        <f t="shared" si="57"/>
        <v>0</v>
      </c>
      <c r="CW29" s="116" t="str">
        <f t="shared" si="58"/>
        <v>-</v>
      </c>
      <c r="CX29" s="115">
        <f t="shared" si="59"/>
        <v>0</v>
      </c>
      <c r="CY29" s="115">
        <f t="shared" si="59"/>
        <v>0</v>
      </c>
      <c r="CZ29" s="115">
        <f t="shared" si="60"/>
        <v>0</v>
      </c>
      <c r="DA29" s="116" t="str">
        <f t="shared" si="15"/>
        <v>-</v>
      </c>
      <c r="DB29" s="117">
        <v>0</v>
      </c>
      <c r="DC29" s="117"/>
      <c r="DD29" s="115">
        <f t="shared" si="61"/>
        <v>0</v>
      </c>
      <c r="DE29" s="116" t="str">
        <f t="shared" si="62"/>
        <v>-</v>
      </c>
      <c r="DF29" s="115">
        <f t="shared" si="63"/>
        <v>0</v>
      </c>
      <c r="DG29" s="115">
        <f t="shared" si="63"/>
        <v>0</v>
      </c>
      <c r="DH29" s="115">
        <f t="shared" si="64"/>
        <v>0</v>
      </c>
      <c r="DI29" s="116" t="str">
        <f t="shared" si="16"/>
        <v>-</v>
      </c>
      <c r="DJ29" s="107">
        <v>3428.08</v>
      </c>
      <c r="DK29" s="117"/>
      <c r="DL29" s="115">
        <f t="shared" si="65"/>
        <v>-3428.08</v>
      </c>
      <c r="DM29" s="116">
        <f t="shared" si="66"/>
        <v>0</v>
      </c>
      <c r="DN29" s="114">
        <f t="shared" si="67"/>
        <v>0</v>
      </c>
      <c r="DO29" s="114">
        <f t="shared" si="67"/>
        <v>0</v>
      </c>
      <c r="DP29" s="118">
        <v>0</v>
      </c>
      <c r="DQ29" s="118">
        <v>0</v>
      </c>
      <c r="DR29" s="118">
        <v>0</v>
      </c>
      <c r="DS29" s="118">
        <v>0</v>
      </c>
      <c r="DT29" s="118">
        <v>0</v>
      </c>
      <c r="DU29" s="118">
        <v>0</v>
      </c>
      <c r="DV29" s="118">
        <v>0</v>
      </c>
      <c r="DW29" s="118">
        <v>0</v>
      </c>
      <c r="DX29" s="118">
        <v>0</v>
      </c>
      <c r="DY29" s="118">
        <v>0</v>
      </c>
      <c r="DZ29" s="118">
        <v>0</v>
      </c>
      <c r="EA29" s="118">
        <v>0</v>
      </c>
      <c r="EB29" s="118">
        <v>0</v>
      </c>
      <c r="EC29" s="118">
        <v>0</v>
      </c>
      <c r="ED29" s="115">
        <v>-3428.08</v>
      </c>
      <c r="EE29" s="118">
        <v>0</v>
      </c>
      <c r="EF29" s="118">
        <v>0</v>
      </c>
      <c r="EG29" s="118">
        <v>0</v>
      </c>
      <c r="EH29" s="118">
        <v>0</v>
      </c>
      <c r="EI29" s="114">
        <f t="shared" si="18"/>
        <v>0</v>
      </c>
      <c r="EJ29" s="119" t="s">
        <v>107</v>
      </c>
      <c r="EK29" s="118"/>
      <c r="EL29" s="117">
        <v>0</v>
      </c>
      <c r="EM29" s="117"/>
      <c r="EN29" s="115">
        <f t="shared" si="68"/>
        <v>3428.08</v>
      </c>
      <c r="EO29" s="115">
        <f t="shared" si="69"/>
        <v>3428.08</v>
      </c>
      <c r="EP29" s="115">
        <f t="shared" si="69"/>
        <v>0</v>
      </c>
      <c r="EQ29" s="115">
        <f t="shared" si="70"/>
        <v>-3428.08</v>
      </c>
      <c r="ER29" s="116">
        <f t="shared" si="20"/>
        <v>0</v>
      </c>
      <c r="ES29" s="117">
        <v>0</v>
      </c>
      <c r="ET29" s="117"/>
      <c r="EU29" s="115">
        <f t="shared" si="71"/>
        <v>0</v>
      </c>
      <c r="EV29" s="116" t="str">
        <f t="shared" si="72"/>
        <v>-</v>
      </c>
      <c r="EW29" s="117">
        <v>0</v>
      </c>
      <c r="EX29" s="117"/>
      <c r="EY29" s="115">
        <f t="shared" si="73"/>
        <v>0</v>
      </c>
      <c r="EZ29" s="116" t="str">
        <f t="shared" si="74"/>
        <v>-</v>
      </c>
      <c r="FA29" s="115">
        <f t="shared" si="75"/>
        <v>0</v>
      </c>
      <c r="FB29" s="115">
        <f t="shared" si="75"/>
        <v>0</v>
      </c>
      <c r="FC29" s="115">
        <f t="shared" si="76"/>
        <v>0</v>
      </c>
      <c r="FD29" s="116" t="str">
        <f t="shared" si="21"/>
        <v>-</v>
      </c>
      <c r="FE29" s="117">
        <v>0</v>
      </c>
      <c r="FF29" s="117"/>
      <c r="FG29" s="115">
        <f t="shared" si="77"/>
        <v>0</v>
      </c>
      <c r="FH29" s="116" t="str">
        <f t="shared" si="78"/>
        <v>-</v>
      </c>
      <c r="FI29" s="115">
        <f t="shared" si="79"/>
        <v>0</v>
      </c>
      <c r="FJ29" s="115">
        <f t="shared" si="79"/>
        <v>0</v>
      </c>
      <c r="FK29" s="115">
        <f t="shared" si="80"/>
        <v>0</v>
      </c>
      <c r="FL29" s="116" t="str">
        <f t="shared" si="22"/>
        <v>-</v>
      </c>
      <c r="FM29" s="107">
        <v>3428.08</v>
      </c>
      <c r="FN29" s="117"/>
      <c r="FO29" s="115">
        <f t="shared" si="81"/>
        <v>-3428.08</v>
      </c>
      <c r="FP29" s="116">
        <f t="shared" si="82"/>
        <v>0</v>
      </c>
      <c r="FQ29" s="114">
        <f t="shared" si="83"/>
        <v>0</v>
      </c>
      <c r="FR29" s="114">
        <f t="shared" si="83"/>
        <v>0</v>
      </c>
      <c r="FS29" s="118">
        <v>0</v>
      </c>
      <c r="FT29" s="118">
        <v>0</v>
      </c>
      <c r="FU29" s="118">
        <v>0</v>
      </c>
      <c r="FV29" s="118">
        <v>0</v>
      </c>
      <c r="FW29" s="118">
        <v>0</v>
      </c>
      <c r="FX29" s="118">
        <v>0</v>
      </c>
      <c r="FY29" s="118">
        <v>0</v>
      </c>
      <c r="FZ29" s="118">
        <v>0</v>
      </c>
      <c r="GA29" s="118">
        <v>0</v>
      </c>
      <c r="GB29" s="118">
        <v>0</v>
      </c>
      <c r="GC29" s="118">
        <v>0</v>
      </c>
      <c r="GD29" s="118">
        <v>0</v>
      </c>
      <c r="GE29" s="118">
        <v>0</v>
      </c>
      <c r="GF29" s="118">
        <v>0</v>
      </c>
      <c r="GG29" s="115">
        <v>-3428.08</v>
      </c>
      <c r="GH29" s="118">
        <v>0</v>
      </c>
      <c r="GI29" s="118">
        <v>0</v>
      </c>
      <c r="GJ29" s="118">
        <v>0</v>
      </c>
      <c r="GK29" s="118">
        <v>0</v>
      </c>
      <c r="GL29" s="114">
        <f t="shared" si="24"/>
        <v>0</v>
      </c>
      <c r="GM29" s="120" t="s">
        <v>107</v>
      </c>
      <c r="GN29" s="118"/>
      <c r="GO29" s="122"/>
      <c r="GP29" s="123"/>
      <c r="GQ29" s="124"/>
      <c r="GR29" s="124"/>
      <c r="GS29" s="124"/>
      <c r="GT29" s="124"/>
      <c r="GU29" s="124"/>
      <c r="GV29" s="124"/>
      <c r="GW29" s="124"/>
      <c r="GX29" s="124"/>
      <c r="GY29" s="124"/>
      <c r="GZ29" s="124"/>
      <c r="HA29" s="124"/>
      <c r="HB29" s="124"/>
      <c r="HC29" s="124"/>
      <c r="HD29" s="124"/>
      <c r="HE29" s="124"/>
      <c r="HF29" s="124"/>
      <c r="HG29" s="124"/>
      <c r="HH29" s="124"/>
      <c r="HI29" s="124"/>
      <c r="HJ29" s="123"/>
      <c r="HK29" s="125">
        <f t="shared" si="85"/>
        <v>0</v>
      </c>
      <c r="HL29" s="125">
        <f t="shared" si="85"/>
        <v>0</v>
      </c>
      <c r="HM29" s="125">
        <f t="shared" si="85"/>
        <v>0</v>
      </c>
      <c r="HN29" s="125">
        <f t="shared" si="85"/>
        <v>0</v>
      </c>
      <c r="HO29" s="125">
        <f t="shared" si="85"/>
        <v>0</v>
      </c>
      <c r="HP29" s="125">
        <f t="shared" si="85"/>
        <v>0</v>
      </c>
      <c r="HQ29" s="125">
        <f t="shared" si="85"/>
        <v>0</v>
      </c>
      <c r="HR29" s="125">
        <f t="shared" si="85"/>
        <v>0</v>
      </c>
      <c r="HS29" s="126"/>
      <c r="HT29" s="126"/>
      <c r="HU29" s="126"/>
      <c r="HV29" s="126"/>
      <c r="HW29" s="126"/>
      <c r="HX29" s="126"/>
      <c r="HY29" s="126"/>
      <c r="HZ29" s="126"/>
      <c r="IA29" s="126"/>
      <c r="IB29" s="126"/>
      <c r="IC29" s="126"/>
      <c r="ID29" s="126"/>
      <c r="IE29" s="126"/>
      <c r="IF29" s="126"/>
      <c r="IG29" s="126"/>
      <c r="IH29" s="126"/>
      <c r="II29" s="126"/>
      <c r="IJ29" s="126"/>
      <c r="IK29" s="126"/>
      <c r="IL29" s="126"/>
      <c r="IM29" s="126"/>
      <c r="IN29" s="126"/>
      <c r="IO29" s="126"/>
      <c r="IP29" s="126"/>
      <c r="IQ29" s="126"/>
      <c r="IR29" s="126"/>
      <c r="IS29" s="126"/>
      <c r="IT29" s="126"/>
      <c r="IU29" s="126"/>
      <c r="IV29" s="126"/>
      <c r="IW29" s="126"/>
      <c r="IX29" s="126"/>
      <c r="IY29" s="125">
        <f t="shared" si="86"/>
        <v>0</v>
      </c>
      <c r="IZ29" s="125">
        <f t="shared" si="86"/>
        <v>0</v>
      </c>
      <c r="JA29" s="125">
        <f t="shared" si="86"/>
        <v>0</v>
      </c>
      <c r="JB29" s="125">
        <f t="shared" si="86"/>
        <v>0</v>
      </c>
      <c r="JC29" s="125">
        <f t="shared" si="86"/>
        <v>0</v>
      </c>
      <c r="JD29" s="125">
        <f t="shared" si="86"/>
        <v>0</v>
      </c>
      <c r="JE29" s="125">
        <f t="shared" si="86"/>
        <v>0</v>
      </c>
      <c r="JF29" s="125">
        <f t="shared" si="86"/>
        <v>0</v>
      </c>
      <c r="JG29" s="126"/>
      <c r="JH29" s="126"/>
      <c r="JI29" s="126"/>
      <c r="JJ29" s="126"/>
      <c r="JK29" s="126"/>
      <c r="JL29" s="126"/>
      <c r="JM29" s="126"/>
      <c r="JN29" s="126"/>
      <c r="JO29" s="126"/>
      <c r="JP29" s="126"/>
      <c r="JQ29" s="126"/>
      <c r="JR29" s="126"/>
      <c r="JS29" s="126"/>
      <c r="JT29" s="126"/>
      <c r="JU29" s="126"/>
      <c r="JV29" s="126"/>
      <c r="JW29" s="126"/>
      <c r="JX29" s="126"/>
      <c r="JY29" s="126"/>
      <c r="JZ29" s="126"/>
      <c r="KA29" s="126"/>
      <c r="KB29" s="126"/>
      <c r="KC29" s="126"/>
      <c r="KD29" s="126"/>
      <c r="KE29" s="126"/>
      <c r="KF29" s="126"/>
      <c r="KG29" s="126"/>
      <c r="KH29" s="126"/>
      <c r="KI29" s="126"/>
      <c r="KJ29" s="126"/>
      <c r="KK29" s="126"/>
      <c r="KL29" s="126"/>
      <c r="KM29" s="2"/>
      <c r="KN29" s="126" t="s">
        <v>97</v>
      </c>
      <c r="KO29" s="93"/>
      <c r="KP29" s="93"/>
      <c r="KQ29" s="93"/>
      <c r="KR29" s="126"/>
      <c r="KS29" s="126"/>
      <c r="KT29" s="126"/>
      <c r="KU29" s="126"/>
      <c r="KV29" s="126"/>
      <c r="KW29" s="126"/>
      <c r="KX29" s="126"/>
      <c r="KY29" s="126"/>
      <c r="KZ29" s="126"/>
      <c r="LA29" s="126"/>
      <c r="LB29" s="126"/>
      <c r="LC29" s="126"/>
      <c r="LD29" s="126"/>
      <c r="LE29" s="126"/>
      <c r="LF29" s="126"/>
      <c r="LG29" s="126"/>
      <c r="LH29" s="126"/>
      <c r="LI29" s="126"/>
      <c r="LJ29" s="127"/>
      <c r="LK29" s="127"/>
      <c r="LL29" s="127"/>
      <c r="LM29" s="127"/>
      <c r="LN29" s="127"/>
      <c r="LO29" s="127"/>
      <c r="LP29" s="128"/>
      <c r="LQ29" s="128"/>
      <c r="LR29" s="128"/>
      <c r="LS29" s="128"/>
      <c r="LT29" s="128"/>
      <c r="LU29" s="129"/>
      <c r="LV29" s="128"/>
      <c r="LW29" s="128"/>
      <c r="LX29" s="129"/>
    </row>
    <row r="30" spans="1:336" s="130" customFormat="1" ht="46.5" customHeight="1" outlineLevel="1" x14ac:dyDescent="0.2">
      <c r="A30" s="103" t="s">
        <v>147</v>
      </c>
      <c r="B30" s="104" t="s">
        <v>148</v>
      </c>
      <c r="C30" s="106" t="s">
        <v>103</v>
      </c>
      <c r="D30" s="106" t="s">
        <v>104</v>
      </c>
      <c r="E30" s="105" t="s">
        <v>117</v>
      </c>
      <c r="F30" s="107">
        <f>H30*1.2</f>
        <v>10059.122421752267</v>
      </c>
      <c r="G30" s="107"/>
      <c r="H30" s="107">
        <v>8382.6020181268887</v>
      </c>
      <c r="I30" s="107"/>
      <c r="J30" s="108">
        <v>42020</v>
      </c>
      <c r="K30" s="108"/>
      <c r="L30" s="108">
        <v>42020</v>
      </c>
      <c r="M30" s="109"/>
      <c r="N30" s="107">
        <v>0</v>
      </c>
      <c r="O30" s="107"/>
      <c r="P30" s="110" t="s">
        <v>104</v>
      </c>
      <c r="Q30" s="111"/>
      <c r="R30" s="110" t="s">
        <v>104</v>
      </c>
      <c r="S30" s="110" t="s">
        <v>104</v>
      </c>
      <c r="T30" s="110" t="s">
        <v>104</v>
      </c>
      <c r="U30" s="110" t="s">
        <v>104</v>
      </c>
      <c r="V30" s="107">
        <v>0</v>
      </c>
      <c r="W30" s="107">
        <v>0</v>
      </c>
      <c r="X30" s="110" t="s">
        <v>104</v>
      </c>
      <c r="Y30" s="107">
        <v>0</v>
      </c>
      <c r="Z30" s="110" t="s">
        <v>104</v>
      </c>
      <c r="AA30" s="110" t="s">
        <v>104</v>
      </c>
      <c r="AB30" s="112">
        <v>0</v>
      </c>
      <c r="AC30" s="112"/>
      <c r="AD30" s="113" t="s">
        <v>112</v>
      </c>
      <c r="AE30" s="113"/>
      <c r="AF30" s="114">
        <f t="shared" si="37"/>
        <v>10059.122421752267</v>
      </c>
      <c r="AG30" s="115">
        <f t="shared" si="38"/>
        <v>10059.122421752267</v>
      </c>
      <c r="AH30" s="115">
        <f t="shared" si="38"/>
        <v>0</v>
      </c>
      <c r="AI30" s="115">
        <f t="shared" si="39"/>
        <v>-10059.122421752267</v>
      </c>
      <c r="AJ30" s="116">
        <f t="shared" si="8"/>
        <v>0</v>
      </c>
      <c r="AK30" s="117">
        <v>0</v>
      </c>
      <c r="AL30" s="117"/>
      <c r="AM30" s="115">
        <f t="shared" si="40"/>
        <v>0</v>
      </c>
      <c r="AN30" s="116" t="str">
        <f t="shared" si="41"/>
        <v>-</v>
      </c>
      <c r="AO30" s="117">
        <v>0</v>
      </c>
      <c r="AP30" s="117"/>
      <c r="AQ30" s="115">
        <f t="shared" si="42"/>
        <v>0</v>
      </c>
      <c r="AR30" s="116" t="str">
        <f t="shared" si="9"/>
        <v>-</v>
      </c>
      <c r="AS30" s="115">
        <f t="shared" si="43"/>
        <v>0</v>
      </c>
      <c r="AT30" s="115">
        <f t="shared" si="43"/>
        <v>0</v>
      </c>
      <c r="AU30" s="115">
        <f t="shared" si="44"/>
        <v>0</v>
      </c>
      <c r="AV30" s="116" t="str">
        <f t="shared" si="10"/>
        <v>-</v>
      </c>
      <c r="AW30" s="117">
        <v>0</v>
      </c>
      <c r="AX30" s="117"/>
      <c r="AY30" s="115">
        <f t="shared" si="45"/>
        <v>0</v>
      </c>
      <c r="AZ30" s="116" t="str">
        <f t="shared" si="11"/>
        <v>-</v>
      </c>
      <c r="BA30" s="115">
        <f t="shared" si="46"/>
        <v>0</v>
      </c>
      <c r="BB30" s="115">
        <f t="shared" si="46"/>
        <v>0</v>
      </c>
      <c r="BC30" s="115">
        <f t="shared" si="47"/>
        <v>0</v>
      </c>
      <c r="BD30" s="116" t="str">
        <f t="shared" si="89"/>
        <v>-</v>
      </c>
      <c r="BE30" s="117">
        <v>10059.122421752267</v>
      </c>
      <c r="BF30" s="117"/>
      <c r="BG30" s="115">
        <f t="shared" si="49"/>
        <v>-10059.122421752267</v>
      </c>
      <c r="BH30" s="116">
        <f t="shared" si="90"/>
        <v>0</v>
      </c>
      <c r="BI30" s="114">
        <f t="shared" si="51"/>
        <v>0</v>
      </c>
      <c r="BJ30" s="114">
        <f t="shared" si="51"/>
        <v>0</v>
      </c>
      <c r="BK30" s="118">
        <v>0</v>
      </c>
      <c r="BL30" s="118">
        <v>0</v>
      </c>
      <c r="BM30" s="118">
        <v>0</v>
      </c>
      <c r="BN30" s="118">
        <v>0</v>
      </c>
      <c r="BO30" s="118">
        <v>0</v>
      </c>
      <c r="BP30" s="118">
        <v>0</v>
      </c>
      <c r="BQ30" s="118">
        <v>0</v>
      </c>
      <c r="BR30" s="118">
        <v>0</v>
      </c>
      <c r="BS30" s="118">
        <v>0</v>
      </c>
      <c r="BT30" s="118">
        <v>0</v>
      </c>
      <c r="BU30" s="118">
        <v>0</v>
      </c>
      <c r="BV30" s="118">
        <v>0</v>
      </c>
      <c r="BW30" s="118">
        <v>0</v>
      </c>
      <c r="BX30" s="118">
        <v>0</v>
      </c>
      <c r="BY30" s="115">
        <v>-9964.3703040000019</v>
      </c>
      <c r="BZ30" s="118">
        <v>0</v>
      </c>
      <c r="CA30" s="118">
        <v>0</v>
      </c>
      <c r="CB30" s="118">
        <v>0</v>
      </c>
      <c r="CC30" s="118">
        <v>0</v>
      </c>
      <c r="CD30" s="114">
        <f t="shared" si="13"/>
        <v>0</v>
      </c>
      <c r="CE30" s="119" t="s">
        <v>107</v>
      </c>
      <c r="CF30" s="118"/>
      <c r="CG30" s="117">
        <v>0</v>
      </c>
      <c r="CH30" s="117"/>
      <c r="CI30" s="113" t="s">
        <v>112</v>
      </c>
      <c r="CJ30" s="113"/>
      <c r="CK30" s="115">
        <f t="shared" si="52"/>
        <v>8382.6020181268887</v>
      </c>
      <c r="CL30" s="115">
        <f t="shared" si="53"/>
        <v>8382.6020181268887</v>
      </c>
      <c r="CM30" s="115">
        <f t="shared" si="53"/>
        <v>0</v>
      </c>
      <c r="CN30" s="115">
        <f t="shared" si="54"/>
        <v>-8382.6020181268887</v>
      </c>
      <c r="CO30" s="116">
        <f t="shared" si="14"/>
        <v>0</v>
      </c>
      <c r="CP30" s="117">
        <v>0</v>
      </c>
      <c r="CQ30" s="117"/>
      <c r="CR30" s="115">
        <f t="shared" si="55"/>
        <v>0</v>
      </c>
      <c r="CS30" s="116" t="str">
        <f t="shared" si="56"/>
        <v>-</v>
      </c>
      <c r="CT30" s="117">
        <v>0</v>
      </c>
      <c r="CU30" s="117"/>
      <c r="CV30" s="115">
        <f t="shared" si="57"/>
        <v>0</v>
      </c>
      <c r="CW30" s="116" t="str">
        <f t="shared" si="58"/>
        <v>-</v>
      </c>
      <c r="CX30" s="115">
        <f t="shared" si="59"/>
        <v>0</v>
      </c>
      <c r="CY30" s="115">
        <f t="shared" si="59"/>
        <v>0</v>
      </c>
      <c r="CZ30" s="115">
        <f t="shared" si="60"/>
        <v>0</v>
      </c>
      <c r="DA30" s="116" t="str">
        <f t="shared" si="15"/>
        <v>-</v>
      </c>
      <c r="DB30" s="117">
        <v>0</v>
      </c>
      <c r="DC30" s="117"/>
      <c r="DD30" s="115">
        <f t="shared" si="61"/>
        <v>0</v>
      </c>
      <c r="DE30" s="116" t="str">
        <f t="shared" si="62"/>
        <v>-</v>
      </c>
      <c r="DF30" s="115">
        <f t="shared" si="63"/>
        <v>0</v>
      </c>
      <c r="DG30" s="115">
        <f t="shared" si="63"/>
        <v>0</v>
      </c>
      <c r="DH30" s="115">
        <f t="shared" si="64"/>
        <v>0</v>
      </c>
      <c r="DI30" s="116" t="str">
        <f t="shared" si="16"/>
        <v>-</v>
      </c>
      <c r="DJ30" s="112">
        <v>8382.6020181268887</v>
      </c>
      <c r="DK30" s="117"/>
      <c r="DL30" s="115">
        <f t="shared" si="65"/>
        <v>-8382.6020181268887</v>
      </c>
      <c r="DM30" s="116">
        <f t="shared" si="66"/>
        <v>0</v>
      </c>
      <c r="DN30" s="114">
        <f t="shared" si="67"/>
        <v>0</v>
      </c>
      <c r="DO30" s="114">
        <f t="shared" si="67"/>
        <v>0</v>
      </c>
      <c r="DP30" s="118">
        <v>0</v>
      </c>
      <c r="DQ30" s="118">
        <v>0</v>
      </c>
      <c r="DR30" s="118">
        <v>0</v>
      </c>
      <c r="DS30" s="118">
        <v>0</v>
      </c>
      <c r="DT30" s="118">
        <v>0</v>
      </c>
      <c r="DU30" s="118">
        <v>0</v>
      </c>
      <c r="DV30" s="118">
        <v>0</v>
      </c>
      <c r="DW30" s="118">
        <v>0</v>
      </c>
      <c r="DX30" s="118">
        <v>0</v>
      </c>
      <c r="DY30" s="118">
        <v>0</v>
      </c>
      <c r="DZ30" s="118">
        <v>0</v>
      </c>
      <c r="EA30" s="118">
        <v>0</v>
      </c>
      <c r="EB30" s="118">
        <v>0</v>
      </c>
      <c r="EC30" s="118">
        <v>0</v>
      </c>
      <c r="ED30" s="115">
        <v>-8303.6419200000018</v>
      </c>
      <c r="EE30" s="118">
        <v>0</v>
      </c>
      <c r="EF30" s="118">
        <v>0</v>
      </c>
      <c r="EG30" s="118">
        <v>0</v>
      </c>
      <c r="EH30" s="118">
        <v>0</v>
      </c>
      <c r="EI30" s="114">
        <f t="shared" si="18"/>
        <v>0</v>
      </c>
      <c r="EJ30" s="119" t="s">
        <v>107</v>
      </c>
      <c r="EK30" s="118"/>
      <c r="EL30" s="117">
        <v>0</v>
      </c>
      <c r="EM30" s="117"/>
      <c r="EN30" s="115">
        <f t="shared" si="68"/>
        <v>8382.6020181268887</v>
      </c>
      <c r="EO30" s="115">
        <f t="shared" si="69"/>
        <v>8382.6020181268887</v>
      </c>
      <c r="EP30" s="115">
        <f t="shared" si="69"/>
        <v>0</v>
      </c>
      <c r="EQ30" s="115">
        <f t="shared" si="70"/>
        <v>-8382.6020181268887</v>
      </c>
      <c r="ER30" s="116">
        <f t="shared" si="20"/>
        <v>0</v>
      </c>
      <c r="ES30" s="117">
        <v>0</v>
      </c>
      <c r="ET30" s="117"/>
      <c r="EU30" s="115">
        <f t="shared" si="71"/>
        <v>0</v>
      </c>
      <c r="EV30" s="116" t="str">
        <f t="shared" si="72"/>
        <v>-</v>
      </c>
      <c r="EW30" s="117">
        <v>0</v>
      </c>
      <c r="EX30" s="117"/>
      <c r="EY30" s="115">
        <f t="shared" si="73"/>
        <v>0</v>
      </c>
      <c r="EZ30" s="116" t="str">
        <f t="shared" si="74"/>
        <v>-</v>
      </c>
      <c r="FA30" s="115">
        <f t="shared" si="75"/>
        <v>0</v>
      </c>
      <c r="FB30" s="115">
        <f t="shared" si="75"/>
        <v>0</v>
      </c>
      <c r="FC30" s="115">
        <f t="shared" si="76"/>
        <v>0</v>
      </c>
      <c r="FD30" s="116" t="str">
        <f t="shared" si="21"/>
        <v>-</v>
      </c>
      <c r="FE30" s="117">
        <v>0</v>
      </c>
      <c r="FF30" s="117"/>
      <c r="FG30" s="115">
        <f t="shared" si="77"/>
        <v>0</v>
      </c>
      <c r="FH30" s="116" t="str">
        <f t="shared" si="78"/>
        <v>-</v>
      </c>
      <c r="FI30" s="115">
        <f t="shared" si="79"/>
        <v>0</v>
      </c>
      <c r="FJ30" s="115">
        <f t="shared" si="79"/>
        <v>0</v>
      </c>
      <c r="FK30" s="115">
        <f t="shared" si="80"/>
        <v>0</v>
      </c>
      <c r="FL30" s="116" t="str">
        <f t="shared" si="22"/>
        <v>-</v>
      </c>
      <c r="FM30" s="112">
        <v>8382.6020181268887</v>
      </c>
      <c r="FN30" s="117"/>
      <c r="FO30" s="115">
        <f t="shared" si="81"/>
        <v>-8382.6020181268887</v>
      </c>
      <c r="FP30" s="116">
        <f t="shared" si="82"/>
        <v>0</v>
      </c>
      <c r="FQ30" s="114">
        <f t="shared" si="83"/>
        <v>0</v>
      </c>
      <c r="FR30" s="114">
        <f t="shared" si="83"/>
        <v>0</v>
      </c>
      <c r="FS30" s="118">
        <v>0</v>
      </c>
      <c r="FT30" s="118">
        <v>0</v>
      </c>
      <c r="FU30" s="118">
        <v>0</v>
      </c>
      <c r="FV30" s="118">
        <v>0</v>
      </c>
      <c r="FW30" s="118">
        <v>0</v>
      </c>
      <c r="FX30" s="118">
        <v>0</v>
      </c>
      <c r="FY30" s="118">
        <v>0</v>
      </c>
      <c r="FZ30" s="118">
        <v>0</v>
      </c>
      <c r="GA30" s="118">
        <v>0</v>
      </c>
      <c r="GB30" s="118">
        <v>0</v>
      </c>
      <c r="GC30" s="118">
        <v>0</v>
      </c>
      <c r="GD30" s="118">
        <v>0</v>
      </c>
      <c r="GE30" s="118">
        <v>0</v>
      </c>
      <c r="GF30" s="118">
        <v>0</v>
      </c>
      <c r="GG30" s="115">
        <v>-8303.6419200000018</v>
      </c>
      <c r="GH30" s="118">
        <v>0</v>
      </c>
      <c r="GI30" s="118">
        <v>0</v>
      </c>
      <c r="GJ30" s="118">
        <v>0</v>
      </c>
      <c r="GK30" s="118">
        <v>0</v>
      </c>
      <c r="GL30" s="114">
        <f t="shared" si="24"/>
        <v>0</v>
      </c>
      <c r="GM30" s="120" t="s">
        <v>107</v>
      </c>
      <c r="GN30" s="118"/>
      <c r="GO30" s="122"/>
      <c r="GP30" s="123"/>
      <c r="GQ30" s="124"/>
      <c r="GR30" s="124"/>
      <c r="GS30" s="124"/>
      <c r="GT30" s="124"/>
      <c r="GU30" s="124"/>
      <c r="GV30" s="124"/>
      <c r="GW30" s="124"/>
      <c r="GX30" s="124"/>
      <c r="GY30" s="124"/>
      <c r="GZ30" s="124"/>
      <c r="HA30" s="124"/>
      <c r="HB30" s="124"/>
      <c r="HC30" s="124"/>
      <c r="HD30" s="124"/>
      <c r="HE30" s="124"/>
      <c r="HF30" s="124"/>
      <c r="HG30" s="124"/>
      <c r="HH30" s="124"/>
      <c r="HI30" s="124"/>
      <c r="HJ30" s="123"/>
      <c r="HK30" s="125">
        <f t="shared" si="85"/>
        <v>0</v>
      </c>
      <c r="HL30" s="125">
        <f t="shared" si="85"/>
        <v>0</v>
      </c>
      <c r="HM30" s="125">
        <f t="shared" si="85"/>
        <v>0</v>
      </c>
      <c r="HN30" s="125">
        <f t="shared" si="85"/>
        <v>0</v>
      </c>
      <c r="HO30" s="125">
        <f t="shared" si="85"/>
        <v>0</v>
      </c>
      <c r="HP30" s="125">
        <f t="shared" si="85"/>
        <v>0</v>
      </c>
      <c r="HQ30" s="125">
        <f t="shared" si="85"/>
        <v>0</v>
      </c>
      <c r="HR30" s="125">
        <f t="shared" si="85"/>
        <v>0</v>
      </c>
      <c r="HS30" s="126"/>
      <c r="HT30" s="126"/>
      <c r="HU30" s="126"/>
      <c r="HV30" s="126"/>
      <c r="HW30" s="126"/>
      <c r="HX30" s="126"/>
      <c r="HY30" s="126"/>
      <c r="HZ30" s="126"/>
      <c r="IA30" s="126"/>
      <c r="IB30" s="126"/>
      <c r="IC30" s="126"/>
      <c r="ID30" s="126"/>
      <c r="IE30" s="126"/>
      <c r="IF30" s="126"/>
      <c r="IG30" s="126"/>
      <c r="IH30" s="126"/>
      <c r="II30" s="126"/>
      <c r="IJ30" s="126"/>
      <c r="IK30" s="126"/>
      <c r="IL30" s="126"/>
      <c r="IM30" s="126"/>
      <c r="IN30" s="126"/>
      <c r="IO30" s="126"/>
      <c r="IP30" s="126"/>
      <c r="IQ30" s="126"/>
      <c r="IR30" s="126"/>
      <c r="IS30" s="126"/>
      <c r="IT30" s="126"/>
      <c r="IU30" s="126"/>
      <c r="IV30" s="126"/>
      <c r="IW30" s="126"/>
      <c r="IX30" s="126"/>
      <c r="IY30" s="125">
        <f t="shared" si="86"/>
        <v>0</v>
      </c>
      <c r="IZ30" s="125">
        <f t="shared" si="86"/>
        <v>0</v>
      </c>
      <c r="JA30" s="125">
        <f t="shared" si="86"/>
        <v>0</v>
      </c>
      <c r="JB30" s="125">
        <f t="shared" si="86"/>
        <v>0</v>
      </c>
      <c r="JC30" s="125">
        <f t="shared" si="86"/>
        <v>0</v>
      </c>
      <c r="JD30" s="125">
        <f t="shared" si="86"/>
        <v>0</v>
      </c>
      <c r="JE30" s="125">
        <f t="shared" si="86"/>
        <v>0</v>
      </c>
      <c r="JF30" s="125">
        <f t="shared" si="86"/>
        <v>0</v>
      </c>
      <c r="JG30" s="126"/>
      <c r="JH30" s="126"/>
      <c r="JI30" s="126"/>
      <c r="JJ30" s="126"/>
      <c r="JK30" s="126"/>
      <c r="JL30" s="126"/>
      <c r="JM30" s="126"/>
      <c r="JN30" s="126"/>
      <c r="JO30" s="126"/>
      <c r="JP30" s="126"/>
      <c r="JQ30" s="126"/>
      <c r="JR30" s="126"/>
      <c r="JS30" s="126"/>
      <c r="JT30" s="126"/>
      <c r="JU30" s="126"/>
      <c r="JV30" s="126"/>
      <c r="JW30" s="126"/>
      <c r="JX30" s="126"/>
      <c r="JY30" s="126"/>
      <c r="JZ30" s="126"/>
      <c r="KA30" s="126"/>
      <c r="KB30" s="126"/>
      <c r="KC30" s="126"/>
      <c r="KD30" s="126"/>
      <c r="KE30" s="126"/>
      <c r="KF30" s="126"/>
      <c r="KG30" s="126"/>
      <c r="KH30" s="126"/>
      <c r="KI30" s="126"/>
      <c r="KJ30" s="126"/>
      <c r="KK30" s="126"/>
      <c r="KL30" s="126"/>
      <c r="KM30" s="2"/>
      <c r="KN30" s="126" t="s">
        <v>97</v>
      </c>
      <c r="KO30" s="93"/>
      <c r="KP30" s="93"/>
      <c r="KQ30" s="93"/>
      <c r="KR30" s="126"/>
      <c r="KS30" s="126"/>
      <c r="KT30" s="126"/>
      <c r="KU30" s="126"/>
      <c r="KV30" s="126"/>
      <c r="KW30" s="126"/>
      <c r="KX30" s="126"/>
      <c r="KY30" s="126"/>
      <c r="KZ30" s="126"/>
      <c r="LA30" s="126"/>
      <c r="LB30" s="126"/>
      <c r="LC30" s="126"/>
      <c r="LD30" s="126"/>
      <c r="LE30" s="126"/>
      <c r="LF30" s="126"/>
      <c r="LG30" s="126"/>
      <c r="LH30" s="126"/>
      <c r="LI30" s="126"/>
      <c r="LJ30" s="127"/>
      <c r="LK30" s="127"/>
      <c r="LL30" s="127"/>
      <c r="LM30" s="127"/>
      <c r="LN30" s="127"/>
      <c r="LO30" s="127"/>
      <c r="LP30" s="128"/>
      <c r="LQ30" s="128"/>
      <c r="LR30" s="128"/>
      <c r="LS30" s="128"/>
      <c r="LT30" s="128"/>
      <c r="LU30" s="129"/>
      <c r="LV30" s="128"/>
      <c r="LW30" s="128"/>
      <c r="LX30" s="129"/>
    </row>
    <row r="31" spans="1:336" s="130" customFormat="1" ht="28.5" customHeight="1" outlineLevel="1" x14ac:dyDescent="0.2">
      <c r="A31" s="103" t="s">
        <v>149</v>
      </c>
      <c r="B31" s="104" t="s">
        <v>150</v>
      </c>
      <c r="C31" s="106" t="s">
        <v>103</v>
      </c>
      <c r="D31" s="106" t="s">
        <v>104</v>
      </c>
      <c r="E31" s="105" t="s">
        <v>117</v>
      </c>
      <c r="F31" s="107">
        <v>11997.3408</v>
      </c>
      <c r="G31" s="107"/>
      <c r="H31" s="107">
        <v>9997.7839999999997</v>
      </c>
      <c r="I31" s="107"/>
      <c r="J31" s="108">
        <v>42020</v>
      </c>
      <c r="K31" s="108"/>
      <c r="L31" s="108">
        <v>42020</v>
      </c>
      <c r="M31" s="109"/>
      <c r="N31" s="107">
        <v>0</v>
      </c>
      <c r="O31" s="107"/>
      <c r="P31" s="110" t="s">
        <v>104</v>
      </c>
      <c r="Q31" s="111"/>
      <c r="R31" s="110" t="s">
        <v>104</v>
      </c>
      <c r="S31" s="110" t="s">
        <v>104</v>
      </c>
      <c r="T31" s="110" t="s">
        <v>104</v>
      </c>
      <c r="U31" s="110" t="s">
        <v>104</v>
      </c>
      <c r="V31" s="107">
        <v>0</v>
      </c>
      <c r="W31" s="107">
        <v>0</v>
      </c>
      <c r="X31" s="110" t="s">
        <v>104</v>
      </c>
      <c r="Y31" s="107">
        <v>0</v>
      </c>
      <c r="Z31" s="110" t="s">
        <v>104</v>
      </c>
      <c r="AA31" s="110" t="s">
        <v>104</v>
      </c>
      <c r="AB31" s="112">
        <v>0</v>
      </c>
      <c r="AC31" s="112"/>
      <c r="AD31" s="113" t="s">
        <v>151</v>
      </c>
      <c r="AE31" s="113"/>
      <c r="AF31" s="114">
        <f t="shared" si="37"/>
        <v>11997.3408</v>
      </c>
      <c r="AG31" s="115">
        <f t="shared" si="38"/>
        <v>11997.3408</v>
      </c>
      <c r="AH31" s="115">
        <f t="shared" si="38"/>
        <v>0</v>
      </c>
      <c r="AI31" s="115">
        <f t="shared" si="39"/>
        <v>-11997.3408</v>
      </c>
      <c r="AJ31" s="116">
        <f t="shared" si="8"/>
        <v>0</v>
      </c>
      <c r="AK31" s="117">
        <v>0</v>
      </c>
      <c r="AL31" s="117"/>
      <c r="AM31" s="115">
        <f t="shared" si="40"/>
        <v>0</v>
      </c>
      <c r="AN31" s="116" t="str">
        <f t="shared" si="41"/>
        <v>-</v>
      </c>
      <c r="AO31" s="117">
        <v>0</v>
      </c>
      <c r="AP31" s="117"/>
      <c r="AQ31" s="115">
        <f t="shared" si="42"/>
        <v>0</v>
      </c>
      <c r="AR31" s="116" t="str">
        <f t="shared" si="9"/>
        <v>-</v>
      </c>
      <c r="AS31" s="115">
        <f t="shared" si="43"/>
        <v>0</v>
      </c>
      <c r="AT31" s="115">
        <f t="shared" si="43"/>
        <v>0</v>
      </c>
      <c r="AU31" s="115">
        <f t="shared" si="44"/>
        <v>0</v>
      </c>
      <c r="AV31" s="116" t="str">
        <f t="shared" si="10"/>
        <v>-</v>
      </c>
      <c r="AW31" s="117">
        <v>0</v>
      </c>
      <c r="AX31" s="117"/>
      <c r="AY31" s="115">
        <f t="shared" si="45"/>
        <v>0</v>
      </c>
      <c r="AZ31" s="116" t="str">
        <f t="shared" si="11"/>
        <v>-</v>
      </c>
      <c r="BA31" s="115">
        <f t="shared" si="46"/>
        <v>0</v>
      </c>
      <c r="BB31" s="115">
        <f t="shared" si="46"/>
        <v>0</v>
      </c>
      <c r="BC31" s="115">
        <f t="shared" si="47"/>
        <v>0</v>
      </c>
      <c r="BD31" s="116" t="str">
        <f t="shared" si="89"/>
        <v>-</v>
      </c>
      <c r="BE31" s="107">
        <v>11997.3408</v>
      </c>
      <c r="BF31" s="117"/>
      <c r="BG31" s="115">
        <f t="shared" si="49"/>
        <v>-11997.3408</v>
      </c>
      <c r="BH31" s="116">
        <f t="shared" si="90"/>
        <v>0</v>
      </c>
      <c r="BI31" s="114">
        <f t="shared" si="51"/>
        <v>0</v>
      </c>
      <c r="BJ31" s="114">
        <f t="shared" si="51"/>
        <v>0</v>
      </c>
      <c r="BK31" s="118">
        <v>0</v>
      </c>
      <c r="BL31" s="118">
        <v>0</v>
      </c>
      <c r="BM31" s="118">
        <v>0</v>
      </c>
      <c r="BN31" s="118">
        <v>0</v>
      </c>
      <c r="BO31" s="118">
        <v>0</v>
      </c>
      <c r="BP31" s="118">
        <v>0</v>
      </c>
      <c r="BQ31" s="118">
        <v>0</v>
      </c>
      <c r="BR31" s="118">
        <v>0</v>
      </c>
      <c r="BS31" s="118">
        <v>0</v>
      </c>
      <c r="BT31" s="118">
        <v>0</v>
      </c>
      <c r="BU31" s="118">
        <v>0</v>
      </c>
      <c r="BV31" s="118">
        <v>0</v>
      </c>
      <c r="BW31" s="118">
        <v>0</v>
      </c>
      <c r="BX31" s="118">
        <v>0</v>
      </c>
      <c r="BY31" s="115">
        <v>-11997.3408</v>
      </c>
      <c r="BZ31" s="118">
        <v>0</v>
      </c>
      <c r="CA31" s="118">
        <v>0</v>
      </c>
      <c r="CB31" s="118">
        <v>0</v>
      </c>
      <c r="CC31" s="118">
        <v>0</v>
      </c>
      <c r="CD31" s="114">
        <f t="shared" si="13"/>
        <v>0</v>
      </c>
      <c r="CE31" s="119" t="s">
        <v>107</v>
      </c>
      <c r="CF31" s="118"/>
      <c r="CG31" s="117">
        <v>0</v>
      </c>
      <c r="CH31" s="117"/>
      <c r="CI31" s="113" t="s">
        <v>151</v>
      </c>
      <c r="CJ31" s="113"/>
      <c r="CK31" s="115">
        <f t="shared" si="52"/>
        <v>9997.7839999999997</v>
      </c>
      <c r="CL31" s="115">
        <f t="shared" si="53"/>
        <v>9997.7839999999997</v>
      </c>
      <c r="CM31" s="115">
        <f t="shared" si="53"/>
        <v>0</v>
      </c>
      <c r="CN31" s="115">
        <f t="shared" si="54"/>
        <v>-9997.7839999999997</v>
      </c>
      <c r="CO31" s="116">
        <f t="shared" si="14"/>
        <v>0</v>
      </c>
      <c r="CP31" s="117">
        <v>0</v>
      </c>
      <c r="CQ31" s="117"/>
      <c r="CR31" s="115">
        <f t="shared" si="55"/>
        <v>0</v>
      </c>
      <c r="CS31" s="116" t="str">
        <f t="shared" si="56"/>
        <v>-</v>
      </c>
      <c r="CT31" s="117">
        <v>0</v>
      </c>
      <c r="CU31" s="117"/>
      <c r="CV31" s="115">
        <f t="shared" si="57"/>
        <v>0</v>
      </c>
      <c r="CW31" s="116" t="str">
        <f t="shared" si="58"/>
        <v>-</v>
      </c>
      <c r="CX31" s="115">
        <f t="shared" si="59"/>
        <v>0</v>
      </c>
      <c r="CY31" s="115">
        <f t="shared" si="59"/>
        <v>0</v>
      </c>
      <c r="CZ31" s="115">
        <f t="shared" si="60"/>
        <v>0</v>
      </c>
      <c r="DA31" s="116" t="str">
        <f t="shared" si="15"/>
        <v>-</v>
      </c>
      <c r="DB31" s="117">
        <v>0</v>
      </c>
      <c r="DC31" s="117"/>
      <c r="DD31" s="115">
        <f t="shared" si="61"/>
        <v>0</v>
      </c>
      <c r="DE31" s="116" t="str">
        <f t="shared" si="62"/>
        <v>-</v>
      </c>
      <c r="DF31" s="115">
        <f t="shared" si="63"/>
        <v>0</v>
      </c>
      <c r="DG31" s="115">
        <f t="shared" si="63"/>
        <v>0</v>
      </c>
      <c r="DH31" s="115">
        <f t="shared" si="64"/>
        <v>0</v>
      </c>
      <c r="DI31" s="116" t="str">
        <f t="shared" si="16"/>
        <v>-</v>
      </c>
      <c r="DJ31" s="107">
        <v>9997.7839999999997</v>
      </c>
      <c r="DK31" s="117"/>
      <c r="DL31" s="115">
        <f t="shared" si="65"/>
        <v>-9997.7839999999997</v>
      </c>
      <c r="DM31" s="116">
        <f t="shared" si="66"/>
        <v>0</v>
      </c>
      <c r="DN31" s="114">
        <f t="shared" si="67"/>
        <v>0</v>
      </c>
      <c r="DO31" s="114">
        <f t="shared" si="67"/>
        <v>0</v>
      </c>
      <c r="DP31" s="118">
        <v>0</v>
      </c>
      <c r="DQ31" s="118">
        <v>0</v>
      </c>
      <c r="DR31" s="118">
        <v>0</v>
      </c>
      <c r="DS31" s="118">
        <v>0</v>
      </c>
      <c r="DT31" s="118">
        <v>0</v>
      </c>
      <c r="DU31" s="118">
        <v>0</v>
      </c>
      <c r="DV31" s="118">
        <v>0</v>
      </c>
      <c r="DW31" s="118">
        <v>0</v>
      </c>
      <c r="DX31" s="118">
        <v>0</v>
      </c>
      <c r="DY31" s="118">
        <v>0</v>
      </c>
      <c r="DZ31" s="118">
        <v>0</v>
      </c>
      <c r="EA31" s="118">
        <v>0</v>
      </c>
      <c r="EB31" s="118">
        <v>0</v>
      </c>
      <c r="EC31" s="118">
        <v>0</v>
      </c>
      <c r="ED31" s="115">
        <v>-9997.7839999999997</v>
      </c>
      <c r="EE31" s="118">
        <v>0</v>
      </c>
      <c r="EF31" s="118">
        <v>0</v>
      </c>
      <c r="EG31" s="118">
        <v>0</v>
      </c>
      <c r="EH31" s="118">
        <v>0</v>
      </c>
      <c r="EI31" s="114">
        <f t="shared" si="18"/>
        <v>0</v>
      </c>
      <c r="EJ31" s="119" t="s">
        <v>107</v>
      </c>
      <c r="EK31" s="118"/>
      <c r="EL31" s="117">
        <v>0</v>
      </c>
      <c r="EM31" s="117"/>
      <c r="EN31" s="115">
        <f t="shared" si="68"/>
        <v>9997.7839999999997</v>
      </c>
      <c r="EO31" s="115">
        <f t="shared" si="69"/>
        <v>9997.7839999999997</v>
      </c>
      <c r="EP31" s="115">
        <f t="shared" si="69"/>
        <v>0</v>
      </c>
      <c r="EQ31" s="115">
        <f t="shared" si="70"/>
        <v>-9997.7839999999997</v>
      </c>
      <c r="ER31" s="116">
        <f t="shared" si="20"/>
        <v>0</v>
      </c>
      <c r="ES31" s="117">
        <v>0</v>
      </c>
      <c r="ET31" s="117"/>
      <c r="EU31" s="115">
        <f t="shared" si="71"/>
        <v>0</v>
      </c>
      <c r="EV31" s="116" t="str">
        <f t="shared" si="72"/>
        <v>-</v>
      </c>
      <c r="EW31" s="117">
        <v>0</v>
      </c>
      <c r="EX31" s="117"/>
      <c r="EY31" s="115">
        <f t="shared" si="73"/>
        <v>0</v>
      </c>
      <c r="EZ31" s="116" t="str">
        <f t="shared" si="74"/>
        <v>-</v>
      </c>
      <c r="FA31" s="115">
        <f t="shared" si="75"/>
        <v>0</v>
      </c>
      <c r="FB31" s="115">
        <f t="shared" si="75"/>
        <v>0</v>
      </c>
      <c r="FC31" s="115">
        <f t="shared" si="76"/>
        <v>0</v>
      </c>
      <c r="FD31" s="116" t="str">
        <f t="shared" si="21"/>
        <v>-</v>
      </c>
      <c r="FE31" s="117">
        <v>0</v>
      </c>
      <c r="FF31" s="117"/>
      <c r="FG31" s="115">
        <f t="shared" si="77"/>
        <v>0</v>
      </c>
      <c r="FH31" s="116" t="str">
        <f t="shared" si="78"/>
        <v>-</v>
      </c>
      <c r="FI31" s="115">
        <f t="shared" si="79"/>
        <v>0</v>
      </c>
      <c r="FJ31" s="115">
        <f t="shared" si="79"/>
        <v>0</v>
      </c>
      <c r="FK31" s="115">
        <f t="shared" si="80"/>
        <v>0</v>
      </c>
      <c r="FL31" s="116" t="str">
        <f t="shared" si="22"/>
        <v>-</v>
      </c>
      <c r="FM31" s="107">
        <v>9997.7839999999997</v>
      </c>
      <c r="FN31" s="117"/>
      <c r="FO31" s="115">
        <f t="shared" si="81"/>
        <v>-9997.7839999999997</v>
      </c>
      <c r="FP31" s="116">
        <f t="shared" si="82"/>
        <v>0</v>
      </c>
      <c r="FQ31" s="114">
        <f t="shared" si="83"/>
        <v>0</v>
      </c>
      <c r="FR31" s="114">
        <f t="shared" si="83"/>
        <v>0</v>
      </c>
      <c r="FS31" s="118">
        <v>0</v>
      </c>
      <c r="FT31" s="118">
        <v>0</v>
      </c>
      <c r="FU31" s="118">
        <v>0</v>
      </c>
      <c r="FV31" s="118">
        <v>0</v>
      </c>
      <c r="FW31" s="118">
        <v>0</v>
      </c>
      <c r="FX31" s="118">
        <v>0</v>
      </c>
      <c r="FY31" s="118">
        <v>0</v>
      </c>
      <c r="FZ31" s="118">
        <v>0</v>
      </c>
      <c r="GA31" s="118">
        <v>0</v>
      </c>
      <c r="GB31" s="118">
        <v>0</v>
      </c>
      <c r="GC31" s="118">
        <v>0</v>
      </c>
      <c r="GD31" s="118">
        <v>0</v>
      </c>
      <c r="GE31" s="118">
        <v>0</v>
      </c>
      <c r="GF31" s="118">
        <v>0</v>
      </c>
      <c r="GG31" s="115">
        <v>-9997.7839999999997</v>
      </c>
      <c r="GH31" s="118">
        <v>0</v>
      </c>
      <c r="GI31" s="118">
        <v>0</v>
      </c>
      <c r="GJ31" s="118">
        <v>0</v>
      </c>
      <c r="GK31" s="118">
        <v>0</v>
      </c>
      <c r="GL31" s="114">
        <f t="shared" si="24"/>
        <v>0</v>
      </c>
      <c r="GM31" s="120" t="s">
        <v>107</v>
      </c>
      <c r="GN31" s="118"/>
      <c r="GO31" s="122"/>
      <c r="GP31" s="123"/>
      <c r="GQ31" s="124"/>
      <c r="GR31" s="124"/>
      <c r="GS31" s="124"/>
      <c r="GT31" s="124"/>
      <c r="GU31" s="124"/>
      <c r="GV31" s="124"/>
      <c r="GW31" s="124"/>
      <c r="GX31" s="124"/>
      <c r="GY31" s="124"/>
      <c r="GZ31" s="124"/>
      <c r="HA31" s="124"/>
      <c r="HB31" s="124"/>
      <c r="HC31" s="124"/>
      <c r="HD31" s="124"/>
      <c r="HE31" s="124"/>
      <c r="HF31" s="124"/>
      <c r="HG31" s="124"/>
      <c r="HH31" s="124"/>
      <c r="HI31" s="124"/>
      <c r="HJ31" s="123"/>
      <c r="HK31" s="125">
        <f t="shared" si="85"/>
        <v>0</v>
      </c>
      <c r="HL31" s="125">
        <f t="shared" si="85"/>
        <v>0</v>
      </c>
      <c r="HM31" s="125">
        <f t="shared" si="85"/>
        <v>0</v>
      </c>
      <c r="HN31" s="125">
        <f t="shared" si="85"/>
        <v>0</v>
      </c>
      <c r="HO31" s="125">
        <f t="shared" si="85"/>
        <v>0</v>
      </c>
      <c r="HP31" s="125">
        <f t="shared" si="85"/>
        <v>0</v>
      </c>
      <c r="HQ31" s="125">
        <f t="shared" si="85"/>
        <v>0</v>
      </c>
      <c r="HR31" s="125">
        <f t="shared" si="85"/>
        <v>0</v>
      </c>
      <c r="HS31" s="126"/>
      <c r="HT31" s="126"/>
      <c r="HU31" s="126"/>
      <c r="HV31" s="126"/>
      <c r="HW31" s="126"/>
      <c r="HX31" s="126"/>
      <c r="HY31" s="126"/>
      <c r="HZ31" s="126"/>
      <c r="IA31" s="126"/>
      <c r="IB31" s="126"/>
      <c r="IC31" s="126"/>
      <c r="ID31" s="126"/>
      <c r="IE31" s="126"/>
      <c r="IF31" s="126"/>
      <c r="IG31" s="126"/>
      <c r="IH31" s="126"/>
      <c r="II31" s="126"/>
      <c r="IJ31" s="126"/>
      <c r="IK31" s="126"/>
      <c r="IL31" s="126"/>
      <c r="IM31" s="126"/>
      <c r="IN31" s="126"/>
      <c r="IO31" s="126"/>
      <c r="IP31" s="126"/>
      <c r="IQ31" s="126"/>
      <c r="IR31" s="126"/>
      <c r="IS31" s="126"/>
      <c r="IT31" s="126"/>
      <c r="IU31" s="126"/>
      <c r="IV31" s="126"/>
      <c r="IW31" s="126"/>
      <c r="IX31" s="126"/>
      <c r="IY31" s="125">
        <f t="shared" si="86"/>
        <v>0</v>
      </c>
      <c r="IZ31" s="125">
        <f t="shared" si="86"/>
        <v>0</v>
      </c>
      <c r="JA31" s="125">
        <f t="shared" si="86"/>
        <v>0</v>
      </c>
      <c r="JB31" s="125">
        <f t="shared" si="86"/>
        <v>0</v>
      </c>
      <c r="JC31" s="125">
        <f t="shared" si="86"/>
        <v>0</v>
      </c>
      <c r="JD31" s="125">
        <f t="shared" si="86"/>
        <v>0</v>
      </c>
      <c r="JE31" s="125">
        <f t="shared" si="86"/>
        <v>0</v>
      </c>
      <c r="JF31" s="125">
        <f t="shared" si="86"/>
        <v>0</v>
      </c>
      <c r="JG31" s="126"/>
      <c r="JH31" s="126"/>
      <c r="JI31" s="126"/>
      <c r="JJ31" s="126"/>
      <c r="JK31" s="126"/>
      <c r="JL31" s="126"/>
      <c r="JM31" s="126"/>
      <c r="JN31" s="126"/>
      <c r="JO31" s="126"/>
      <c r="JP31" s="126"/>
      <c r="JQ31" s="126"/>
      <c r="JR31" s="126"/>
      <c r="JS31" s="126"/>
      <c r="JT31" s="126"/>
      <c r="JU31" s="126"/>
      <c r="JV31" s="126"/>
      <c r="JW31" s="126"/>
      <c r="JX31" s="126"/>
      <c r="JY31" s="126"/>
      <c r="JZ31" s="126"/>
      <c r="KA31" s="126"/>
      <c r="KB31" s="126"/>
      <c r="KC31" s="126"/>
      <c r="KD31" s="126"/>
      <c r="KE31" s="126"/>
      <c r="KF31" s="126"/>
      <c r="KG31" s="126"/>
      <c r="KH31" s="126"/>
      <c r="KI31" s="126"/>
      <c r="KJ31" s="126"/>
      <c r="KK31" s="126"/>
      <c r="KL31" s="126"/>
      <c r="KM31" s="2"/>
      <c r="KN31" s="126" t="s">
        <v>97</v>
      </c>
      <c r="KO31" s="93"/>
      <c r="KP31" s="93"/>
      <c r="KQ31" s="93"/>
      <c r="KR31" s="126"/>
      <c r="KS31" s="126"/>
      <c r="KT31" s="126"/>
      <c r="KU31" s="126"/>
      <c r="KV31" s="126"/>
      <c r="KW31" s="126"/>
      <c r="KX31" s="126"/>
      <c r="KY31" s="126"/>
      <c r="KZ31" s="126"/>
      <c r="LA31" s="126"/>
      <c r="LB31" s="126"/>
      <c r="LC31" s="126"/>
      <c r="LD31" s="126"/>
      <c r="LE31" s="126"/>
      <c r="LF31" s="126"/>
      <c r="LG31" s="126"/>
      <c r="LH31" s="126"/>
      <c r="LI31" s="126"/>
      <c r="LJ31" s="127"/>
      <c r="LK31" s="127"/>
      <c r="LL31" s="127"/>
      <c r="LM31" s="127"/>
      <c r="LN31" s="127"/>
      <c r="LO31" s="127"/>
      <c r="LP31" s="128"/>
      <c r="LQ31" s="128"/>
      <c r="LR31" s="128"/>
      <c r="LS31" s="128"/>
      <c r="LT31" s="128"/>
      <c r="LU31" s="129"/>
      <c r="LV31" s="128"/>
      <c r="LW31" s="128"/>
      <c r="LX31" s="129"/>
    </row>
    <row r="32" spans="1:336" s="130" customFormat="1" ht="41.25" customHeight="1" outlineLevel="1" x14ac:dyDescent="0.2">
      <c r="A32" s="103" t="s">
        <v>152</v>
      </c>
      <c r="B32" s="104" t="s">
        <v>153</v>
      </c>
      <c r="C32" s="106" t="s">
        <v>103</v>
      </c>
      <c r="D32" s="106" t="s">
        <v>104</v>
      </c>
      <c r="E32" s="105" t="s">
        <v>117</v>
      </c>
      <c r="F32" s="107">
        <v>5339.3519999999999</v>
      </c>
      <c r="G32" s="107"/>
      <c r="H32" s="107">
        <v>4449.46</v>
      </c>
      <c r="I32" s="107"/>
      <c r="J32" s="108">
        <v>42020</v>
      </c>
      <c r="K32" s="108"/>
      <c r="L32" s="108">
        <v>42020</v>
      </c>
      <c r="M32" s="109"/>
      <c r="N32" s="107">
        <v>0</v>
      </c>
      <c r="O32" s="107"/>
      <c r="P32" s="110" t="s">
        <v>104</v>
      </c>
      <c r="Q32" s="111"/>
      <c r="R32" s="110" t="s">
        <v>104</v>
      </c>
      <c r="S32" s="110" t="s">
        <v>104</v>
      </c>
      <c r="T32" s="110" t="s">
        <v>104</v>
      </c>
      <c r="U32" s="110" t="s">
        <v>104</v>
      </c>
      <c r="V32" s="107">
        <v>0</v>
      </c>
      <c r="W32" s="107">
        <v>0</v>
      </c>
      <c r="X32" s="110" t="s">
        <v>104</v>
      </c>
      <c r="Y32" s="107">
        <v>0</v>
      </c>
      <c r="Z32" s="110" t="s">
        <v>104</v>
      </c>
      <c r="AA32" s="110" t="s">
        <v>104</v>
      </c>
      <c r="AB32" s="112">
        <v>0</v>
      </c>
      <c r="AC32" s="112"/>
      <c r="AD32" s="113" t="s">
        <v>112</v>
      </c>
      <c r="AE32" s="113"/>
      <c r="AF32" s="114">
        <f t="shared" si="37"/>
        <v>5339.3519999999999</v>
      </c>
      <c r="AG32" s="115">
        <f t="shared" si="38"/>
        <v>5339.3519999999999</v>
      </c>
      <c r="AH32" s="115">
        <f t="shared" si="38"/>
        <v>0</v>
      </c>
      <c r="AI32" s="115">
        <f t="shared" si="39"/>
        <v>-5339.3519999999999</v>
      </c>
      <c r="AJ32" s="116">
        <f t="shared" si="8"/>
        <v>0</v>
      </c>
      <c r="AK32" s="117">
        <v>0</v>
      </c>
      <c r="AL32" s="117"/>
      <c r="AM32" s="115">
        <f t="shared" si="40"/>
        <v>0</v>
      </c>
      <c r="AN32" s="116" t="str">
        <f t="shared" si="41"/>
        <v>-</v>
      </c>
      <c r="AO32" s="117">
        <v>0</v>
      </c>
      <c r="AP32" s="117"/>
      <c r="AQ32" s="115">
        <f t="shared" si="42"/>
        <v>0</v>
      </c>
      <c r="AR32" s="116" t="str">
        <f t="shared" si="9"/>
        <v>-</v>
      </c>
      <c r="AS32" s="115">
        <f t="shared" si="43"/>
        <v>0</v>
      </c>
      <c r="AT32" s="115">
        <f t="shared" si="43"/>
        <v>0</v>
      </c>
      <c r="AU32" s="115">
        <f t="shared" si="44"/>
        <v>0</v>
      </c>
      <c r="AV32" s="116" t="str">
        <f t="shared" si="10"/>
        <v>-</v>
      </c>
      <c r="AW32" s="117">
        <v>0</v>
      </c>
      <c r="AX32" s="117"/>
      <c r="AY32" s="115">
        <f t="shared" si="45"/>
        <v>0</v>
      </c>
      <c r="AZ32" s="116" t="str">
        <f t="shared" si="11"/>
        <v>-</v>
      </c>
      <c r="BA32" s="115">
        <f t="shared" si="46"/>
        <v>0</v>
      </c>
      <c r="BB32" s="115">
        <f t="shared" si="46"/>
        <v>0</v>
      </c>
      <c r="BC32" s="115">
        <f t="shared" si="47"/>
        <v>0</v>
      </c>
      <c r="BD32" s="116" t="str">
        <f t="shared" si="89"/>
        <v>-</v>
      </c>
      <c r="BE32" s="107">
        <v>5339.3519999999999</v>
      </c>
      <c r="BF32" s="117"/>
      <c r="BG32" s="115">
        <f t="shared" si="49"/>
        <v>-5339.3519999999999</v>
      </c>
      <c r="BH32" s="116">
        <f t="shared" si="90"/>
        <v>0</v>
      </c>
      <c r="BI32" s="114">
        <f t="shared" si="51"/>
        <v>0</v>
      </c>
      <c r="BJ32" s="114">
        <f t="shared" si="51"/>
        <v>0</v>
      </c>
      <c r="BK32" s="118">
        <v>0</v>
      </c>
      <c r="BL32" s="118">
        <v>0</v>
      </c>
      <c r="BM32" s="118">
        <v>0</v>
      </c>
      <c r="BN32" s="118">
        <v>0</v>
      </c>
      <c r="BO32" s="118">
        <v>0</v>
      </c>
      <c r="BP32" s="118">
        <v>0</v>
      </c>
      <c r="BQ32" s="118">
        <v>0</v>
      </c>
      <c r="BR32" s="118">
        <v>0</v>
      </c>
      <c r="BS32" s="118">
        <v>0</v>
      </c>
      <c r="BT32" s="118">
        <v>0</v>
      </c>
      <c r="BU32" s="118">
        <v>0</v>
      </c>
      <c r="BV32" s="118">
        <v>0</v>
      </c>
      <c r="BW32" s="118">
        <v>0</v>
      </c>
      <c r="BX32" s="118">
        <v>0</v>
      </c>
      <c r="BY32" s="115">
        <v>-9368.52</v>
      </c>
      <c r="BZ32" s="118">
        <v>0</v>
      </c>
      <c r="CA32" s="118">
        <v>0</v>
      </c>
      <c r="CB32" s="118">
        <v>0</v>
      </c>
      <c r="CC32" s="118">
        <v>0</v>
      </c>
      <c r="CD32" s="114">
        <f t="shared" si="13"/>
        <v>0</v>
      </c>
      <c r="CE32" s="119" t="s">
        <v>107</v>
      </c>
      <c r="CF32" s="118"/>
      <c r="CG32" s="117">
        <v>0</v>
      </c>
      <c r="CH32" s="117"/>
      <c r="CI32" s="113" t="s">
        <v>112</v>
      </c>
      <c r="CJ32" s="113"/>
      <c r="CK32" s="115">
        <f t="shared" si="52"/>
        <v>4449.46</v>
      </c>
      <c r="CL32" s="115">
        <f t="shared" si="53"/>
        <v>4449.46</v>
      </c>
      <c r="CM32" s="115">
        <f t="shared" si="53"/>
        <v>0</v>
      </c>
      <c r="CN32" s="115">
        <f t="shared" si="54"/>
        <v>-4449.46</v>
      </c>
      <c r="CO32" s="116">
        <f t="shared" si="14"/>
        <v>0</v>
      </c>
      <c r="CP32" s="117">
        <v>0</v>
      </c>
      <c r="CQ32" s="117"/>
      <c r="CR32" s="115">
        <f t="shared" si="55"/>
        <v>0</v>
      </c>
      <c r="CS32" s="116" t="str">
        <f t="shared" si="56"/>
        <v>-</v>
      </c>
      <c r="CT32" s="117">
        <v>0</v>
      </c>
      <c r="CU32" s="117"/>
      <c r="CV32" s="115">
        <f t="shared" si="57"/>
        <v>0</v>
      </c>
      <c r="CW32" s="116" t="str">
        <f t="shared" si="58"/>
        <v>-</v>
      </c>
      <c r="CX32" s="115">
        <f t="shared" si="59"/>
        <v>0</v>
      </c>
      <c r="CY32" s="115">
        <f t="shared" si="59"/>
        <v>0</v>
      </c>
      <c r="CZ32" s="115">
        <f t="shared" si="60"/>
        <v>0</v>
      </c>
      <c r="DA32" s="116" t="str">
        <f t="shared" si="15"/>
        <v>-</v>
      </c>
      <c r="DB32" s="117">
        <v>0</v>
      </c>
      <c r="DC32" s="117"/>
      <c r="DD32" s="115">
        <f t="shared" si="61"/>
        <v>0</v>
      </c>
      <c r="DE32" s="116" t="str">
        <f t="shared" si="62"/>
        <v>-</v>
      </c>
      <c r="DF32" s="115">
        <f t="shared" si="63"/>
        <v>0</v>
      </c>
      <c r="DG32" s="115">
        <f t="shared" si="63"/>
        <v>0</v>
      </c>
      <c r="DH32" s="115">
        <f t="shared" si="64"/>
        <v>0</v>
      </c>
      <c r="DI32" s="116" t="str">
        <f t="shared" si="16"/>
        <v>-</v>
      </c>
      <c r="DJ32" s="107">
        <v>4449.46</v>
      </c>
      <c r="DK32" s="117"/>
      <c r="DL32" s="115">
        <f t="shared" si="65"/>
        <v>-4449.46</v>
      </c>
      <c r="DM32" s="116">
        <f t="shared" si="66"/>
        <v>0</v>
      </c>
      <c r="DN32" s="114">
        <f t="shared" si="67"/>
        <v>0</v>
      </c>
      <c r="DO32" s="114">
        <f t="shared" si="67"/>
        <v>0</v>
      </c>
      <c r="DP32" s="118">
        <v>0</v>
      </c>
      <c r="DQ32" s="118">
        <v>0</v>
      </c>
      <c r="DR32" s="118">
        <v>0</v>
      </c>
      <c r="DS32" s="118">
        <v>0</v>
      </c>
      <c r="DT32" s="118">
        <v>0</v>
      </c>
      <c r="DU32" s="118">
        <v>0</v>
      </c>
      <c r="DV32" s="118">
        <v>0</v>
      </c>
      <c r="DW32" s="118">
        <v>0</v>
      </c>
      <c r="DX32" s="118">
        <v>0</v>
      </c>
      <c r="DY32" s="118">
        <v>0</v>
      </c>
      <c r="DZ32" s="118">
        <v>0</v>
      </c>
      <c r="EA32" s="118">
        <v>0</v>
      </c>
      <c r="EB32" s="118">
        <v>0</v>
      </c>
      <c r="EC32" s="118">
        <v>0</v>
      </c>
      <c r="ED32" s="115">
        <v>-7807.0999999999995</v>
      </c>
      <c r="EE32" s="118">
        <v>0</v>
      </c>
      <c r="EF32" s="118">
        <v>0</v>
      </c>
      <c r="EG32" s="118">
        <v>0</v>
      </c>
      <c r="EH32" s="118">
        <v>0</v>
      </c>
      <c r="EI32" s="114">
        <f t="shared" si="18"/>
        <v>0</v>
      </c>
      <c r="EJ32" s="119" t="s">
        <v>107</v>
      </c>
      <c r="EK32" s="118"/>
      <c r="EL32" s="117">
        <v>0</v>
      </c>
      <c r="EM32" s="117"/>
      <c r="EN32" s="115">
        <f t="shared" si="68"/>
        <v>4449.46</v>
      </c>
      <c r="EO32" s="115">
        <f t="shared" si="69"/>
        <v>4449.46</v>
      </c>
      <c r="EP32" s="115">
        <f t="shared" si="69"/>
        <v>0</v>
      </c>
      <c r="EQ32" s="115">
        <f t="shared" si="70"/>
        <v>-4449.46</v>
      </c>
      <c r="ER32" s="116">
        <f t="shared" si="20"/>
        <v>0</v>
      </c>
      <c r="ES32" s="117">
        <v>0</v>
      </c>
      <c r="ET32" s="117"/>
      <c r="EU32" s="115">
        <f t="shared" si="71"/>
        <v>0</v>
      </c>
      <c r="EV32" s="116" t="str">
        <f t="shared" si="72"/>
        <v>-</v>
      </c>
      <c r="EW32" s="117">
        <v>0</v>
      </c>
      <c r="EX32" s="117"/>
      <c r="EY32" s="115">
        <f t="shared" si="73"/>
        <v>0</v>
      </c>
      <c r="EZ32" s="116" t="str">
        <f t="shared" si="74"/>
        <v>-</v>
      </c>
      <c r="FA32" s="115">
        <f t="shared" si="75"/>
        <v>0</v>
      </c>
      <c r="FB32" s="115">
        <f t="shared" si="75"/>
        <v>0</v>
      </c>
      <c r="FC32" s="115">
        <f t="shared" si="76"/>
        <v>0</v>
      </c>
      <c r="FD32" s="116" t="str">
        <f t="shared" si="21"/>
        <v>-</v>
      </c>
      <c r="FE32" s="117">
        <v>0</v>
      </c>
      <c r="FF32" s="117"/>
      <c r="FG32" s="115">
        <f t="shared" si="77"/>
        <v>0</v>
      </c>
      <c r="FH32" s="116" t="str">
        <f t="shared" si="78"/>
        <v>-</v>
      </c>
      <c r="FI32" s="115">
        <f t="shared" si="79"/>
        <v>0</v>
      </c>
      <c r="FJ32" s="115">
        <f t="shared" si="79"/>
        <v>0</v>
      </c>
      <c r="FK32" s="115">
        <f t="shared" si="80"/>
        <v>0</v>
      </c>
      <c r="FL32" s="116" t="str">
        <f t="shared" si="22"/>
        <v>-</v>
      </c>
      <c r="FM32" s="107">
        <v>4449.46</v>
      </c>
      <c r="FN32" s="117"/>
      <c r="FO32" s="115">
        <f t="shared" si="81"/>
        <v>-4449.46</v>
      </c>
      <c r="FP32" s="116">
        <f t="shared" si="82"/>
        <v>0</v>
      </c>
      <c r="FQ32" s="114">
        <f t="shared" si="83"/>
        <v>0</v>
      </c>
      <c r="FR32" s="114">
        <f t="shared" si="83"/>
        <v>0</v>
      </c>
      <c r="FS32" s="118">
        <v>0</v>
      </c>
      <c r="FT32" s="118">
        <v>0</v>
      </c>
      <c r="FU32" s="118">
        <v>0</v>
      </c>
      <c r="FV32" s="118">
        <v>0</v>
      </c>
      <c r="FW32" s="118">
        <v>0</v>
      </c>
      <c r="FX32" s="118">
        <v>0</v>
      </c>
      <c r="FY32" s="118">
        <v>0</v>
      </c>
      <c r="FZ32" s="118">
        <v>0</v>
      </c>
      <c r="GA32" s="118">
        <v>0</v>
      </c>
      <c r="GB32" s="118">
        <v>0</v>
      </c>
      <c r="GC32" s="118">
        <v>0</v>
      </c>
      <c r="GD32" s="118">
        <v>0</v>
      </c>
      <c r="GE32" s="118">
        <v>0</v>
      </c>
      <c r="GF32" s="118">
        <v>0</v>
      </c>
      <c r="GG32" s="115">
        <v>-7807.0999999999995</v>
      </c>
      <c r="GH32" s="118">
        <v>0</v>
      </c>
      <c r="GI32" s="118">
        <v>0</v>
      </c>
      <c r="GJ32" s="118">
        <v>0</v>
      </c>
      <c r="GK32" s="118">
        <v>0</v>
      </c>
      <c r="GL32" s="114">
        <f t="shared" si="24"/>
        <v>0</v>
      </c>
      <c r="GM32" s="120" t="s">
        <v>107</v>
      </c>
      <c r="GN32" s="118"/>
      <c r="GO32" s="122"/>
      <c r="GP32" s="123"/>
      <c r="GQ32" s="124"/>
      <c r="GR32" s="124"/>
      <c r="GS32" s="124"/>
      <c r="GT32" s="124"/>
      <c r="GU32" s="124"/>
      <c r="GV32" s="124"/>
      <c r="GW32" s="124"/>
      <c r="GX32" s="124"/>
      <c r="GY32" s="124"/>
      <c r="GZ32" s="124"/>
      <c r="HA32" s="124"/>
      <c r="HB32" s="124"/>
      <c r="HC32" s="124"/>
      <c r="HD32" s="124"/>
      <c r="HE32" s="124"/>
      <c r="HF32" s="124"/>
      <c r="HG32" s="124"/>
      <c r="HH32" s="124"/>
      <c r="HI32" s="124"/>
      <c r="HJ32" s="123"/>
      <c r="HK32" s="125">
        <f t="shared" si="85"/>
        <v>0</v>
      </c>
      <c r="HL32" s="125">
        <f t="shared" si="85"/>
        <v>0</v>
      </c>
      <c r="HM32" s="125">
        <f t="shared" si="85"/>
        <v>0</v>
      </c>
      <c r="HN32" s="125">
        <f t="shared" si="85"/>
        <v>0</v>
      </c>
      <c r="HO32" s="125">
        <f t="shared" si="85"/>
        <v>0</v>
      </c>
      <c r="HP32" s="125">
        <f t="shared" si="85"/>
        <v>0</v>
      </c>
      <c r="HQ32" s="125">
        <f t="shared" si="85"/>
        <v>0</v>
      </c>
      <c r="HR32" s="125">
        <f t="shared" si="85"/>
        <v>0</v>
      </c>
      <c r="HS32" s="126"/>
      <c r="HT32" s="126"/>
      <c r="HU32" s="126"/>
      <c r="HV32" s="126"/>
      <c r="HW32" s="126"/>
      <c r="HX32" s="126"/>
      <c r="HY32" s="126"/>
      <c r="HZ32" s="126"/>
      <c r="IA32" s="126"/>
      <c r="IB32" s="126"/>
      <c r="IC32" s="126"/>
      <c r="ID32" s="126"/>
      <c r="IE32" s="126"/>
      <c r="IF32" s="126"/>
      <c r="IG32" s="126"/>
      <c r="IH32" s="126"/>
      <c r="II32" s="126"/>
      <c r="IJ32" s="126"/>
      <c r="IK32" s="126"/>
      <c r="IL32" s="126"/>
      <c r="IM32" s="126"/>
      <c r="IN32" s="126"/>
      <c r="IO32" s="126"/>
      <c r="IP32" s="126"/>
      <c r="IQ32" s="126"/>
      <c r="IR32" s="126"/>
      <c r="IS32" s="126"/>
      <c r="IT32" s="126"/>
      <c r="IU32" s="126"/>
      <c r="IV32" s="126"/>
      <c r="IW32" s="126"/>
      <c r="IX32" s="126"/>
      <c r="IY32" s="125">
        <f t="shared" si="86"/>
        <v>0</v>
      </c>
      <c r="IZ32" s="125">
        <f t="shared" si="86"/>
        <v>0</v>
      </c>
      <c r="JA32" s="125">
        <f t="shared" si="86"/>
        <v>0</v>
      </c>
      <c r="JB32" s="125">
        <f t="shared" si="86"/>
        <v>0</v>
      </c>
      <c r="JC32" s="125">
        <f t="shared" si="86"/>
        <v>0</v>
      </c>
      <c r="JD32" s="125">
        <f t="shared" si="86"/>
        <v>0</v>
      </c>
      <c r="JE32" s="125">
        <f t="shared" si="86"/>
        <v>0</v>
      </c>
      <c r="JF32" s="125">
        <f t="shared" si="86"/>
        <v>0</v>
      </c>
      <c r="JG32" s="126"/>
      <c r="JH32" s="126"/>
      <c r="JI32" s="126"/>
      <c r="JJ32" s="126"/>
      <c r="JK32" s="126"/>
      <c r="JL32" s="126"/>
      <c r="JM32" s="126"/>
      <c r="JN32" s="126"/>
      <c r="JO32" s="126"/>
      <c r="JP32" s="126"/>
      <c r="JQ32" s="126"/>
      <c r="JR32" s="126"/>
      <c r="JS32" s="126"/>
      <c r="JT32" s="126"/>
      <c r="JU32" s="126"/>
      <c r="JV32" s="126"/>
      <c r="JW32" s="126"/>
      <c r="JX32" s="126"/>
      <c r="JY32" s="126"/>
      <c r="JZ32" s="126"/>
      <c r="KA32" s="126"/>
      <c r="KB32" s="126"/>
      <c r="KC32" s="126"/>
      <c r="KD32" s="126"/>
      <c r="KE32" s="126"/>
      <c r="KF32" s="126"/>
      <c r="KG32" s="126"/>
      <c r="KH32" s="126"/>
      <c r="KI32" s="126"/>
      <c r="KJ32" s="126"/>
      <c r="KK32" s="126"/>
      <c r="KL32" s="126"/>
      <c r="KM32" s="2"/>
      <c r="KN32" s="126" t="s">
        <v>97</v>
      </c>
      <c r="KO32" s="93"/>
      <c r="KP32" s="93"/>
      <c r="KQ32" s="93"/>
      <c r="KR32" s="126"/>
      <c r="KS32" s="126"/>
      <c r="KT32" s="126"/>
      <c r="KU32" s="126"/>
      <c r="KV32" s="126"/>
      <c r="KW32" s="126"/>
      <c r="KX32" s="126"/>
      <c r="KY32" s="126"/>
      <c r="KZ32" s="126"/>
      <c r="LA32" s="126"/>
      <c r="LB32" s="126"/>
      <c r="LC32" s="126"/>
      <c r="LD32" s="126"/>
      <c r="LE32" s="126"/>
      <c r="LF32" s="126"/>
      <c r="LG32" s="126"/>
      <c r="LH32" s="126"/>
      <c r="LI32" s="126"/>
      <c r="LJ32" s="127"/>
      <c r="LK32" s="127"/>
      <c r="LL32" s="127"/>
      <c r="LM32" s="127"/>
      <c r="LN32" s="127"/>
      <c r="LO32" s="127"/>
      <c r="LP32" s="128"/>
      <c r="LQ32" s="128"/>
      <c r="LR32" s="128"/>
      <c r="LS32" s="128"/>
      <c r="LT32" s="128"/>
      <c r="LU32" s="129"/>
      <c r="LV32" s="128"/>
      <c r="LW32" s="128"/>
      <c r="LX32" s="129"/>
    </row>
    <row r="33" spans="1:336" s="130" customFormat="1" ht="38.25" customHeight="1" outlineLevel="1" x14ac:dyDescent="0.2">
      <c r="A33" s="103" t="s">
        <v>154</v>
      </c>
      <c r="B33" s="104" t="s">
        <v>155</v>
      </c>
      <c r="C33" s="106" t="s">
        <v>103</v>
      </c>
      <c r="D33" s="106" t="s">
        <v>104</v>
      </c>
      <c r="E33" s="105" t="s">
        <v>117</v>
      </c>
      <c r="F33" s="107">
        <v>4029.1680000000001</v>
      </c>
      <c r="G33" s="107"/>
      <c r="H33" s="107">
        <v>3357.64</v>
      </c>
      <c r="I33" s="107"/>
      <c r="J33" s="108">
        <v>42020</v>
      </c>
      <c r="K33" s="108"/>
      <c r="L33" s="108">
        <v>42020</v>
      </c>
      <c r="M33" s="109"/>
      <c r="N33" s="107">
        <v>0</v>
      </c>
      <c r="O33" s="107"/>
      <c r="P33" s="110" t="s">
        <v>104</v>
      </c>
      <c r="Q33" s="111"/>
      <c r="R33" s="110" t="s">
        <v>104</v>
      </c>
      <c r="S33" s="110" t="s">
        <v>104</v>
      </c>
      <c r="T33" s="110" t="s">
        <v>104</v>
      </c>
      <c r="U33" s="110" t="s">
        <v>104</v>
      </c>
      <c r="V33" s="107">
        <v>0</v>
      </c>
      <c r="W33" s="107">
        <v>0</v>
      </c>
      <c r="X33" s="110" t="s">
        <v>104</v>
      </c>
      <c r="Y33" s="107">
        <v>0</v>
      </c>
      <c r="Z33" s="110" t="s">
        <v>104</v>
      </c>
      <c r="AA33" s="110" t="s">
        <v>104</v>
      </c>
      <c r="AB33" s="112">
        <v>0</v>
      </c>
      <c r="AC33" s="112"/>
      <c r="AD33" s="113" t="s">
        <v>112</v>
      </c>
      <c r="AE33" s="113"/>
      <c r="AF33" s="114">
        <f>AG33+BZ33+CA33+CB33+CC33</f>
        <v>4029.1680000000001</v>
      </c>
      <c r="AG33" s="115">
        <f t="shared" si="38"/>
        <v>4029.1680000000001</v>
      </c>
      <c r="AH33" s="115">
        <f t="shared" si="38"/>
        <v>0</v>
      </c>
      <c r="AI33" s="115">
        <f>AH33-AG33</f>
        <v>-4029.1680000000001</v>
      </c>
      <c r="AJ33" s="116">
        <f>IF(AG33=0,"-",AH33/AG33)</f>
        <v>0</v>
      </c>
      <c r="AK33" s="117">
        <v>0</v>
      </c>
      <c r="AL33" s="117"/>
      <c r="AM33" s="115">
        <f>AL33-AK33</f>
        <v>0</v>
      </c>
      <c r="AN33" s="116" t="str">
        <f>IF(AK33=0,"-",AL33/AK33)</f>
        <v>-</v>
      </c>
      <c r="AO33" s="117">
        <v>0</v>
      </c>
      <c r="AP33" s="117"/>
      <c r="AQ33" s="115">
        <f>AP33-AO33</f>
        <v>0</v>
      </c>
      <c r="AR33" s="116" t="str">
        <f>IF(AO33=0,"-",AP33/AO33)</f>
        <v>-</v>
      </c>
      <c r="AS33" s="115">
        <f t="shared" si="43"/>
        <v>0</v>
      </c>
      <c r="AT33" s="115">
        <f t="shared" si="43"/>
        <v>0</v>
      </c>
      <c r="AU33" s="115">
        <f>AT33-AS33</f>
        <v>0</v>
      </c>
      <c r="AV33" s="116" t="str">
        <f>IF(AS33=0,"-",AT33/AS33)</f>
        <v>-</v>
      </c>
      <c r="AW33" s="117">
        <v>0</v>
      </c>
      <c r="AX33" s="117"/>
      <c r="AY33" s="115">
        <f>AX33-AW33</f>
        <v>0</v>
      </c>
      <c r="AZ33" s="116" t="str">
        <f>IF(AW33=0,"-",AX33/AW33)</f>
        <v>-</v>
      </c>
      <c r="BA33" s="115">
        <f t="shared" si="46"/>
        <v>0</v>
      </c>
      <c r="BB33" s="115">
        <f t="shared" si="46"/>
        <v>0</v>
      </c>
      <c r="BC33" s="115">
        <f>BB33-BA33</f>
        <v>0</v>
      </c>
      <c r="BD33" s="116" t="str">
        <f>IF(BA33=0,"-",BB33/BA33)</f>
        <v>-</v>
      </c>
      <c r="BE33" s="107">
        <v>4029.1680000000001</v>
      </c>
      <c r="BF33" s="117"/>
      <c r="BG33" s="115">
        <f>BF33-BE33</f>
        <v>-4029.1680000000001</v>
      </c>
      <c r="BH33" s="116">
        <f>IF(BE33=0,"-",BF33/BE33)</f>
        <v>0</v>
      </c>
      <c r="BI33" s="114">
        <f t="shared" si="51"/>
        <v>0</v>
      </c>
      <c r="BJ33" s="114">
        <f t="shared" si="51"/>
        <v>0</v>
      </c>
      <c r="BK33" s="118">
        <v>0</v>
      </c>
      <c r="BL33" s="118">
        <v>0</v>
      </c>
      <c r="BM33" s="118">
        <v>0</v>
      </c>
      <c r="BN33" s="118">
        <v>0</v>
      </c>
      <c r="BO33" s="118">
        <v>0</v>
      </c>
      <c r="BP33" s="118">
        <v>0</v>
      </c>
      <c r="BQ33" s="118">
        <v>0</v>
      </c>
      <c r="BR33" s="118">
        <v>0</v>
      </c>
      <c r="BS33" s="118">
        <v>0</v>
      </c>
      <c r="BT33" s="118">
        <v>0</v>
      </c>
      <c r="BU33" s="118">
        <v>0</v>
      </c>
      <c r="BV33" s="118">
        <v>0</v>
      </c>
      <c r="BW33" s="118">
        <v>0</v>
      </c>
      <c r="BX33" s="118">
        <v>0</v>
      </c>
      <c r="BY33" s="115">
        <v>-9368.52</v>
      </c>
      <c r="BZ33" s="118">
        <v>0</v>
      </c>
      <c r="CA33" s="118">
        <v>0</v>
      </c>
      <c r="CB33" s="118">
        <v>0</v>
      </c>
      <c r="CC33" s="118">
        <v>0</v>
      </c>
      <c r="CD33" s="114">
        <f>F33-AB33-AF33</f>
        <v>0</v>
      </c>
      <c r="CE33" s="119" t="s">
        <v>107</v>
      </c>
      <c r="CF33" s="118"/>
      <c r="CG33" s="117">
        <v>0</v>
      </c>
      <c r="CH33" s="117"/>
      <c r="CI33" s="113" t="s">
        <v>112</v>
      </c>
      <c r="CJ33" s="113"/>
      <c r="CK33" s="115">
        <f>CL33+EE33+EF33+EG33+EH33</f>
        <v>3357.64</v>
      </c>
      <c r="CL33" s="115">
        <f t="shared" si="53"/>
        <v>3357.64</v>
      </c>
      <c r="CM33" s="115">
        <f t="shared" si="53"/>
        <v>0</v>
      </c>
      <c r="CN33" s="115">
        <f>CM33-CL33</f>
        <v>-3357.64</v>
      </c>
      <c r="CO33" s="116">
        <f>IF(CL33=0,"-",CM33/CL33)</f>
        <v>0</v>
      </c>
      <c r="CP33" s="117">
        <v>0</v>
      </c>
      <c r="CQ33" s="117"/>
      <c r="CR33" s="115">
        <f>CQ33-CP33</f>
        <v>0</v>
      </c>
      <c r="CS33" s="116" t="str">
        <f>IF(CP33=0,"-",CQ33/CP33)</f>
        <v>-</v>
      </c>
      <c r="CT33" s="117">
        <v>0</v>
      </c>
      <c r="CU33" s="117"/>
      <c r="CV33" s="115">
        <f>CU33-CT33</f>
        <v>0</v>
      </c>
      <c r="CW33" s="116" t="str">
        <f>IF(CT33=0,"-",CU33/CT33)</f>
        <v>-</v>
      </c>
      <c r="CX33" s="115">
        <f t="shared" si="59"/>
        <v>0</v>
      </c>
      <c r="CY33" s="115">
        <f t="shared" si="59"/>
        <v>0</v>
      </c>
      <c r="CZ33" s="115">
        <f>CY33-CX33</f>
        <v>0</v>
      </c>
      <c r="DA33" s="116" t="str">
        <f>IF(CX33=0,"-",CY33/CX33)</f>
        <v>-</v>
      </c>
      <c r="DB33" s="117">
        <v>0</v>
      </c>
      <c r="DC33" s="117"/>
      <c r="DD33" s="115">
        <f>DC33-DB33</f>
        <v>0</v>
      </c>
      <c r="DE33" s="116" t="str">
        <f>IF(DB33=0,"-",DC33/DB33)</f>
        <v>-</v>
      </c>
      <c r="DF33" s="115">
        <f t="shared" si="63"/>
        <v>0</v>
      </c>
      <c r="DG33" s="115">
        <f t="shared" si="63"/>
        <v>0</v>
      </c>
      <c r="DH33" s="115">
        <f>DG33-DF33</f>
        <v>0</v>
      </c>
      <c r="DI33" s="116" t="str">
        <f>IF(DF33=0,"-",DG33/DF33)</f>
        <v>-</v>
      </c>
      <c r="DJ33" s="107">
        <v>3357.64</v>
      </c>
      <c r="DK33" s="117"/>
      <c r="DL33" s="115">
        <f>DK33-DJ33</f>
        <v>-3357.64</v>
      </c>
      <c r="DM33" s="116">
        <f>IF(DJ33=0,"-",DK33/DJ33)</f>
        <v>0</v>
      </c>
      <c r="DN33" s="114">
        <f t="shared" si="67"/>
        <v>0</v>
      </c>
      <c r="DO33" s="114">
        <f t="shared" si="67"/>
        <v>0</v>
      </c>
      <c r="DP33" s="118">
        <v>0</v>
      </c>
      <c r="DQ33" s="118">
        <v>0</v>
      </c>
      <c r="DR33" s="118">
        <v>0</v>
      </c>
      <c r="DS33" s="118">
        <v>0</v>
      </c>
      <c r="DT33" s="118">
        <v>0</v>
      </c>
      <c r="DU33" s="118">
        <v>0</v>
      </c>
      <c r="DV33" s="118">
        <v>0</v>
      </c>
      <c r="DW33" s="118">
        <v>0</v>
      </c>
      <c r="DX33" s="118">
        <v>0</v>
      </c>
      <c r="DY33" s="118">
        <v>0</v>
      </c>
      <c r="DZ33" s="118">
        <v>0</v>
      </c>
      <c r="EA33" s="118">
        <v>0</v>
      </c>
      <c r="EB33" s="118">
        <v>0</v>
      </c>
      <c r="EC33" s="118">
        <v>0</v>
      </c>
      <c r="ED33" s="115">
        <v>-7807.0999999999995</v>
      </c>
      <c r="EE33" s="118">
        <v>0</v>
      </c>
      <c r="EF33" s="118">
        <v>0</v>
      </c>
      <c r="EG33" s="118">
        <v>0</v>
      </c>
      <c r="EH33" s="118">
        <v>0</v>
      </c>
      <c r="EI33" s="114">
        <f>H33-CG33-CK33</f>
        <v>0</v>
      </c>
      <c r="EJ33" s="119" t="s">
        <v>107</v>
      </c>
      <c r="EK33" s="118"/>
      <c r="EL33" s="117">
        <v>0</v>
      </c>
      <c r="EM33" s="117"/>
      <c r="EN33" s="115">
        <f>EO33+GH33+GI33+GJ33+GK33</f>
        <v>3357.64</v>
      </c>
      <c r="EO33" s="115">
        <f t="shared" si="69"/>
        <v>3357.64</v>
      </c>
      <c r="EP33" s="115">
        <f t="shared" si="69"/>
        <v>0</v>
      </c>
      <c r="EQ33" s="115">
        <f>EP33-EO33</f>
        <v>-3357.64</v>
      </c>
      <c r="ER33" s="116">
        <f>IF(EO33=0,"-",EP33/EO33)</f>
        <v>0</v>
      </c>
      <c r="ES33" s="117">
        <v>0</v>
      </c>
      <c r="ET33" s="117"/>
      <c r="EU33" s="115">
        <f>ET33-ES33</f>
        <v>0</v>
      </c>
      <c r="EV33" s="116" t="str">
        <f>IF(ES33=0,"-",ET33/ES33)</f>
        <v>-</v>
      </c>
      <c r="EW33" s="117">
        <v>0</v>
      </c>
      <c r="EX33" s="117"/>
      <c r="EY33" s="115">
        <f>EX33-EW33</f>
        <v>0</v>
      </c>
      <c r="EZ33" s="116" t="str">
        <f>IF(EW33=0,"-",EX33/EW33)</f>
        <v>-</v>
      </c>
      <c r="FA33" s="115">
        <f t="shared" si="75"/>
        <v>0</v>
      </c>
      <c r="FB33" s="115">
        <f t="shared" si="75"/>
        <v>0</v>
      </c>
      <c r="FC33" s="115">
        <f>FB33-FA33</f>
        <v>0</v>
      </c>
      <c r="FD33" s="116" t="str">
        <f>IF(FA33=0,"-",FB33/FA33)</f>
        <v>-</v>
      </c>
      <c r="FE33" s="117">
        <v>0</v>
      </c>
      <c r="FF33" s="117"/>
      <c r="FG33" s="115">
        <f>FF33-FE33</f>
        <v>0</v>
      </c>
      <c r="FH33" s="116" t="str">
        <f>IF(FE33=0,"-",FF33/FE33)</f>
        <v>-</v>
      </c>
      <c r="FI33" s="115">
        <f t="shared" si="79"/>
        <v>0</v>
      </c>
      <c r="FJ33" s="115">
        <f t="shared" si="79"/>
        <v>0</v>
      </c>
      <c r="FK33" s="115">
        <f>FJ33-FI33</f>
        <v>0</v>
      </c>
      <c r="FL33" s="116" t="str">
        <f>IF(FI33=0,"-",FJ33/FI33)</f>
        <v>-</v>
      </c>
      <c r="FM33" s="107">
        <v>3357.64</v>
      </c>
      <c r="FN33" s="117"/>
      <c r="FO33" s="115">
        <f>FN33-FM33</f>
        <v>-3357.64</v>
      </c>
      <c r="FP33" s="116">
        <f>IF(FM33=0,"-",FN33/FM33)</f>
        <v>0</v>
      </c>
      <c r="FQ33" s="114">
        <f t="shared" si="83"/>
        <v>0</v>
      </c>
      <c r="FR33" s="114">
        <f t="shared" si="83"/>
        <v>0</v>
      </c>
      <c r="FS33" s="118">
        <v>0</v>
      </c>
      <c r="FT33" s="118">
        <v>0</v>
      </c>
      <c r="FU33" s="118">
        <v>0</v>
      </c>
      <c r="FV33" s="118">
        <v>0</v>
      </c>
      <c r="FW33" s="118">
        <v>0</v>
      </c>
      <c r="FX33" s="118">
        <v>0</v>
      </c>
      <c r="FY33" s="118">
        <v>0</v>
      </c>
      <c r="FZ33" s="118">
        <v>0</v>
      </c>
      <c r="GA33" s="118">
        <v>0</v>
      </c>
      <c r="GB33" s="118">
        <v>0</v>
      </c>
      <c r="GC33" s="118">
        <v>0</v>
      </c>
      <c r="GD33" s="118">
        <v>0</v>
      </c>
      <c r="GE33" s="118">
        <v>0</v>
      </c>
      <c r="GF33" s="118">
        <v>0</v>
      </c>
      <c r="GG33" s="115">
        <v>-7807.0999999999995</v>
      </c>
      <c r="GH33" s="118">
        <v>0</v>
      </c>
      <c r="GI33" s="118">
        <v>0</v>
      </c>
      <c r="GJ33" s="118">
        <v>0</v>
      </c>
      <c r="GK33" s="118">
        <v>0</v>
      </c>
      <c r="GL33" s="114">
        <f>H33-EL33-EN33</f>
        <v>0</v>
      </c>
      <c r="GM33" s="120" t="s">
        <v>107</v>
      </c>
      <c r="GN33" s="118"/>
      <c r="GO33" s="122"/>
      <c r="GP33" s="123"/>
      <c r="GQ33" s="124"/>
      <c r="GR33" s="124"/>
      <c r="GS33" s="124"/>
      <c r="GT33" s="124"/>
      <c r="GU33" s="124"/>
      <c r="GV33" s="124"/>
      <c r="GW33" s="124"/>
      <c r="GX33" s="124"/>
      <c r="GY33" s="124"/>
      <c r="GZ33" s="124"/>
      <c r="HA33" s="124"/>
      <c r="HB33" s="124"/>
      <c r="HC33" s="124"/>
      <c r="HD33" s="124"/>
      <c r="HE33" s="124"/>
      <c r="HF33" s="124"/>
      <c r="HG33" s="124"/>
      <c r="HH33" s="124"/>
      <c r="HI33" s="124"/>
      <c r="HJ33" s="123"/>
      <c r="HK33" s="125">
        <f t="shared" si="85"/>
        <v>0</v>
      </c>
      <c r="HL33" s="125">
        <f t="shared" si="85"/>
        <v>0</v>
      </c>
      <c r="HM33" s="125">
        <f t="shared" si="85"/>
        <v>0</v>
      </c>
      <c r="HN33" s="125">
        <f t="shared" si="85"/>
        <v>0</v>
      </c>
      <c r="HO33" s="125">
        <f t="shared" si="85"/>
        <v>0</v>
      </c>
      <c r="HP33" s="125">
        <f t="shared" si="85"/>
        <v>0</v>
      </c>
      <c r="HQ33" s="125">
        <f t="shared" si="85"/>
        <v>0</v>
      </c>
      <c r="HR33" s="125">
        <f t="shared" si="85"/>
        <v>0</v>
      </c>
      <c r="HS33" s="126"/>
      <c r="HT33" s="126"/>
      <c r="HU33" s="126"/>
      <c r="HV33" s="126"/>
      <c r="HW33" s="126"/>
      <c r="HX33" s="126"/>
      <c r="HY33" s="126"/>
      <c r="HZ33" s="126"/>
      <c r="IA33" s="126"/>
      <c r="IB33" s="126"/>
      <c r="IC33" s="126"/>
      <c r="ID33" s="126"/>
      <c r="IE33" s="126"/>
      <c r="IF33" s="126"/>
      <c r="IG33" s="126"/>
      <c r="IH33" s="126"/>
      <c r="II33" s="126"/>
      <c r="IJ33" s="126"/>
      <c r="IK33" s="126"/>
      <c r="IL33" s="126"/>
      <c r="IM33" s="126"/>
      <c r="IN33" s="126"/>
      <c r="IO33" s="126"/>
      <c r="IP33" s="126"/>
      <c r="IQ33" s="126"/>
      <c r="IR33" s="126"/>
      <c r="IS33" s="126"/>
      <c r="IT33" s="126"/>
      <c r="IU33" s="126"/>
      <c r="IV33" s="126"/>
      <c r="IW33" s="126"/>
      <c r="IX33" s="126"/>
      <c r="IY33" s="125">
        <f t="shared" si="86"/>
        <v>0</v>
      </c>
      <c r="IZ33" s="125">
        <f t="shared" si="86"/>
        <v>0</v>
      </c>
      <c r="JA33" s="125">
        <f t="shared" si="86"/>
        <v>0</v>
      </c>
      <c r="JB33" s="125">
        <f t="shared" si="86"/>
        <v>0</v>
      </c>
      <c r="JC33" s="125">
        <f t="shared" si="86"/>
        <v>0</v>
      </c>
      <c r="JD33" s="125">
        <f t="shared" si="86"/>
        <v>0</v>
      </c>
      <c r="JE33" s="125">
        <f t="shared" si="86"/>
        <v>0</v>
      </c>
      <c r="JF33" s="125">
        <f t="shared" si="86"/>
        <v>0</v>
      </c>
      <c r="JG33" s="126"/>
      <c r="JH33" s="126"/>
      <c r="JI33" s="126"/>
      <c r="JJ33" s="126"/>
      <c r="JK33" s="126"/>
      <c r="JL33" s="126"/>
      <c r="JM33" s="126"/>
      <c r="JN33" s="126"/>
      <c r="JO33" s="126"/>
      <c r="JP33" s="126"/>
      <c r="JQ33" s="126"/>
      <c r="JR33" s="126"/>
      <c r="JS33" s="126"/>
      <c r="JT33" s="126"/>
      <c r="JU33" s="126"/>
      <c r="JV33" s="126"/>
      <c r="JW33" s="126"/>
      <c r="JX33" s="126"/>
      <c r="JY33" s="126"/>
      <c r="JZ33" s="126"/>
      <c r="KA33" s="126"/>
      <c r="KB33" s="126"/>
      <c r="KC33" s="126"/>
      <c r="KD33" s="126"/>
      <c r="KE33" s="126"/>
      <c r="KF33" s="126"/>
      <c r="KG33" s="126"/>
      <c r="KH33" s="126"/>
      <c r="KI33" s="126"/>
      <c r="KJ33" s="126"/>
      <c r="KK33" s="126"/>
      <c r="KL33" s="126"/>
      <c r="KM33" s="2"/>
      <c r="KN33" s="126" t="s">
        <v>97</v>
      </c>
      <c r="KO33" s="93"/>
      <c r="KP33" s="93"/>
      <c r="KQ33" s="93"/>
      <c r="KR33" s="126"/>
      <c r="KS33" s="126"/>
      <c r="KT33" s="126"/>
      <c r="KU33" s="126"/>
      <c r="KV33" s="126"/>
      <c r="KW33" s="126"/>
      <c r="KX33" s="126"/>
      <c r="KY33" s="126"/>
      <c r="KZ33" s="126"/>
      <c r="LA33" s="126"/>
      <c r="LB33" s="126"/>
      <c r="LC33" s="126"/>
      <c r="LD33" s="126"/>
      <c r="LE33" s="126"/>
      <c r="LF33" s="126"/>
      <c r="LG33" s="126"/>
      <c r="LH33" s="126"/>
      <c r="LI33" s="126"/>
      <c r="LJ33" s="127"/>
      <c r="LK33" s="127"/>
      <c r="LL33" s="127"/>
      <c r="LM33" s="127"/>
      <c r="LN33" s="127"/>
      <c r="LO33" s="127"/>
      <c r="LP33" s="128"/>
      <c r="LQ33" s="128"/>
      <c r="LR33" s="128"/>
      <c r="LS33" s="128"/>
      <c r="LT33" s="128"/>
      <c r="LU33" s="129"/>
      <c r="LV33" s="128"/>
      <c r="LW33" s="128"/>
      <c r="LX33" s="129"/>
    </row>
    <row r="34" spans="1:336" s="130" customFormat="1" ht="22.5" customHeight="1" outlineLevel="1" x14ac:dyDescent="0.2">
      <c r="A34" s="103" t="s">
        <v>156</v>
      </c>
      <c r="B34" s="104" t="s">
        <v>157</v>
      </c>
      <c r="C34" s="106" t="s">
        <v>103</v>
      </c>
      <c r="D34" s="106" t="s">
        <v>104</v>
      </c>
      <c r="E34" s="105" t="s">
        <v>117</v>
      </c>
      <c r="F34" s="107">
        <v>5896.4975999999997</v>
      </c>
      <c r="G34" s="107"/>
      <c r="H34" s="107">
        <v>4913.7479999999996</v>
      </c>
      <c r="I34" s="107"/>
      <c r="J34" s="108">
        <v>42020</v>
      </c>
      <c r="K34" s="108"/>
      <c r="L34" s="108">
        <v>42020</v>
      </c>
      <c r="M34" s="109"/>
      <c r="N34" s="107">
        <v>0</v>
      </c>
      <c r="O34" s="107"/>
      <c r="P34" s="110" t="s">
        <v>104</v>
      </c>
      <c r="Q34" s="111"/>
      <c r="R34" s="110" t="s">
        <v>104</v>
      </c>
      <c r="S34" s="110" t="s">
        <v>104</v>
      </c>
      <c r="T34" s="110" t="s">
        <v>104</v>
      </c>
      <c r="U34" s="110" t="s">
        <v>104</v>
      </c>
      <c r="V34" s="107">
        <v>0</v>
      </c>
      <c r="W34" s="107">
        <v>0</v>
      </c>
      <c r="X34" s="110" t="s">
        <v>104</v>
      </c>
      <c r="Y34" s="107">
        <v>0</v>
      </c>
      <c r="Z34" s="110" t="s">
        <v>104</v>
      </c>
      <c r="AA34" s="110" t="s">
        <v>104</v>
      </c>
      <c r="AB34" s="112">
        <v>0</v>
      </c>
      <c r="AC34" s="112"/>
      <c r="AD34" s="113" t="s">
        <v>112</v>
      </c>
      <c r="AE34" s="113"/>
      <c r="AF34" s="114">
        <f t="shared" si="37"/>
        <v>5896.4975999999997</v>
      </c>
      <c r="AG34" s="115">
        <f t="shared" si="38"/>
        <v>5896.4975999999997</v>
      </c>
      <c r="AH34" s="115">
        <f t="shared" si="38"/>
        <v>0</v>
      </c>
      <c r="AI34" s="115">
        <f t="shared" si="39"/>
        <v>-5896.4975999999997</v>
      </c>
      <c r="AJ34" s="116">
        <f t="shared" si="8"/>
        <v>0</v>
      </c>
      <c r="AK34" s="117">
        <v>0</v>
      </c>
      <c r="AL34" s="117"/>
      <c r="AM34" s="115">
        <f t="shared" si="40"/>
        <v>0</v>
      </c>
      <c r="AN34" s="116" t="str">
        <f t="shared" si="41"/>
        <v>-</v>
      </c>
      <c r="AO34" s="117">
        <v>0</v>
      </c>
      <c r="AP34" s="117"/>
      <c r="AQ34" s="115">
        <f t="shared" si="42"/>
        <v>0</v>
      </c>
      <c r="AR34" s="116" t="str">
        <f t="shared" si="9"/>
        <v>-</v>
      </c>
      <c r="AS34" s="115">
        <f t="shared" si="43"/>
        <v>0</v>
      </c>
      <c r="AT34" s="115">
        <f t="shared" si="43"/>
        <v>0</v>
      </c>
      <c r="AU34" s="115">
        <f t="shared" si="44"/>
        <v>0</v>
      </c>
      <c r="AV34" s="116" t="str">
        <f t="shared" si="10"/>
        <v>-</v>
      </c>
      <c r="AW34" s="117">
        <v>0</v>
      </c>
      <c r="AX34" s="117"/>
      <c r="AY34" s="115">
        <f t="shared" si="45"/>
        <v>0</v>
      </c>
      <c r="AZ34" s="116" t="str">
        <f t="shared" si="11"/>
        <v>-</v>
      </c>
      <c r="BA34" s="115">
        <f t="shared" si="46"/>
        <v>0</v>
      </c>
      <c r="BB34" s="115">
        <f t="shared" si="46"/>
        <v>0</v>
      </c>
      <c r="BC34" s="115">
        <f t="shared" si="47"/>
        <v>0</v>
      </c>
      <c r="BD34" s="116" t="str">
        <f t="shared" si="89"/>
        <v>-</v>
      </c>
      <c r="BE34" s="107">
        <v>5896.4975999999997</v>
      </c>
      <c r="BF34" s="117"/>
      <c r="BG34" s="115">
        <f t="shared" si="49"/>
        <v>-5896.4975999999997</v>
      </c>
      <c r="BH34" s="116">
        <f t="shared" si="90"/>
        <v>0</v>
      </c>
      <c r="BI34" s="114">
        <f t="shared" si="51"/>
        <v>0</v>
      </c>
      <c r="BJ34" s="114">
        <f t="shared" si="51"/>
        <v>0</v>
      </c>
      <c r="BK34" s="118">
        <v>0</v>
      </c>
      <c r="BL34" s="118">
        <v>0</v>
      </c>
      <c r="BM34" s="118">
        <v>0</v>
      </c>
      <c r="BN34" s="118">
        <v>0</v>
      </c>
      <c r="BO34" s="118">
        <v>0</v>
      </c>
      <c r="BP34" s="118">
        <v>0</v>
      </c>
      <c r="BQ34" s="118">
        <v>0</v>
      </c>
      <c r="BR34" s="118">
        <v>0</v>
      </c>
      <c r="BS34" s="118">
        <v>0</v>
      </c>
      <c r="BT34" s="118">
        <v>0</v>
      </c>
      <c r="BU34" s="118">
        <v>0</v>
      </c>
      <c r="BV34" s="118">
        <v>0</v>
      </c>
      <c r="BW34" s="118">
        <v>0</v>
      </c>
      <c r="BX34" s="118">
        <v>0</v>
      </c>
      <c r="BY34" s="115">
        <v>-5896.4975999999997</v>
      </c>
      <c r="BZ34" s="118">
        <v>0</v>
      </c>
      <c r="CA34" s="118">
        <v>0</v>
      </c>
      <c r="CB34" s="118">
        <v>0</v>
      </c>
      <c r="CC34" s="118">
        <v>0</v>
      </c>
      <c r="CD34" s="114">
        <f t="shared" si="13"/>
        <v>0</v>
      </c>
      <c r="CE34" s="119" t="s">
        <v>107</v>
      </c>
      <c r="CF34" s="118"/>
      <c r="CG34" s="117">
        <v>0</v>
      </c>
      <c r="CH34" s="117"/>
      <c r="CI34" s="113" t="s">
        <v>112</v>
      </c>
      <c r="CJ34" s="113"/>
      <c r="CK34" s="115">
        <f t="shared" si="52"/>
        <v>4913.7479999999996</v>
      </c>
      <c r="CL34" s="115">
        <f t="shared" si="53"/>
        <v>4913.7479999999996</v>
      </c>
      <c r="CM34" s="115">
        <f t="shared" si="53"/>
        <v>0</v>
      </c>
      <c r="CN34" s="115">
        <f t="shared" si="54"/>
        <v>-4913.7479999999996</v>
      </c>
      <c r="CO34" s="116">
        <f t="shared" si="14"/>
        <v>0</v>
      </c>
      <c r="CP34" s="117">
        <v>0</v>
      </c>
      <c r="CQ34" s="117"/>
      <c r="CR34" s="115">
        <f t="shared" si="55"/>
        <v>0</v>
      </c>
      <c r="CS34" s="116" t="str">
        <f t="shared" si="56"/>
        <v>-</v>
      </c>
      <c r="CT34" s="117">
        <v>0</v>
      </c>
      <c r="CU34" s="117"/>
      <c r="CV34" s="115">
        <f t="shared" si="57"/>
        <v>0</v>
      </c>
      <c r="CW34" s="116" t="str">
        <f t="shared" si="58"/>
        <v>-</v>
      </c>
      <c r="CX34" s="115">
        <f t="shared" si="59"/>
        <v>0</v>
      </c>
      <c r="CY34" s="115">
        <f t="shared" si="59"/>
        <v>0</v>
      </c>
      <c r="CZ34" s="115">
        <f t="shared" si="60"/>
        <v>0</v>
      </c>
      <c r="DA34" s="116" t="str">
        <f t="shared" si="15"/>
        <v>-</v>
      </c>
      <c r="DB34" s="117">
        <v>0</v>
      </c>
      <c r="DC34" s="117"/>
      <c r="DD34" s="115">
        <f t="shared" si="61"/>
        <v>0</v>
      </c>
      <c r="DE34" s="116" t="str">
        <f t="shared" si="62"/>
        <v>-</v>
      </c>
      <c r="DF34" s="115">
        <f t="shared" si="63"/>
        <v>0</v>
      </c>
      <c r="DG34" s="115">
        <f t="shared" si="63"/>
        <v>0</v>
      </c>
      <c r="DH34" s="115">
        <f t="shared" si="64"/>
        <v>0</v>
      </c>
      <c r="DI34" s="116" t="str">
        <f t="shared" si="16"/>
        <v>-</v>
      </c>
      <c r="DJ34" s="107">
        <v>4913.7479999999996</v>
      </c>
      <c r="DK34" s="117"/>
      <c r="DL34" s="115">
        <f t="shared" si="65"/>
        <v>-4913.7479999999996</v>
      </c>
      <c r="DM34" s="116">
        <f t="shared" si="66"/>
        <v>0</v>
      </c>
      <c r="DN34" s="114">
        <f t="shared" si="67"/>
        <v>0</v>
      </c>
      <c r="DO34" s="114">
        <f t="shared" si="67"/>
        <v>0</v>
      </c>
      <c r="DP34" s="118">
        <v>0</v>
      </c>
      <c r="DQ34" s="118">
        <v>0</v>
      </c>
      <c r="DR34" s="118">
        <v>0</v>
      </c>
      <c r="DS34" s="118">
        <v>0</v>
      </c>
      <c r="DT34" s="118">
        <v>0</v>
      </c>
      <c r="DU34" s="118">
        <v>0</v>
      </c>
      <c r="DV34" s="118">
        <v>0</v>
      </c>
      <c r="DW34" s="118">
        <v>0</v>
      </c>
      <c r="DX34" s="118">
        <v>0</v>
      </c>
      <c r="DY34" s="118">
        <v>0</v>
      </c>
      <c r="DZ34" s="118">
        <v>0</v>
      </c>
      <c r="EA34" s="118">
        <v>0</v>
      </c>
      <c r="EB34" s="118">
        <v>0</v>
      </c>
      <c r="EC34" s="118">
        <v>0</v>
      </c>
      <c r="ED34" s="115">
        <v>-4913.7479999999996</v>
      </c>
      <c r="EE34" s="118">
        <v>0</v>
      </c>
      <c r="EF34" s="118">
        <v>0</v>
      </c>
      <c r="EG34" s="118">
        <v>0</v>
      </c>
      <c r="EH34" s="118">
        <v>0</v>
      </c>
      <c r="EI34" s="114">
        <f t="shared" si="18"/>
        <v>0</v>
      </c>
      <c r="EJ34" s="119" t="s">
        <v>107</v>
      </c>
      <c r="EK34" s="118"/>
      <c r="EL34" s="117">
        <v>0</v>
      </c>
      <c r="EM34" s="117"/>
      <c r="EN34" s="115">
        <f t="shared" si="68"/>
        <v>4913.7479999999996</v>
      </c>
      <c r="EO34" s="115">
        <f t="shared" si="69"/>
        <v>4913.7479999999996</v>
      </c>
      <c r="EP34" s="115">
        <f t="shared" si="69"/>
        <v>0</v>
      </c>
      <c r="EQ34" s="115">
        <f t="shared" si="70"/>
        <v>-4913.7479999999996</v>
      </c>
      <c r="ER34" s="116">
        <f t="shared" si="20"/>
        <v>0</v>
      </c>
      <c r="ES34" s="117">
        <v>0</v>
      </c>
      <c r="ET34" s="117"/>
      <c r="EU34" s="115">
        <f t="shared" si="71"/>
        <v>0</v>
      </c>
      <c r="EV34" s="116" t="str">
        <f t="shared" si="72"/>
        <v>-</v>
      </c>
      <c r="EW34" s="117">
        <v>0</v>
      </c>
      <c r="EX34" s="117"/>
      <c r="EY34" s="115">
        <f t="shared" si="73"/>
        <v>0</v>
      </c>
      <c r="EZ34" s="116" t="str">
        <f t="shared" si="74"/>
        <v>-</v>
      </c>
      <c r="FA34" s="115">
        <f t="shared" si="75"/>
        <v>0</v>
      </c>
      <c r="FB34" s="115">
        <f t="shared" si="75"/>
        <v>0</v>
      </c>
      <c r="FC34" s="115">
        <f t="shared" si="76"/>
        <v>0</v>
      </c>
      <c r="FD34" s="116" t="str">
        <f t="shared" si="21"/>
        <v>-</v>
      </c>
      <c r="FE34" s="117">
        <v>0</v>
      </c>
      <c r="FF34" s="117"/>
      <c r="FG34" s="115">
        <f t="shared" si="77"/>
        <v>0</v>
      </c>
      <c r="FH34" s="116" t="str">
        <f t="shared" si="78"/>
        <v>-</v>
      </c>
      <c r="FI34" s="115">
        <f t="shared" si="79"/>
        <v>0</v>
      </c>
      <c r="FJ34" s="115">
        <f t="shared" si="79"/>
        <v>0</v>
      </c>
      <c r="FK34" s="115">
        <f t="shared" si="80"/>
        <v>0</v>
      </c>
      <c r="FL34" s="116" t="str">
        <f t="shared" si="22"/>
        <v>-</v>
      </c>
      <c r="FM34" s="107">
        <v>4913.7479999999996</v>
      </c>
      <c r="FN34" s="117"/>
      <c r="FO34" s="115">
        <f t="shared" si="81"/>
        <v>-4913.7479999999996</v>
      </c>
      <c r="FP34" s="116">
        <f t="shared" si="82"/>
        <v>0</v>
      </c>
      <c r="FQ34" s="114">
        <f t="shared" si="83"/>
        <v>0</v>
      </c>
      <c r="FR34" s="114">
        <f t="shared" si="83"/>
        <v>0</v>
      </c>
      <c r="FS34" s="118">
        <v>0</v>
      </c>
      <c r="FT34" s="118">
        <v>0</v>
      </c>
      <c r="FU34" s="118">
        <v>0</v>
      </c>
      <c r="FV34" s="118">
        <v>0</v>
      </c>
      <c r="FW34" s="118">
        <v>0</v>
      </c>
      <c r="FX34" s="118">
        <v>0</v>
      </c>
      <c r="FY34" s="118">
        <v>0</v>
      </c>
      <c r="FZ34" s="118">
        <v>0</v>
      </c>
      <c r="GA34" s="118">
        <v>0</v>
      </c>
      <c r="GB34" s="118">
        <v>0</v>
      </c>
      <c r="GC34" s="118">
        <v>0</v>
      </c>
      <c r="GD34" s="118">
        <v>0</v>
      </c>
      <c r="GE34" s="118">
        <v>0</v>
      </c>
      <c r="GF34" s="118">
        <v>0</v>
      </c>
      <c r="GG34" s="115">
        <v>-4913.7479999999996</v>
      </c>
      <c r="GH34" s="118">
        <v>0</v>
      </c>
      <c r="GI34" s="118">
        <v>0</v>
      </c>
      <c r="GJ34" s="118">
        <v>0</v>
      </c>
      <c r="GK34" s="118">
        <v>0</v>
      </c>
      <c r="GL34" s="114">
        <f t="shared" si="24"/>
        <v>0</v>
      </c>
      <c r="GM34" s="120" t="s">
        <v>107</v>
      </c>
      <c r="GN34" s="118"/>
      <c r="GO34" s="122"/>
      <c r="GP34" s="123"/>
      <c r="GQ34" s="124"/>
      <c r="GR34" s="124"/>
      <c r="GS34" s="124"/>
      <c r="GT34" s="124"/>
      <c r="GU34" s="124"/>
      <c r="GV34" s="124"/>
      <c r="GW34" s="124"/>
      <c r="GX34" s="124"/>
      <c r="GY34" s="124"/>
      <c r="GZ34" s="124"/>
      <c r="HA34" s="124"/>
      <c r="HB34" s="124"/>
      <c r="HC34" s="124"/>
      <c r="HD34" s="124"/>
      <c r="HE34" s="124"/>
      <c r="HF34" s="124"/>
      <c r="HG34" s="124"/>
      <c r="HH34" s="124"/>
      <c r="HI34" s="124"/>
      <c r="HJ34" s="123"/>
      <c r="HK34" s="125">
        <f t="shared" ref="HK34:HR41" si="91">HS34+IA34+II34+IQ34</f>
        <v>0</v>
      </c>
      <c r="HL34" s="125">
        <f t="shared" si="91"/>
        <v>0</v>
      </c>
      <c r="HM34" s="125">
        <f t="shared" si="91"/>
        <v>0</v>
      </c>
      <c r="HN34" s="125">
        <f t="shared" si="91"/>
        <v>0</v>
      </c>
      <c r="HO34" s="125">
        <f t="shared" si="91"/>
        <v>0</v>
      </c>
      <c r="HP34" s="125">
        <f t="shared" si="91"/>
        <v>0</v>
      </c>
      <c r="HQ34" s="125">
        <f t="shared" si="91"/>
        <v>0</v>
      </c>
      <c r="HR34" s="125">
        <f t="shared" si="91"/>
        <v>0</v>
      </c>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5">
        <f t="shared" ref="IY34:JF41" si="92">JG34+JO34+JW34+KE34</f>
        <v>0</v>
      </c>
      <c r="IZ34" s="125">
        <f t="shared" si="92"/>
        <v>0</v>
      </c>
      <c r="JA34" s="125">
        <f t="shared" si="92"/>
        <v>0</v>
      </c>
      <c r="JB34" s="125">
        <f t="shared" si="92"/>
        <v>0</v>
      </c>
      <c r="JC34" s="125">
        <f t="shared" si="92"/>
        <v>0</v>
      </c>
      <c r="JD34" s="125">
        <f t="shared" si="92"/>
        <v>0</v>
      </c>
      <c r="JE34" s="125">
        <f t="shared" si="92"/>
        <v>0</v>
      </c>
      <c r="JF34" s="125">
        <f t="shared" si="92"/>
        <v>0</v>
      </c>
      <c r="JG34" s="126"/>
      <c r="JH34" s="126"/>
      <c r="JI34" s="126"/>
      <c r="JJ34" s="126"/>
      <c r="JK34" s="126"/>
      <c r="JL34" s="126"/>
      <c r="JM34" s="126"/>
      <c r="JN34" s="126"/>
      <c r="JO34" s="126"/>
      <c r="JP34" s="126"/>
      <c r="JQ34" s="126"/>
      <c r="JR34" s="126"/>
      <c r="JS34" s="126"/>
      <c r="JT34" s="126"/>
      <c r="JU34" s="126"/>
      <c r="JV34" s="126"/>
      <c r="JW34" s="126"/>
      <c r="JX34" s="126"/>
      <c r="JY34" s="126"/>
      <c r="JZ34" s="126"/>
      <c r="KA34" s="126"/>
      <c r="KB34" s="126"/>
      <c r="KC34" s="126"/>
      <c r="KD34" s="126"/>
      <c r="KE34" s="126"/>
      <c r="KF34" s="126"/>
      <c r="KG34" s="126"/>
      <c r="KH34" s="126"/>
      <c r="KI34" s="126"/>
      <c r="KJ34" s="126"/>
      <c r="KK34" s="126"/>
      <c r="KL34" s="126"/>
      <c r="KM34" s="2"/>
      <c r="KN34" s="126" t="s">
        <v>97</v>
      </c>
      <c r="KO34" s="93"/>
      <c r="KP34" s="93"/>
      <c r="KQ34" s="93"/>
      <c r="KR34" s="126"/>
      <c r="KS34" s="126"/>
      <c r="KT34" s="126"/>
      <c r="KU34" s="126"/>
      <c r="KV34" s="126"/>
      <c r="KW34" s="126"/>
      <c r="KX34" s="126"/>
      <c r="KY34" s="126"/>
      <c r="KZ34" s="126"/>
      <c r="LA34" s="126"/>
      <c r="LB34" s="126"/>
      <c r="LC34" s="126"/>
      <c r="LD34" s="126"/>
      <c r="LE34" s="126"/>
      <c r="LF34" s="126"/>
      <c r="LG34" s="126"/>
      <c r="LH34" s="126"/>
      <c r="LI34" s="126"/>
      <c r="LJ34" s="127"/>
      <c r="LK34" s="127"/>
      <c r="LL34" s="127"/>
      <c r="LM34" s="127"/>
      <c r="LN34" s="127"/>
      <c r="LO34" s="127"/>
      <c r="LP34" s="128"/>
      <c r="LQ34" s="128"/>
      <c r="LR34" s="128"/>
      <c r="LS34" s="128"/>
      <c r="LT34" s="128"/>
      <c r="LU34" s="129"/>
      <c r="LV34" s="128"/>
      <c r="LW34" s="128"/>
      <c r="LX34" s="129"/>
    </row>
    <row r="35" spans="1:336" s="130" customFormat="1" ht="22.5" customHeight="1" outlineLevel="1" x14ac:dyDescent="0.2">
      <c r="A35" s="152" t="s">
        <v>158</v>
      </c>
      <c r="B35" s="104" t="s">
        <v>159</v>
      </c>
      <c r="C35" s="106" t="s">
        <v>103</v>
      </c>
      <c r="D35" s="106" t="s">
        <v>104</v>
      </c>
      <c r="E35" s="105" t="s">
        <v>117</v>
      </c>
      <c r="F35" s="107">
        <f>AF35</f>
        <v>20840.414400000001</v>
      </c>
      <c r="G35" s="107"/>
      <c r="H35" s="107">
        <v>17367.011999999999</v>
      </c>
      <c r="I35" s="107"/>
      <c r="J35" s="108">
        <v>42021</v>
      </c>
      <c r="K35" s="108"/>
      <c r="L35" s="108">
        <v>42024</v>
      </c>
      <c r="M35" s="109"/>
      <c r="N35" s="107">
        <v>0</v>
      </c>
      <c r="O35" s="107"/>
      <c r="P35" s="110" t="s">
        <v>104</v>
      </c>
      <c r="Q35" s="111"/>
      <c r="R35" s="110" t="s">
        <v>104</v>
      </c>
      <c r="S35" s="110" t="s">
        <v>104</v>
      </c>
      <c r="T35" s="110" t="s">
        <v>104</v>
      </c>
      <c r="U35" s="110" t="s">
        <v>104</v>
      </c>
      <c r="V35" s="107">
        <v>0</v>
      </c>
      <c r="W35" s="107">
        <v>0</v>
      </c>
      <c r="X35" s="110" t="s">
        <v>104</v>
      </c>
      <c r="Y35" s="107">
        <v>0</v>
      </c>
      <c r="Z35" s="110" t="s">
        <v>104</v>
      </c>
      <c r="AA35" s="110" t="s">
        <v>104</v>
      </c>
      <c r="AB35" s="112">
        <v>0</v>
      </c>
      <c r="AC35" s="112"/>
      <c r="AD35" s="113" t="s">
        <v>112</v>
      </c>
      <c r="AE35" s="113"/>
      <c r="AF35" s="114">
        <f>AG35+BZ35+CA35+CB35+CC35</f>
        <v>20840.414400000001</v>
      </c>
      <c r="AG35" s="115">
        <f t="shared" ref="AG35:AH39" si="93">AK35+AO35+AW35+BE35</f>
        <v>0</v>
      </c>
      <c r="AH35" s="115">
        <f t="shared" si="93"/>
        <v>0</v>
      </c>
      <c r="AI35" s="115">
        <f>AH35-AG35</f>
        <v>0</v>
      </c>
      <c r="AJ35" s="116" t="str">
        <f>IF(AG35=0,"-",AH35/AG35)</f>
        <v>-</v>
      </c>
      <c r="AK35" s="117">
        <v>0</v>
      </c>
      <c r="AL35" s="117"/>
      <c r="AM35" s="115">
        <f>AL35-AK35</f>
        <v>0</v>
      </c>
      <c r="AN35" s="116" t="str">
        <f>IF(AK35=0,"-",AL35/AK35)</f>
        <v>-</v>
      </c>
      <c r="AO35" s="117">
        <v>0</v>
      </c>
      <c r="AP35" s="117"/>
      <c r="AQ35" s="115">
        <f>AP35-AO35</f>
        <v>0</v>
      </c>
      <c r="AR35" s="116" t="str">
        <f>IF(AO35=0,"-",AP35/AO35)</f>
        <v>-</v>
      </c>
      <c r="AS35" s="115">
        <f t="shared" ref="AS35:AT39" si="94">AK35+AO35</f>
        <v>0</v>
      </c>
      <c r="AT35" s="115">
        <f t="shared" si="94"/>
        <v>0</v>
      </c>
      <c r="AU35" s="115">
        <f>AT35-AS35</f>
        <v>0</v>
      </c>
      <c r="AV35" s="116" t="str">
        <f>IF(AS35=0,"-",AT35/AS35)</f>
        <v>-</v>
      </c>
      <c r="AW35" s="117">
        <v>0</v>
      </c>
      <c r="AX35" s="117"/>
      <c r="AY35" s="115">
        <f>AX35-AW35</f>
        <v>0</v>
      </c>
      <c r="AZ35" s="116" t="str">
        <f>IF(AW35=0,"-",AX35/AW35)</f>
        <v>-</v>
      </c>
      <c r="BA35" s="115">
        <f t="shared" ref="BA35:BB39" si="95">AS35+AW35</f>
        <v>0</v>
      </c>
      <c r="BB35" s="115">
        <f t="shared" si="95"/>
        <v>0</v>
      </c>
      <c r="BC35" s="115">
        <f>BB35-BA35</f>
        <v>0</v>
      </c>
      <c r="BD35" s="116" t="str">
        <f>IF(BA35=0,"-",BB35/BA35)</f>
        <v>-</v>
      </c>
      <c r="BE35" s="107">
        <v>0</v>
      </c>
      <c r="BF35" s="117"/>
      <c r="BG35" s="115">
        <f>BF35-BE35</f>
        <v>0</v>
      </c>
      <c r="BH35" s="116" t="str">
        <f>IF(BE35=0,"-",BF35/BE35)</f>
        <v>-</v>
      </c>
      <c r="BI35" s="114">
        <f t="shared" ref="BI35:BJ39" si="96">F35-AB35-AG35</f>
        <v>20840.414400000001</v>
      </c>
      <c r="BJ35" s="114">
        <f t="shared" si="96"/>
        <v>0</v>
      </c>
      <c r="BK35" s="118">
        <v>0</v>
      </c>
      <c r="BL35" s="118">
        <v>0</v>
      </c>
      <c r="BM35" s="118">
        <v>0</v>
      </c>
      <c r="BN35" s="118">
        <v>0</v>
      </c>
      <c r="BO35" s="118">
        <v>0</v>
      </c>
      <c r="BP35" s="118">
        <v>0</v>
      </c>
      <c r="BQ35" s="118">
        <v>0</v>
      </c>
      <c r="BR35" s="118">
        <v>0</v>
      </c>
      <c r="BS35" s="118">
        <v>0</v>
      </c>
      <c r="BT35" s="118">
        <v>0</v>
      </c>
      <c r="BU35" s="118">
        <v>0</v>
      </c>
      <c r="BV35" s="118">
        <v>0</v>
      </c>
      <c r="BW35" s="118">
        <v>0</v>
      </c>
      <c r="BX35" s="118">
        <v>0</v>
      </c>
      <c r="BY35" s="115">
        <v>0</v>
      </c>
      <c r="BZ35" s="118">
        <v>4927.3848000000007</v>
      </c>
      <c r="CA35" s="118">
        <v>5111.7215999999999</v>
      </c>
      <c r="CB35" s="118">
        <v>5302.2719999999999</v>
      </c>
      <c r="CC35" s="118">
        <v>5499.0359999999991</v>
      </c>
      <c r="CD35" s="114">
        <f>F35-AB35-AF35</f>
        <v>0</v>
      </c>
      <c r="CE35" s="119" t="s">
        <v>160</v>
      </c>
      <c r="CF35" s="118"/>
      <c r="CG35" s="117">
        <v>0</v>
      </c>
      <c r="CH35" s="117"/>
      <c r="CI35" s="113" t="s">
        <v>112</v>
      </c>
      <c r="CJ35" s="113"/>
      <c r="CK35" s="115">
        <f>CL35+EE35+EF35+EG35+EH35</f>
        <v>17367.011999999999</v>
      </c>
      <c r="CL35" s="115">
        <f t="shared" ref="CL35:CM39" si="97">CP35+CT35+DB35+DJ35</f>
        <v>0</v>
      </c>
      <c r="CM35" s="115">
        <f t="shared" si="97"/>
        <v>0</v>
      </c>
      <c r="CN35" s="115">
        <f>CM35-CL35</f>
        <v>0</v>
      </c>
      <c r="CO35" s="116" t="str">
        <f>IF(CL35=0,"-",CM35/CL35)</f>
        <v>-</v>
      </c>
      <c r="CP35" s="117">
        <v>0</v>
      </c>
      <c r="CQ35" s="117"/>
      <c r="CR35" s="115">
        <f>CQ35-CP35</f>
        <v>0</v>
      </c>
      <c r="CS35" s="116" t="str">
        <f>IF(CP35=0,"-",CQ35/CP35)</f>
        <v>-</v>
      </c>
      <c r="CT35" s="117">
        <v>0</v>
      </c>
      <c r="CU35" s="117"/>
      <c r="CV35" s="115">
        <f>CU35-CT35</f>
        <v>0</v>
      </c>
      <c r="CW35" s="116" t="str">
        <f>IF(CT35=0,"-",CU35/CT35)</f>
        <v>-</v>
      </c>
      <c r="CX35" s="115">
        <f t="shared" ref="CX35:CY39" si="98">CP35+CT35</f>
        <v>0</v>
      </c>
      <c r="CY35" s="115">
        <f t="shared" si="98"/>
        <v>0</v>
      </c>
      <c r="CZ35" s="115">
        <f>CY35-CX35</f>
        <v>0</v>
      </c>
      <c r="DA35" s="116" t="str">
        <f>IF(CX35=0,"-",CY35/CX35)</f>
        <v>-</v>
      </c>
      <c r="DB35" s="117">
        <v>0</v>
      </c>
      <c r="DC35" s="117"/>
      <c r="DD35" s="115">
        <f>DC35-DB35</f>
        <v>0</v>
      </c>
      <c r="DE35" s="116" t="str">
        <f>IF(DB35=0,"-",DC35/DB35)</f>
        <v>-</v>
      </c>
      <c r="DF35" s="115">
        <f t="shared" ref="DF35:DG39" si="99">CX35+DB35</f>
        <v>0</v>
      </c>
      <c r="DG35" s="115">
        <f t="shared" si="99"/>
        <v>0</v>
      </c>
      <c r="DH35" s="115">
        <f>DG35-DF35</f>
        <v>0</v>
      </c>
      <c r="DI35" s="116" t="str">
        <f>IF(DF35=0,"-",DG35/DF35)</f>
        <v>-</v>
      </c>
      <c r="DJ35" s="107">
        <v>0</v>
      </c>
      <c r="DK35" s="117"/>
      <c r="DL35" s="115">
        <f>DK35-DJ35</f>
        <v>0</v>
      </c>
      <c r="DM35" s="116" t="str">
        <f>IF(DJ35=0,"-",DK35/DJ35)</f>
        <v>-</v>
      </c>
      <c r="DN35" s="114">
        <f t="shared" ref="DN35:DO39" si="100">H35-CG35-CL35</f>
        <v>17367.011999999999</v>
      </c>
      <c r="DO35" s="114">
        <f t="shared" si="100"/>
        <v>0</v>
      </c>
      <c r="DP35" s="118">
        <v>0</v>
      </c>
      <c r="DQ35" s="118">
        <v>0</v>
      </c>
      <c r="DR35" s="118">
        <v>0</v>
      </c>
      <c r="DS35" s="118">
        <v>0</v>
      </c>
      <c r="DT35" s="118">
        <v>0</v>
      </c>
      <c r="DU35" s="118">
        <v>0</v>
      </c>
      <c r="DV35" s="118">
        <v>0</v>
      </c>
      <c r="DW35" s="118">
        <v>0</v>
      </c>
      <c r="DX35" s="118">
        <v>0</v>
      </c>
      <c r="DY35" s="118">
        <v>0</v>
      </c>
      <c r="DZ35" s="118">
        <v>0</v>
      </c>
      <c r="EA35" s="118">
        <v>0</v>
      </c>
      <c r="EB35" s="118">
        <v>0</v>
      </c>
      <c r="EC35" s="118">
        <v>0</v>
      </c>
      <c r="ED35" s="115">
        <v>0</v>
      </c>
      <c r="EE35" s="118">
        <v>4106.1540000000005</v>
      </c>
      <c r="EF35" s="118">
        <v>4259.768</v>
      </c>
      <c r="EG35" s="118">
        <v>4418.5600000000004</v>
      </c>
      <c r="EH35" s="118">
        <v>4582.53</v>
      </c>
      <c r="EI35" s="114">
        <f>H35-CG35-CK35</f>
        <v>0</v>
      </c>
      <c r="EJ35" s="119" t="s">
        <v>161</v>
      </c>
      <c r="EK35" s="118"/>
      <c r="EL35" s="117">
        <v>0</v>
      </c>
      <c r="EM35" s="117"/>
      <c r="EN35" s="115">
        <f>EO35+GH35+GI35+GJ35+GK35</f>
        <v>17367.011999999999</v>
      </c>
      <c r="EO35" s="115">
        <f t="shared" ref="EO35:EP39" si="101">ES35+EW35+FE35+FM35</f>
        <v>0</v>
      </c>
      <c r="EP35" s="115">
        <f t="shared" si="101"/>
        <v>0</v>
      </c>
      <c r="EQ35" s="115">
        <f>EP35-EO35</f>
        <v>0</v>
      </c>
      <c r="ER35" s="116" t="str">
        <f>IF(EO35=0,"-",EP35/EO35)</f>
        <v>-</v>
      </c>
      <c r="ES35" s="117">
        <v>0</v>
      </c>
      <c r="ET35" s="117"/>
      <c r="EU35" s="115">
        <f>ET35-ES35</f>
        <v>0</v>
      </c>
      <c r="EV35" s="116" t="str">
        <f>IF(ES35=0,"-",ET35/ES35)</f>
        <v>-</v>
      </c>
      <c r="EW35" s="117">
        <v>0</v>
      </c>
      <c r="EX35" s="117"/>
      <c r="EY35" s="115">
        <f>EX35-EW35</f>
        <v>0</v>
      </c>
      <c r="EZ35" s="116" t="str">
        <f>IF(EW35=0,"-",EX35/EW35)</f>
        <v>-</v>
      </c>
      <c r="FA35" s="115">
        <f t="shared" ref="FA35:FB39" si="102">ES35+EW35</f>
        <v>0</v>
      </c>
      <c r="FB35" s="115">
        <f t="shared" si="102"/>
        <v>0</v>
      </c>
      <c r="FC35" s="115">
        <f>FB35-FA35</f>
        <v>0</v>
      </c>
      <c r="FD35" s="116" t="str">
        <f>IF(FA35=0,"-",FB35/FA35)</f>
        <v>-</v>
      </c>
      <c r="FE35" s="117">
        <v>0</v>
      </c>
      <c r="FF35" s="117"/>
      <c r="FG35" s="115">
        <f>FF35-FE35</f>
        <v>0</v>
      </c>
      <c r="FH35" s="116" t="str">
        <f>IF(FE35=0,"-",FF35/FE35)</f>
        <v>-</v>
      </c>
      <c r="FI35" s="115">
        <f t="shared" ref="FI35:FJ39" si="103">FA35+FE35</f>
        <v>0</v>
      </c>
      <c r="FJ35" s="115">
        <f t="shared" si="103"/>
        <v>0</v>
      </c>
      <c r="FK35" s="115">
        <f>FJ35-FI35</f>
        <v>0</v>
      </c>
      <c r="FL35" s="116" t="str">
        <f>IF(FI35=0,"-",FJ35/FI35)</f>
        <v>-</v>
      </c>
      <c r="FM35" s="107">
        <v>0</v>
      </c>
      <c r="FN35" s="117"/>
      <c r="FO35" s="115">
        <f>FN35-FM35</f>
        <v>0</v>
      </c>
      <c r="FP35" s="116" t="str">
        <f>IF(FM35=0,"-",FN35/FM35)</f>
        <v>-</v>
      </c>
      <c r="FQ35" s="114">
        <f t="shared" ref="FQ35:FR39" si="104">H35-EL35-EO35</f>
        <v>17367.011999999999</v>
      </c>
      <c r="FR35" s="114">
        <f t="shared" si="104"/>
        <v>0</v>
      </c>
      <c r="FS35" s="118">
        <v>0</v>
      </c>
      <c r="FT35" s="118">
        <v>0</v>
      </c>
      <c r="FU35" s="118">
        <v>0</v>
      </c>
      <c r="FV35" s="118">
        <v>0</v>
      </c>
      <c r="FW35" s="118">
        <v>0</v>
      </c>
      <c r="FX35" s="118">
        <v>0</v>
      </c>
      <c r="FY35" s="118">
        <v>0</v>
      </c>
      <c r="FZ35" s="118">
        <v>0</v>
      </c>
      <c r="GA35" s="118">
        <v>0</v>
      </c>
      <c r="GB35" s="118">
        <v>0</v>
      </c>
      <c r="GC35" s="118">
        <v>0</v>
      </c>
      <c r="GD35" s="118">
        <v>0</v>
      </c>
      <c r="GE35" s="118">
        <v>0</v>
      </c>
      <c r="GF35" s="118">
        <v>0</v>
      </c>
      <c r="GG35" s="115">
        <v>0</v>
      </c>
      <c r="GH35" s="118">
        <v>4106.1540000000005</v>
      </c>
      <c r="GI35" s="118">
        <v>4259.768</v>
      </c>
      <c r="GJ35" s="118">
        <v>4418.5600000000004</v>
      </c>
      <c r="GK35" s="118">
        <v>4582.53</v>
      </c>
      <c r="GL35" s="114">
        <f>H35-EL35-EN35</f>
        <v>0</v>
      </c>
      <c r="GM35" s="119" t="s">
        <v>161</v>
      </c>
      <c r="GN35" s="118"/>
      <c r="GO35" s="122"/>
      <c r="GP35" s="123"/>
      <c r="GQ35" s="124"/>
      <c r="GR35" s="124"/>
      <c r="GS35" s="124"/>
      <c r="GT35" s="124"/>
      <c r="GU35" s="124"/>
      <c r="GV35" s="124"/>
      <c r="GW35" s="124"/>
      <c r="GX35" s="124"/>
      <c r="GY35" s="124"/>
      <c r="GZ35" s="124"/>
      <c r="HA35" s="124"/>
      <c r="HB35" s="124"/>
      <c r="HC35" s="124"/>
      <c r="HD35" s="124"/>
      <c r="HE35" s="124"/>
      <c r="HF35" s="124"/>
      <c r="HG35" s="124"/>
      <c r="HH35" s="124"/>
      <c r="HI35" s="124"/>
      <c r="HJ35" s="123"/>
      <c r="HK35" s="125"/>
      <c r="HL35" s="125"/>
      <c r="HM35" s="125"/>
      <c r="HN35" s="125"/>
      <c r="HO35" s="125"/>
      <c r="HP35" s="125"/>
      <c r="HQ35" s="125"/>
      <c r="HR35" s="125"/>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5"/>
      <c r="IZ35" s="125"/>
      <c r="JA35" s="125"/>
      <c r="JB35" s="125"/>
      <c r="JC35" s="125"/>
      <c r="JD35" s="125"/>
      <c r="JE35" s="125"/>
      <c r="JF35" s="125"/>
      <c r="JG35" s="126"/>
      <c r="JH35" s="126"/>
      <c r="JI35" s="126"/>
      <c r="JJ35" s="126"/>
      <c r="JK35" s="126"/>
      <c r="JL35" s="126"/>
      <c r="JM35" s="126"/>
      <c r="JN35" s="126"/>
      <c r="JO35" s="126"/>
      <c r="JP35" s="126"/>
      <c r="JQ35" s="126"/>
      <c r="JR35" s="126"/>
      <c r="JS35" s="126"/>
      <c r="JT35" s="126"/>
      <c r="JU35" s="126"/>
      <c r="JV35" s="126"/>
      <c r="JW35" s="126"/>
      <c r="JX35" s="126"/>
      <c r="JY35" s="126"/>
      <c r="JZ35" s="126"/>
      <c r="KA35" s="126"/>
      <c r="KB35" s="126"/>
      <c r="KC35" s="126"/>
      <c r="KD35" s="126"/>
      <c r="KE35" s="126"/>
      <c r="KF35" s="126"/>
      <c r="KG35" s="126"/>
      <c r="KH35" s="126"/>
      <c r="KI35" s="126"/>
      <c r="KJ35" s="126"/>
      <c r="KK35" s="126"/>
      <c r="KL35" s="126"/>
      <c r="KM35" s="2"/>
      <c r="KN35" s="126"/>
      <c r="KO35" s="93"/>
      <c r="KP35" s="93"/>
      <c r="KQ35" s="93"/>
      <c r="KR35" s="126"/>
      <c r="KS35" s="126"/>
      <c r="KT35" s="126"/>
      <c r="KU35" s="126"/>
      <c r="KV35" s="126"/>
      <c r="KW35" s="126"/>
      <c r="KX35" s="126"/>
      <c r="KY35" s="126"/>
      <c r="KZ35" s="126"/>
      <c r="LA35" s="126"/>
      <c r="LB35" s="126"/>
      <c r="LC35" s="126"/>
      <c r="LD35" s="126"/>
      <c r="LE35" s="126"/>
      <c r="LF35" s="126"/>
      <c r="LG35" s="126"/>
      <c r="LH35" s="126"/>
      <c r="LI35" s="126"/>
      <c r="LJ35" s="127"/>
      <c r="LK35" s="127"/>
      <c r="LL35" s="127"/>
      <c r="LM35" s="127"/>
      <c r="LN35" s="127"/>
      <c r="LO35" s="127"/>
      <c r="LP35" s="128"/>
      <c r="LQ35" s="128"/>
      <c r="LR35" s="128"/>
      <c r="LS35" s="128"/>
      <c r="LT35" s="128"/>
      <c r="LU35" s="129"/>
      <c r="LV35" s="128"/>
      <c r="LW35" s="128"/>
      <c r="LX35" s="129"/>
    </row>
    <row r="36" spans="1:336" s="130" customFormat="1" ht="22.5" customHeight="1" outlineLevel="1" x14ac:dyDescent="0.2">
      <c r="A36" s="103" t="s">
        <v>162</v>
      </c>
      <c r="B36" s="104" t="s">
        <v>163</v>
      </c>
      <c r="C36" s="106" t="s">
        <v>103</v>
      </c>
      <c r="D36" s="106" t="s">
        <v>104</v>
      </c>
      <c r="E36" s="106" t="s">
        <v>105</v>
      </c>
      <c r="F36" s="155">
        <v>8217.0523599999997</v>
      </c>
      <c r="G36" s="107"/>
      <c r="H36" s="107">
        <v>6847.5436399999999</v>
      </c>
      <c r="I36" s="107"/>
      <c r="J36" s="108">
        <v>22021</v>
      </c>
      <c r="K36" s="108"/>
      <c r="L36" s="108">
        <v>22021</v>
      </c>
      <c r="M36" s="109"/>
      <c r="N36" s="107">
        <v>0</v>
      </c>
      <c r="O36" s="107"/>
      <c r="P36" s="110" t="s">
        <v>104</v>
      </c>
      <c r="Q36" s="111"/>
      <c r="R36" s="110" t="s">
        <v>104</v>
      </c>
      <c r="S36" s="110" t="s">
        <v>104</v>
      </c>
      <c r="T36" s="110" t="s">
        <v>104</v>
      </c>
      <c r="U36" s="110" t="s">
        <v>104</v>
      </c>
      <c r="V36" s="107">
        <v>0</v>
      </c>
      <c r="W36" s="107">
        <v>0</v>
      </c>
      <c r="X36" s="110" t="s">
        <v>104</v>
      </c>
      <c r="Y36" s="107">
        <v>0</v>
      </c>
      <c r="Z36" s="110" t="s">
        <v>104</v>
      </c>
      <c r="AA36" s="110" t="s">
        <v>104</v>
      </c>
      <c r="AB36" s="112">
        <v>0</v>
      </c>
      <c r="AC36" s="112"/>
      <c r="AD36" s="113" t="s">
        <v>112</v>
      </c>
      <c r="AE36" s="113"/>
      <c r="AF36" s="114">
        <f>AG36+BZ36+CA36+CB36+CC36</f>
        <v>8217.0523599999997</v>
      </c>
      <c r="AG36" s="115">
        <f t="shared" si="93"/>
        <v>0</v>
      </c>
      <c r="AH36" s="115">
        <f t="shared" si="93"/>
        <v>0</v>
      </c>
      <c r="AI36" s="115">
        <f>AH36-AG36</f>
        <v>0</v>
      </c>
      <c r="AJ36" s="116" t="str">
        <f>IF(AG36=0,"-",AH36/AG36)</f>
        <v>-</v>
      </c>
      <c r="AK36" s="117">
        <v>0</v>
      </c>
      <c r="AL36" s="117"/>
      <c r="AM36" s="115">
        <f>AL36-AK36</f>
        <v>0</v>
      </c>
      <c r="AN36" s="116" t="str">
        <f>IF(AK36=0,"-",AL36/AK36)</f>
        <v>-</v>
      </c>
      <c r="AO36" s="117">
        <v>0</v>
      </c>
      <c r="AP36" s="117"/>
      <c r="AQ36" s="115">
        <f>AP36-AO36</f>
        <v>0</v>
      </c>
      <c r="AR36" s="116" t="str">
        <f>IF(AO36=0,"-",AP36/AO36)</f>
        <v>-</v>
      </c>
      <c r="AS36" s="115">
        <f t="shared" si="94"/>
        <v>0</v>
      </c>
      <c r="AT36" s="115">
        <f t="shared" si="94"/>
        <v>0</v>
      </c>
      <c r="AU36" s="115">
        <f>AT36-AS36</f>
        <v>0</v>
      </c>
      <c r="AV36" s="116" t="str">
        <f>IF(AS36=0,"-",AT36/AS36)</f>
        <v>-</v>
      </c>
      <c r="AW36" s="117">
        <v>0</v>
      </c>
      <c r="AX36" s="117"/>
      <c r="AY36" s="115">
        <f>AX36-AW36</f>
        <v>0</v>
      </c>
      <c r="AZ36" s="116" t="str">
        <f>IF(AW36=0,"-",AX36/AW36)</f>
        <v>-</v>
      </c>
      <c r="BA36" s="115">
        <f t="shared" si="95"/>
        <v>0</v>
      </c>
      <c r="BB36" s="115">
        <f t="shared" si="95"/>
        <v>0</v>
      </c>
      <c r="BC36" s="115">
        <f>BB36-BA36</f>
        <v>0</v>
      </c>
      <c r="BD36" s="116" t="str">
        <f>IF(BA36=0,"-",BB36/BA36)</f>
        <v>-</v>
      </c>
      <c r="BE36" s="117">
        <v>0</v>
      </c>
      <c r="BF36" s="117"/>
      <c r="BG36" s="115">
        <f>BF36-BE36</f>
        <v>0</v>
      </c>
      <c r="BH36" s="116" t="str">
        <f>IF(BE36=0,"-",BF36/BE36)</f>
        <v>-</v>
      </c>
      <c r="BI36" s="114">
        <f t="shared" si="96"/>
        <v>8217.0523599999997</v>
      </c>
      <c r="BJ36" s="114">
        <f t="shared" si="96"/>
        <v>0</v>
      </c>
      <c r="BK36" s="118">
        <v>0</v>
      </c>
      <c r="BL36" s="118">
        <v>0</v>
      </c>
      <c r="BM36" s="118">
        <v>0</v>
      </c>
      <c r="BN36" s="118">
        <v>0</v>
      </c>
      <c r="BO36" s="118">
        <v>0</v>
      </c>
      <c r="BP36" s="118">
        <v>0</v>
      </c>
      <c r="BQ36" s="118">
        <v>0</v>
      </c>
      <c r="BR36" s="118">
        <v>0</v>
      </c>
      <c r="BS36" s="118">
        <v>0</v>
      </c>
      <c r="BT36" s="118">
        <v>0</v>
      </c>
      <c r="BU36" s="118">
        <v>0</v>
      </c>
      <c r="BV36" s="118">
        <v>0</v>
      </c>
      <c r="BW36" s="118">
        <v>0</v>
      </c>
      <c r="BX36" s="118">
        <v>0</v>
      </c>
      <c r="BY36" s="115">
        <v>0</v>
      </c>
      <c r="BZ36" s="118">
        <v>8217.0523599999997</v>
      </c>
      <c r="CA36" s="118">
        <v>0</v>
      </c>
      <c r="CB36" s="118">
        <v>0</v>
      </c>
      <c r="CC36" s="118">
        <v>0</v>
      </c>
      <c r="CD36" s="114">
        <f t="shared" si="13"/>
        <v>0</v>
      </c>
      <c r="CE36" s="151" t="s">
        <v>107</v>
      </c>
      <c r="CF36" s="118"/>
      <c r="CG36" s="117">
        <v>0</v>
      </c>
      <c r="CH36" s="117"/>
      <c r="CI36" s="113" t="s">
        <v>112</v>
      </c>
      <c r="CJ36" s="113"/>
      <c r="CK36" s="115">
        <f>CL36+EE36+EF36+EG36+EH36</f>
        <v>6847.5436399999999</v>
      </c>
      <c r="CL36" s="115">
        <f t="shared" si="97"/>
        <v>0</v>
      </c>
      <c r="CM36" s="115">
        <f t="shared" si="97"/>
        <v>0</v>
      </c>
      <c r="CN36" s="115">
        <f>CM36-CL36</f>
        <v>0</v>
      </c>
      <c r="CO36" s="116" t="str">
        <f>IF(CL36=0,"-",CM36/CL36)</f>
        <v>-</v>
      </c>
      <c r="CP36" s="117">
        <v>0</v>
      </c>
      <c r="CQ36" s="117"/>
      <c r="CR36" s="115">
        <f>CQ36-CP36</f>
        <v>0</v>
      </c>
      <c r="CS36" s="116" t="str">
        <f>IF(CP36=0,"-",CQ36/CP36)</f>
        <v>-</v>
      </c>
      <c r="CT36" s="117">
        <v>0</v>
      </c>
      <c r="CU36" s="117"/>
      <c r="CV36" s="115">
        <f>CU36-CT36</f>
        <v>0</v>
      </c>
      <c r="CW36" s="116" t="str">
        <f>IF(CT36=0,"-",CU36/CT36)</f>
        <v>-</v>
      </c>
      <c r="CX36" s="115">
        <f t="shared" si="98"/>
        <v>0</v>
      </c>
      <c r="CY36" s="115">
        <f t="shared" si="98"/>
        <v>0</v>
      </c>
      <c r="CZ36" s="115">
        <f>CY36-CX36</f>
        <v>0</v>
      </c>
      <c r="DA36" s="116" t="str">
        <f>IF(CX36=0,"-",CY36/CX36)</f>
        <v>-</v>
      </c>
      <c r="DB36" s="117">
        <v>0</v>
      </c>
      <c r="DC36" s="117"/>
      <c r="DD36" s="115">
        <f>DC36-DB36</f>
        <v>0</v>
      </c>
      <c r="DE36" s="116" t="str">
        <f>IF(DB36=0,"-",DC36/DB36)</f>
        <v>-</v>
      </c>
      <c r="DF36" s="115">
        <f t="shared" si="99"/>
        <v>0</v>
      </c>
      <c r="DG36" s="115">
        <f t="shared" si="99"/>
        <v>0</v>
      </c>
      <c r="DH36" s="115">
        <f>DG36-DF36</f>
        <v>0</v>
      </c>
      <c r="DI36" s="116" t="str">
        <f>IF(DF36=0,"-",DG36/DF36)</f>
        <v>-</v>
      </c>
      <c r="DJ36" s="117">
        <v>0</v>
      </c>
      <c r="DK36" s="117"/>
      <c r="DL36" s="115">
        <f>DK36-DJ36</f>
        <v>0</v>
      </c>
      <c r="DM36" s="116" t="str">
        <f>IF(DJ36=0,"-",DK36/DJ36)</f>
        <v>-</v>
      </c>
      <c r="DN36" s="114">
        <f t="shared" si="100"/>
        <v>6847.5436399999999</v>
      </c>
      <c r="DO36" s="114">
        <f t="shared" si="100"/>
        <v>0</v>
      </c>
      <c r="DP36" s="118">
        <v>0</v>
      </c>
      <c r="DQ36" s="118">
        <v>0</v>
      </c>
      <c r="DR36" s="118">
        <v>0</v>
      </c>
      <c r="DS36" s="118">
        <v>0</v>
      </c>
      <c r="DT36" s="118">
        <v>0</v>
      </c>
      <c r="DU36" s="118">
        <v>0</v>
      </c>
      <c r="DV36" s="118">
        <v>0</v>
      </c>
      <c r="DW36" s="118">
        <v>0</v>
      </c>
      <c r="DX36" s="118">
        <v>0</v>
      </c>
      <c r="DY36" s="118">
        <v>0</v>
      </c>
      <c r="DZ36" s="118">
        <v>0</v>
      </c>
      <c r="EA36" s="118">
        <v>0</v>
      </c>
      <c r="EB36" s="118">
        <v>0</v>
      </c>
      <c r="EC36" s="118">
        <v>0</v>
      </c>
      <c r="ED36" s="115">
        <v>0</v>
      </c>
      <c r="EE36" s="118">
        <v>6847.5436399999999</v>
      </c>
      <c r="EF36" s="118">
        <v>0</v>
      </c>
      <c r="EG36" s="118">
        <v>0</v>
      </c>
      <c r="EH36" s="118">
        <v>0</v>
      </c>
      <c r="EI36" s="114">
        <f t="shared" si="18"/>
        <v>0</v>
      </c>
      <c r="EJ36" s="119" t="s">
        <v>138</v>
      </c>
      <c r="EK36" s="118"/>
      <c r="EL36" s="117">
        <v>0</v>
      </c>
      <c r="EM36" s="117"/>
      <c r="EN36" s="115">
        <f>EO36+GH36+GI36+GJ36+GK36</f>
        <v>6847.5436399999999</v>
      </c>
      <c r="EO36" s="115">
        <f t="shared" si="101"/>
        <v>0</v>
      </c>
      <c r="EP36" s="115">
        <f t="shared" si="101"/>
        <v>0</v>
      </c>
      <c r="EQ36" s="115">
        <f>EP36-EO36</f>
        <v>0</v>
      </c>
      <c r="ER36" s="116" t="str">
        <f t="shared" si="20"/>
        <v>-</v>
      </c>
      <c r="ES36" s="117">
        <v>0</v>
      </c>
      <c r="ET36" s="117"/>
      <c r="EU36" s="115">
        <f>ET36-ES36</f>
        <v>0</v>
      </c>
      <c r="EV36" s="116" t="str">
        <f>IF(ES36=0,"-",ET36/ES36)</f>
        <v>-</v>
      </c>
      <c r="EW36" s="117">
        <v>0</v>
      </c>
      <c r="EX36" s="117"/>
      <c r="EY36" s="115">
        <f>EX36-EW36</f>
        <v>0</v>
      </c>
      <c r="EZ36" s="116" t="str">
        <f>IF(EW36=0,"-",EX36/EW36)</f>
        <v>-</v>
      </c>
      <c r="FA36" s="115">
        <f t="shared" si="102"/>
        <v>0</v>
      </c>
      <c r="FB36" s="115">
        <f t="shared" si="102"/>
        <v>0</v>
      </c>
      <c r="FC36" s="115">
        <f>FB36-FA36</f>
        <v>0</v>
      </c>
      <c r="FD36" s="116" t="str">
        <f>IF(FA36=0,"-",FB36/FA36)</f>
        <v>-</v>
      </c>
      <c r="FE36" s="117">
        <v>0</v>
      </c>
      <c r="FF36" s="117"/>
      <c r="FG36" s="115">
        <f>FF36-FE36</f>
        <v>0</v>
      </c>
      <c r="FH36" s="116" t="str">
        <f>IF(FE36=0,"-",FF36/FE36)</f>
        <v>-</v>
      </c>
      <c r="FI36" s="115">
        <f t="shared" si="103"/>
        <v>0</v>
      </c>
      <c r="FJ36" s="115">
        <f t="shared" si="103"/>
        <v>0</v>
      </c>
      <c r="FK36" s="115">
        <f>FJ36-FI36</f>
        <v>0</v>
      </c>
      <c r="FL36" s="116" t="str">
        <f>IF(FI36=0,"-",FJ36/FI36)</f>
        <v>-</v>
      </c>
      <c r="FM36" s="117">
        <v>0</v>
      </c>
      <c r="FN36" s="117"/>
      <c r="FO36" s="115">
        <f>FN36-FM36</f>
        <v>0</v>
      </c>
      <c r="FP36" s="116" t="str">
        <f>IF(FM36=0,"-",FN36/FM36)</f>
        <v>-</v>
      </c>
      <c r="FQ36" s="114">
        <f t="shared" si="104"/>
        <v>6847.5436399999999</v>
      </c>
      <c r="FR36" s="114">
        <f t="shared" si="104"/>
        <v>0</v>
      </c>
      <c r="FS36" s="118">
        <v>0</v>
      </c>
      <c r="FT36" s="118">
        <v>0</v>
      </c>
      <c r="FU36" s="118">
        <v>0</v>
      </c>
      <c r="FV36" s="118">
        <v>0</v>
      </c>
      <c r="FW36" s="118">
        <v>0</v>
      </c>
      <c r="FX36" s="118">
        <v>0</v>
      </c>
      <c r="FY36" s="118">
        <v>0</v>
      </c>
      <c r="FZ36" s="118">
        <v>0</v>
      </c>
      <c r="GA36" s="118">
        <v>0</v>
      </c>
      <c r="GB36" s="118">
        <v>0</v>
      </c>
      <c r="GC36" s="118">
        <v>0</v>
      </c>
      <c r="GD36" s="118">
        <v>0</v>
      </c>
      <c r="GE36" s="118">
        <v>0</v>
      </c>
      <c r="GF36" s="118">
        <v>0</v>
      </c>
      <c r="GG36" s="115">
        <v>0</v>
      </c>
      <c r="GH36" s="118">
        <v>6847.5436399999999</v>
      </c>
      <c r="GI36" s="118">
        <v>0</v>
      </c>
      <c r="GJ36" s="118">
        <v>0</v>
      </c>
      <c r="GK36" s="118">
        <v>0</v>
      </c>
      <c r="GL36" s="114">
        <f t="shared" si="24"/>
        <v>0</v>
      </c>
      <c r="GM36" s="119" t="str">
        <f>EJ36</f>
        <v xml:space="preserve">Новый проект
</v>
      </c>
      <c r="GN36" s="118"/>
      <c r="GO36" s="122"/>
      <c r="GP36" s="123"/>
      <c r="GQ36" s="124"/>
      <c r="GR36" s="124"/>
      <c r="GS36" s="124"/>
      <c r="GT36" s="124"/>
      <c r="GU36" s="124"/>
      <c r="GV36" s="124"/>
      <c r="GW36" s="124"/>
      <c r="GX36" s="124"/>
      <c r="GY36" s="124"/>
      <c r="GZ36" s="124"/>
      <c r="HA36" s="124"/>
      <c r="HB36" s="124"/>
      <c r="HC36" s="124"/>
      <c r="HD36" s="124"/>
      <c r="HE36" s="124"/>
      <c r="HF36" s="124"/>
      <c r="HG36" s="124"/>
      <c r="HH36" s="124"/>
      <c r="HI36" s="124"/>
      <c r="HJ36" s="123"/>
      <c r="HK36" s="125">
        <f t="shared" si="91"/>
        <v>0</v>
      </c>
      <c r="HL36" s="125">
        <f t="shared" si="91"/>
        <v>0</v>
      </c>
      <c r="HM36" s="125">
        <f t="shared" si="91"/>
        <v>0</v>
      </c>
      <c r="HN36" s="125">
        <f t="shared" si="91"/>
        <v>0</v>
      </c>
      <c r="HO36" s="125">
        <f t="shared" si="91"/>
        <v>0</v>
      </c>
      <c r="HP36" s="125">
        <f t="shared" si="91"/>
        <v>0</v>
      </c>
      <c r="HQ36" s="125">
        <f t="shared" si="91"/>
        <v>0</v>
      </c>
      <c r="HR36" s="125">
        <f t="shared" si="91"/>
        <v>0</v>
      </c>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5">
        <f t="shared" si="92"/>
        <v>0</v>
      </c>
      <c r="IZ36" s="125">
        <f t="shared" si="92"/>
        <v>0</v>
      </c>
      <c r="JA36" s="125">
        <f t="shared" si="92"/>
        <v>0</v>
      </c>
      <c r="JB36" s="125">
        <f t="shared" si="92"/>
        <v>0</v>
      </c>
      <c r="JC36" s="125">
        <f t="shared" si="92"/>
        <v>0</v>
      </c>
      <c r="JD36" s="125">
        <f t="shared" si="92"/>
        <v>0</v>
      </c>
      <c r="JE36" s="125">
        <f t="shared" si="92"/>
        <v>0</v>
      </c>
      <c r="JF36" s="125">
        <f t="shared" si="92"/>
        <v>0</v>
      </c>
      <c r="JG36" s="126"/>
      <c r="JH36" s="126"/>
      <c r="JI36" s="126"/>
      <c r="JJ36" s="126"/>
      <c r="JK36" s="126"/>
      <c r="JL36" s="126"/>
      <c r="JM36" s="126"/>
      <c r="JN36" s="126"/>
      <c r="JO36" s="126"/>
      <c r="JP36" s="126"/>
      <c r="JQ36" s="126"/>
      <c r="JR36" s="126"/>
      <c r="JS36" s="126"/>
      <c r="JT36" s="126"/>
      <c r="JU36" s="126"/>
      <c r="JV36" s="126"/>
      <c r="JW36" s="126"/>
      <c r="JX36" s="126"/>
      <c r="JY36" s="126"/>
      <c r="JZ36" s="126"/>
      <c r="KA36" s="126"/>
      <c r="KB36" s="126"/>
      <c r="KC36" s="126"/>
      <c r="KD36" s="126"/>
      <c r="KE36" s="126"/>
      <c r="KF36" s="126"/>
      <c r="KG36" s="126"/>
      <c r="KH36" s="126"/>
      <c r="KI36" s="126"/>
      <c r="KJ36" s="126"/>
      <c r="KK36" s="126"/>
      <c r="KL36" s="126"/>
      <c r="KM36" s="2"/>
      <c r="KN36" s="126"/>
      <c r="KO36" s="93"/>
      <c r="KP36" s="93"/>
      <c r="KQ36" s="93"/>
      <c r="KR36" s="126"/>
      <c r="KS36" s="126"/>
      <c r="KT36" s="126"/>
      <c r="KU36" s="126"/>
      <c r="KV36" s="126"/>
      <c r="KW36" s="126"/>
      <c r="KX36" s="126"/>
      <c r="KY36" s="126"/>
      <c r="KZ36" s="126"/>
      <c r="LA36" s="126"/>
      <c r="LB36" s="126"/>
      <c r="LC36" s="126"/>
      <c r="LD36" s="126"/>
      <c r="LE36" s="126"/>
      <c r="LF36" s="126"/>
      <c r="LG36" s="126"/>
      <c r="LH36" s="126"/>
      <c r="LI36" s="126"/>
      <c r="LJ36" s="127"/>
      <c r="LK36" s="127"/>
      <c r="LL36" s="127"/>
      <c r="LM36" s="127"/>
      <c r="LN36" s="127"/>
      <c r="LO36" s="127"/>
      <c r="LP36" s="128"/>
      <c r="LQ36" s="128"/>
      <c r="LR36" s="128"/>
      <c r="LS36" s="128"/>
      <c r="LT36" s="128"/>
      <c r="LU36" s="129"/>
      <c r="LV36" s="128"/>
      <c r="LW36" s="128"/>
      <c r="LX36" s="129"/>
    </row>
    <row r="37" spans="1:336" s="130" customFormat="1" ht="22.5" customHeight="1" outlineLevel="1" x14ac:dyDescent="0.2">
      <c r="A37" s="103" t="s">
        <v>164</v>
      </c>
      <c r="B37" s="104" t="s">
        <v>165</v>
      </c>
      <c r="C37" s="106" t="s">
        <v>103</v>
      </c>
      <c r="D37" s="106" t="s">
        <v>104</v>
      </c>
      <c r="E37" s="105" t="s">
        <v>117</v>
      </c>
      <c r="F37" s="155">
        <f>AF37</f>
        <v>4938.6436991999999</v>
      </c>
      <c r="G37" s="107"/>
      <c r="H37" s="107">
        <f>CK37</f>
        <v>4115.5364159999999</v>
      </c>
      <c r="I37" s="107"/>
      <c r="J37" s="108">
        <v>42021</v>
      </c>
      <c r="K37" s="108"/>
      <c r="L37" s="108">
        <v>42024</v>
      </c>
      <c r="M37" s="109"/>
      <c r="N37" s="107">
        <v>0</v>
      </c>
      <c r="O37" s="107"/>
      <c r="P37" s="110" t="s">
        <v>104</v>
      </c>
      <c r="Q37" s="111"/>
      <c r="R37" s="110" t="s">
        <v>104</v>
      </c>
      <c r="S37" s="110" t="s">
        <v>104</v>
      </c>
      <c r="T37" s="110" t="s">
        <v>104</v>
      </c>
      <c r="U37" s="110" t="s">
        <v>104</v>
      </c>
      <c r="V37" s="107">
        <v>0</v>
      </c>
      <c r="W37" s="107">
        <v>0</v>
      </c>
      <c r="X37" s="110" t="s">
        <v>104</v>
      </c>
      <c r="Y37" s="107">
        <v>0</v>
      </c>
      <c r="Z37" s="110" t="s">
        <v>104</v>
      </c>
      <c r="AA37" s="110" t="s">
        <v>104</v>
      </c>
      <c r="AB37" s="112">
        <v>0</v>
      </c>
      <c r="AC37" s="112"/>
      <c r="AD37" s="113" t="s">
        <v>112</v>
      </c>
      <c r="AE37" s="113"/>
      <c r="AF37" s="114">
        <f>AG37+BZ37+CA37+CB37+CC37</f>
        <v>4938.6436991999999</v>
      </c>
      <c r="AG37" s="115">
        <f t="shared" si="93"/>
        <v>0</v>
      </c>
      <c r="AH37" s="115">
        <f t="shared" si="93"/>
        <v>0</v>
      </c>
      <c r="AI37" s="115">
        <f>AH37-AG37</f>
        <v>0</v>
      </c>
      <c r="AJ37" s="116" t="str">
        <f>IF(AG37=0,"-",AH37/AG37)</f>
        <v>-</v>
      </c>
      <c r="AK37" s="117">
        <v>0</v>
      </c>
      <c r="AL37" s="117"/>
      <c r="AM37" s="115">
        <f>AL37-AK37</f>
        <v>0</v>
      </c>
      <c r="AN37" s="116" t="str">
        <f>IF(AK37=0,"-",AL37/AK37)</f>
        <v>-</v>
      </c>
      <c r="AO37" s="117">
        <v>0</v>
      </c>
      <c r="AP37" s="117"/>
      <c r="AQ37" s="115">
        <f>AP37-AO37</f>
        <v>0</v>
      </c>
      <c r="AR37" s="116" t="str">
        <f>IF(AO37=0,"-",AP37/AO37)</f>
        <v>-</v>
      </c>
      <c r="AS37" s="115">
        <f t="shared" si="94"/>
        <v>0</v>
      </c>
      <c r="AT37" s="115">
        <f t="shared" si="94"/>
        <v>0</v>
      </c>
      <c r="AU37" s="115">
        <f>AT37-AS37</f>
        <v>0</v>
      </c>
      <c r="AV37" s="116" t="str">
        <f>IF(AS37=0,"-",AT37/AS37)</f>
        <v>-</v>
      </c>
      <c r="AW37" s="117">
        <v>0</v>
      </c>
      <c r="AX37" s="117"/>
      <c r="AY37" s="115">
        <f>AX37-AW37</f>
        <v>0</v>
      </c>
      <c r="AZ37" s="116" t="str">
        <f>IF(AW37=0,"-",AX37/AW37)</f>
        <v>-</v>
      </c>
      <c r="BA37" s="115">
        <f t="shared" si="95"/>
        <v>0</v>
      </c>
      <c r="BB37" s="115">
        <f t="shared" si="95"/>
        <v>0</v>
      </c>
      <c r="BC37" s="115">
        <f>BB37-BA37</f>
        <v>0</v>
      </c>
      <c r="BD37" s="116" t="str">
        <f>IF(BA37=0,"-",BB37/BA37)</f>
        <v>-</v>
      </c>
      <c r="BE37" s="117">
        <v>0</v>
      </c>
      <c r="BF37" s="117"/>
      <c r="BG37" s="115">
        <f>BF37-BE37</f>
        <v>0</v>
      </c>
      <c r="BH37" s="116" t="str">
        <f>IF(BE37=0,"-",BF37/BE37)</f>
        <v>-</v>
      </c>
      <c r="BI37" s="114">
        <f t="shared" si="96"/>
        <v>4938.6436991999999</v>
      </c>
      <c r="BJ37" s="114">
        <f t="shared" si="96"/>
        <v>0</v>
      </c>
      <c r="BK37" s="118">
        <v>0</v>
      </c>
      <c r="BL37" s="118">
        <v>0</v>
      </c>
      <c r="BM37" s="118">
        <v>0</v>
      </c>
      <c r="BN37" s="118">
        <v>0</v>
      </c>
      <c r="BO37" s="118">
        <v>0</v>
      </c>
      <c r="BP37" s="118">
        <v>0</v>
      </c>
      <c r="BQ37" s="118">
        <v>0</v>
      </c>
      <c r="BR37" s="118">
        <v>0</v>
      </c>
      <c r="BS37" s="118">
        <v>0</v>
      </c>
      <c r="BT37" s="118">
        <v>0</v>
      </c>
      <c r="BU37" s="118">
        <v>0</v>
      </c>
      <c r="BV37" s="118">
        <v>0</v>
      </c>
      <c r="BW37" s="118">
        <v>0</v>
      </c>
      <c r="BX37" s="118">
        <v>0</v>
      </c>
      <c r="BY37" s="115">
        <v>0</v>
      </c>
      <c r="BZ37" s="118">
        <v>1179.29952</v>
      </c>
      <c r="CA37" s="118">
        <v>1061.3695680000001</v>
      </c>
      <c r="CB37" s="118">
        <v>955.23261119999995</v>
      </c>
      <c r="CC37" s="118">
        <v>1742.742</v>
      </c>
      <c r="CD37" s="114">
        <f>F37-AB37-AF37</f>
        <v>0</v>
      </c>
      <c r="CE37" s="151" t="s">
        <v>107</v>
      </c>
      <c r="CF37" s="118"/>
      <c r="CG37" s="117">
        <v>0</v>
      </c>
      <c r="CH37" s="117"/>
      <c r="CI37" s="113" t="s">
        <v>112</v>
      </c>
      <c r="CJ37" s="113"/>
      <c r="CK37" s="115">
        <f>CL37+EE37+EF37+EG37+EH37</f>
        <v>4115.5364159999999</v>
      </c>
      <c r="CL37" s="115">
        <f t="shared" si="97"/>
        <v>0</v>
      </c>
      <c r="CM37" s="115">
        <f t="shared" si="97"/>
        <v>0</v>
      </c>
      <c r="CN37" s="115">
        <f>CM37-CL37</f>
        <v>0</v>
      </c>
      <c r="CO37" s="116" t="str">
        <f>IF(CL37=0,"-",CM37/CL37)</f>
        <v>-</v>
      </c>
      <c r="CP37" s="117">
        <v>0</v>
      </c>
      <c r="CQ37" s="117"/>
      <c r="CR37" s="115">
        <f>CQ37-CP37</f>
        <v>0</v>
      </c>
      <c r="CS37" s="116" t="str">
        <f>IF(CP37=0,"-",CQ37/CP37)</f>
        <v>-</v>
      </c>
      <c r="CT37" s="117">
        <v>0</v>
      </c>
      <c r="CU37" s="117"/>
      <c r="CV37" s="115">
        <f>CU37-CT37</f>
        <v>0</v>
      </c>
      <c r="CW37" s="116" t="str">
        <f>IF(CT37=0,"-",CU37/CT37)</f>
        <v>-</v>
      </c>
      <c r="CX37" s="115">
        <f t="shared" si="98"/>
        <v>0</v>
      </c>
      <c r="CY37" s="115">
        <f t="shared" si="98"/>
        <v>0</v>
      </c>
      <c r="CZ37" s="115">
        <f>CY37-CX37</f>
        <v>0</v>
      </c>
      <c r="DA37" s="116" t="str">
        <f>IF(CX37=0,"-",CY37/CX37)</f>
        <v>-</v>
      </c>
      <c r="DB37" s="117">
        <v>0</v>
      </c>
      <c r="DC37" s="117"/>
      <c r="DD37" s="115">
        <f>DC37-DB37</f>
        <v>0</v>
      </c>
      <c r="DE37" s="116" t="str">
        <f>IF(DB37=0,"-",DC37/DB37)</f>
        <v>-</v>
      </c>
      <c r="DF37" s="115">
        <f t="shared" si="99"/>
        <v>0</v>
      </c>
      <c r="DG37" s="115">
        <f t="shared" si="99"/>
        <v>0</v>
      </c>
      <c r="DH37" s="115">
        <f>DG37-DF37</f>
        <v>0</v>
      </c>
      <c r="DI37" s="116" t="str">
        <f>IF(DF37=0,"-",DG37/DF37)</f>
        <v>-</v>
      </c>
      <c r="DJ37" s="117">
        <v>0</v>
      </c>
      <c r="DK37" s="117"/>
      <c r="DL37" s="115">
        <f>DK37-DJ37</f>
        <v>0</v>
      </c>
      <c r="DM37" s="116" t="str">
        <f>IF(DJ37=0,"-",DK37/DJ37)</f>
        <v>-</v>
      </c>
      <c r="DN37" s="114">
        <f t="shared" si="100"/>
        <v>4115.5364159999999</v>
      </c>
      <c r="DO37" s="114">
        <f t="shared" si="100"/>
        <v>0</v>
      </c>
      <c r="DP37" s="118">
        <v>0</v>
      </c>
      <c r="DQ37" s="118">
        <v>0</v>
      </c>
      <c r="DR37" s="118">
        <v>0</v>
      </c>
      <c r="DS37" s="118">
        <v>0</v>
      </c>
      <c r="DT37" s="118">
        <v>0</v>
      </c>
      <c r="DU37" s="118">
        <v>0</v>
      </c>
      <c r="DV37" s="118">
        <v>0</v>
      </c>
      <c r="DW37" s="118">
        <v>0</v>
      </c>
      <c r="DX37" s="118">
        <v>0</v>
      </c>
      <c r="DY37" s="118">
        <v>0</v>
      </c>
      <c r="DZ37" s="118">
        <v>0</v>
      </c>
      <c r="EA37" s="118">
        <v>0</v>
      </c>
      <c r="EB37" s="118">
        <v>0</v>
      </c>
      <c r="EC37" s="118">
        <v>0</v>
      </c>
      <c r="ED37" s="115">
        <v>0</v>
      </c>
      <c r="EE37" s="118">
        <v>982.74959999999999</v>
      </c>
      <c r="EF37" s="118">
        <v>884.47464000000002</v>
      </c>
      <c r="EG37" s="118">
        <v>796.02717600000005</v>
      </c>
      <c r="EH37" s="118">
        <v>1452.2850000000001</v>
      </c>
      <c r="EI37" s="114">
        <f>H37-CG37-CK37</f>
        <v>0</v>
      </c>
      <c r="EJ37" s="119" t="s">
        <v>107</v>
      </c>
      <c r="EK37" s="118"/>
      <c r="EL37" s="117">
        <v>0</v>
      </c>
      <c r="EM37" s="117"/>
      <c r="EN37" s="115">
        <f>EO37+GH37+GI37+GJ37+GK37</f>
        <v>4115.5364159999999</v>
      </c>
      <c r="EO37" s="115">
        <f t="shared" si="101"/>
        <v>0</v>
      </c>
      <c r="EP37" s="115">
        <f t="shared" si="101"/>
        <v>0</v>
      </c>
      <c r="EQ37" s="115">
        <f>EP37-EO37</f>
        <v>0</v>
      </c>
      <c r="ER37" s="116" t="str">
        <f>IF(EO37=0,"-",EP37/EO37)</f>
        <v>-</v>
      </c>
      <c r="ES37" s="117">
        <v>0</v>
      </c>
      <c r="ET37" s="117"/>
      <c r="EU37" s="115">
        <f>ET37-ES37</f>
        <v>0</v>
      </c>
      <c r="EV37" s="116" t="str">
        <f>IF(ES37=0,"-",ET37/ES37)</f>
        <v>-</v>
      </c>
      <c r="EW37" s="117">
        <v>0</v>
      </c>
      <c r="EX37" s="117"/>
      <c r="EY37" s="115">
        <f>EX37-EW37</f>
        <v>0</v>
      </c>
      <c r="EZ37" s="116" t="str">
        <f>IF(EW37=0,"-",EX37/EW37)</f>
        <v>-</v>
      </c>
      <c r="FA37" s="115">
        <f t="shared" si="102"/>
        <v>0</v>
      </c>
      <c r="FB37" s="115">
        <f t="shared" si="102"/>
        <v>0</v>
      </c>
      <c r="FC37" s="115">
        <f>FB37-FA37</f>
        <v>0</v>
      </c>
      <c r="FD37" s="116" t="str">
        <f>IF(FA37=0,"-",FB37/FA37)</f>
        <v>-</v>
      </c>
      <c r="FE37" s="117">
        <v>0</v>
      </c>
      <c r="FF37" s="117"/>
      <c r="FG37" s="115">
        <f>FF37-FE37</f>
        <v>0</v>
      </c>
      <c r="FH37" s="116" t="str">
        <f>IF(FE37=0,"-",FF37/FE37)</f>
        <v>-</v>
      </c>
      <c r="FI37" s="115">
        <f t="shared" si="103"/>
        <v>0</v>
      </c>
      <c r="FJ37" s="115">
        <f t="shared" si="103"/>
        <v>0</v>
      </c>
      <c r="FK37" s="115">
        <f>FJ37-FI37</f>
        <v>0</v>
      </c>
      <c r="FL37" s="116" t="str">
        <f>IF(FI37=0,"-",FJ37/FI37)</f>
        <v>-</v>
      </c>
      <c r="FM37" s="117">
        <v>0</v>
      </c>
      <c r="FN37" s="117"/>
      <c r="FO37" s="115">
        <f>FN37-FM37</f>
        <v>0</v>
      </c>
      <c r="FP37" s="116" t="str">
        <f>IF(FM37=0,"-",FN37/FM37)</f>
        <v>-</v>
      </c>
      <c r="FQ37" s="114">
        <f t="shared" si="104"/>
        <v>4115.5364159999999</v>
      </c>
      <c r="FR37" s="114">
        <f t="shared" si="104"/>
        <v>0</v>
      </c>
      <c r="FS37" s="118">
        <v>0</v>
      </c>
      <c r="FT37" s="118">
        <v>0</v>
      </c>
      <c r="FU37" s="118">
        <v>0</v>
      </c>
      <c r="FV37" s="118">
        <v>0</v>
      </c>
      <c r="FW37" s="118">
        <v>0</v>
      </c>
      <c r="FX37" s="118">
        <v>0</v>
      </c>
      <c r="FY37" s="118">
        <v>0</v>
      </c>
      <c r="FZ37" s="118">
        <v>0</v>
      </c>
      <c r="GA37" s="118">
        <v>0</v>
      </c>
      <c r="GB37" s="118">
        <v>0</v>
      </c>
      <c r="GC37" s="118">
        <v>0</v>
      </c>
      <c r="GD37" s="118">
        <v>0</v>
      </c>
      <c r="GE37" s="118">
        <v>0</v>
      </c>
      <c r="GF37" s="118">
        <v>0</v>
      </c>
      <c r="GG37" s="115">
        <v>0</v>
      </c>
      <c r="GH37" s="118">
        <v>982.74959999999999</v>
      </c>
      <c r="GI37" s="118">
        <v>884.47464000000002</v>
      </c>
      <c r="GJ37" s="118">
        <v>796.02717600000005</v>
      </c>
      <c r="GK37" s="118">
        <v>1452.2850000000001</v>
      </c>
      <c r="GL37" s="114">
        <f>H37-EL37-EN37</f>
        <v>0</v>
      </c>
      <c r="GM37" s="119" t="s">
        <v>107</v>
      </c>
      <c r="GN37" s="118"/>
      <c r="GO37" s="122"/>
      <c r="GP37" s="123"/>
      <c r="GQ37" s="124"/>
      <c r="GR37" s="124"/>
      <c r="GS37" s="124"/>
      <c r="GT37" s="124"/>
      <c r="GU37" s="124"/>
      <c r="GV37" s="124"/>
      <c r="GW37" s="124"/>
      <c r="GX37" s="124"/>
      <c r="GY37" s="124"/>
      <c r="GZ37" s="124"/>
      <c r="HA37" s="124"/>
      <c r="HB37" s="124"/>
      <c r="HC37" s="124"/>
      <c r="HD37" s="124"/>
      <c r="HE37" s="124"/>
      <c r="HF37" s="124"/>
      <c r="HG37" s="124"/>
      <c r="HH37" s="124"/>
      <c r="HI37" s="124"/>
      <c r="HJ37" s="123"/>
      <c r="HK37" s="125"/>
      <c r="HL37" s="125"/>
      <c r="HM37" s="125"/>
      <c r="HN37" s="125"/>
      <c r="HO37" s="125"/>
      <c r="HP37" s="125"/>
      <c r="HQ37" s="125"/>
      <c r="HR37" s="125"/>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5"/>
      <c r="IZ37" s="125"/>
      <c r="JA37" s="125"/>
      <c r="JB37" s="125"/>
      <c r="JC37" s="125"/>
      <c r="JD37" s="125"/>
      <c r="JE37" s="125"/>
      <c r="JF37" s="125"/>
      <c r="JG37" s="126"/>
      <c r="JH37" s="126"/>
      <c r="JI37" s="126"/>
      <c r="JJ37" s="126"/>
      <c r="JK37" s="126"/>
      <c r="JL37" s="126"/>
      <c r="JM37" s="126"/>
      <c r="JN37" s="126"/>
      <c r="JO37" s="126"/>
      <c r="JP37" s="126"/>
      <c r="JQ37" s="126"/>
      <c r="JR37" s="126"/>
      <c r="JS37" s="126"/>
      <c r="JT37" s="126"/>
      <c r="JU37" s="126"/>
      <c r="JV37" s="126"/>
      <c r="JW37" s="126"/>
      <c r="JX37" s="126"/>
      <c r="JY37" s="126"/>
      <c r="JZ37" s="126"/>
      <c r="KA37" s="126"/>
      <c r="KB37" s="126"/>
      <c r="KC37" s="126"/>
      <c r="KD37" s="126"/>
      <c r="KE37" s="126"/>
      <c r="KF37" s="126"/>
      <c r="KG37" s="126"/>
      <c r="KH37" s="126"/>
      <c r="KI37" s="126"/>
      <c r="KJ37" s="126"/>
      <c r="KK37" s="126"/>
      <c r="KL37" s="126"/>
      <c r="KM37" s="2"/>
      <c r="KN37" s="126"/>
      <c r="KO37" s="93"/>
      <c r="KP37" s="93"/>
      <c r="KQ37" s="93"/>
      <c r="KR37" s="126"/>
      <c r="KS37" s="126"/>
      <c r="KT37" s="126"/>
      <c r="KU37" s="126"/>
      <c r="KV37" s="126"/>
      <c r="KW37" s="126"/>
      <c r="KX37" s="126"/>
      <c r="KY37" s="126"/>
      <c r="KZ37" s="126"/>
      <c r="LA37" s="126"/>
      <c r="LB37" s="126"/>
      <c r="LC37" s="126"/>
      <c r="LD37" s="126"/>
      <c r="LE37" s="126"/>
      <c r="LF37" s="126"/>
      <c r="LG37" s="126"/>
      <c r="LH37" s="126"/>
      <c r="LI37" s="126"/>
      <c r="LJ37" s="127"/>
      <c r="LK37" s="127"/>
      <c r="LL37" s="127"/>
      <c r="LM37" s="127"/>
      <c r="LN37" s="127"/>
      <c r="LO37" s="127"/>
      <c r="LP37" s="128"/>
      <c r="LQ37" s="128"/>
      <c r="LR37" s="128"/>
      <c r="LS37" s="128"/>
      <c r="LT37" s="128"/>
      <c r="LU37" s="129"/>
      <c r="LV37" s="128"/>
      <c r="LW37" s="128"/>
      <c r="LX37" s="129"/>
    </row>
    <row r="38" spans="1:336" s="130" customFormat="1" ht="30.75" customHeight="1" outlineLevel="1" x14ac:dyDescent="0.2">
      <c r="A38" s="103" t="s">
        <v>166</v>
      </c>
      <c r="B38" s="104" t="s">
        <v>167</v>
      </c>
      <c r="C38" s="106" t="s">
        <v>103</v>
      </c>
      <c r="D38" s="106" t="s">
        <v>104</v>
      </c>
      <c r="E38" s="105" t="s">
        <v>117</v>
      </c>
      <c r="F38" s="155">
        <f>AF38</f>
        <v>1322.73216</v>
      </c>
      <c r="G38" s="107"/>
      <c r="H38" s="107">
        <f>CK38</f>
        <v>1102.2768000000001</v>
      </c>
      <c r="I38" s="107"/>
      <c r="J38" s="108">
        <v>42021</v>
      </c>
      <c r="K38" s="108"/>
      <c r="L38" s="108">
        <v>42024</v>
      </c>
      <c r="M38" s="109"/>
      <c r="N38" s="107">
        <v>0</v>
      </c>
      <c r="O38" s="107"/>
      <c r="P38" s="110" t="s">
        <v>104</v>
      </c>
      <c r="Q38" s="111"/>
      <c r="R38" s="110" t="s">
        <v>104</v>
      </c>
      <c r="S38" s="110" t="s">
        <v>104</v>
      </c>
      <c r="T38" s="110" t="s">
        <v>104</v>
      </c>
      <c r="U38" s="110" t="s">
        <v>104</v>
      </c>
      <c r="V38" s="107">
        <v>0</v>
      </c>
      <c r="W38" s="107">
        <v>0</v>
      </c>
      <c r="X38" s="110" t="s">
        <v>104</v>
      </c>
      <c r="Y38" s="107">
        <v>0</v>
      </c>
      <c r="Z38" s="110" t="s">
        <v>104</v>
      </c>
      <c r="AA38" s="110" t="s">
        <v>104</v>
      </c>
      <c r="AB38" s="112">
        <v>0</v>
      </c>
      <c r="AC38" s="112"/>
      <c r="AD38" s="113" t="s">
        <v>112</v>
      </c>
      <c r="AE38" s="113"/>
      <c r="AF38" s="114">
        <f>AG38+BZ38+CA38+CB38+CC38</f>
        <v>1322.73216</v>
      </c>
      <c r="AG38" s="115">
        <f t="shared" si="93"/>
        <v>0</v>
      </c>
      <c r="AH38" s="115">
        <f t="shared" si="93"/>
        <v>0</v>
      </c>
      <c r="AI38" s="115">
        <f>AH38-AG38</f>
        <v>0</v>
      </c>
      <c r="AJ38" s="116" t="str">
        <f>IF(AG38=0,"-",AH38/AG38)</f>
        <v>-</v>
      </c>
      <c r="AK38" s="117">
        <v>0</v>
      </c>
      <c r="AL38" s="117"/>
      <c r="AM38" s="115">
        <f>AL38-AK38</f>
        <v>0</v>
      </c>
      <c r="AN38" s="116" t="str">
        <f>IF(AK38=0,"-",AL38/AK38)</f>
        <v>-</v>
      </c>
      <c r="AO38" s="117">
        <v>0</v>
      </c>
      <c r="AP38" s="117"/>
      <c r="AQ38" s="115">
        <f>AP38-AO38</f>
        <v>0</v>
      </c>
      <c r="AR38" s="116" t="str">
        <f>IF(AO38=0,"-",AP38/AO38)</f>
        <v>-</v>
      </c>
      <c r="AS38" s="115">
        <f t="shared" si="94"/>
        <v>0</v>
      </c>
      <c r="AT38" s="115">
        <f t="shared" si="94"/>
        <v>0</v>
      </c>
      <c r="AU38" s="115">
        <f>AT38-AS38</f>
        <v>0</v>
      </c>
      <c r="AV38" s="116" t="str">
        <f>IF(AS38=0,"-",AT38/AS38)</f>
        <v>-</v>
      </c>
      <c r="AW38" s="117">
        <v>0</v>
      </c>
      <c r="AX38" s="117"/>
      <c r="AY38" s="115">
        <f>AX38-AW38</f>
        <v>0</v>
      </c>
      <c r="AZ38" s="116" t="str">
        <f>IF(AW38=0,"-",AX38/AW38)</f>
        <v>-</v>
      </c>
      <c r="BA38" s="115">
        <f t="shared" si="95"/>
        <v>0</v>
      </c>
      <c r="BB38" s="115">
        <f t="shared" si="95"/>
        <v>0</v>
      </c>
      <c r="BC38" s="115">
        <f>BB38-BA38</f>
        <v>0</v>
      </c>
      <c r="BD38" s="116" t="str">
        <f>IF(BA38=0,"-",BB38/BA38)</f>
        <v>-</v>
      </c>
      <c r="BE38" s="117">
        <v>0</v>
      </c>
      <c r="BF38" s="117"/>
      <c r="BG38" s="115">
        <f>BF38-BE38</f>
        <v>0</v>
      </c>
      <c r="BH38" s="116" t="str">
        <f>IF(BE38=0,"-",BF38/BE38)</f>
        <v>-</v>
      </c>
      <c r="BI38" s="114">
        <f t="shared" si="96"/>
        <v>1322.73216</v>
      </c>
      <c r="BJ38" s="114">
        <f t="shared" si="96"/>
        <v>0</v>
      </c>
      <c r="BK38" s="118">
        <v>0</v>
      </c>
      <c r="BL38" s="118">
        <v>0</v>
      </c>
      <c r="BM38" s="118">
        <v>0</v>
      </c>
      <c r="BN38" s="118">
        <v>0</v>
      </c>
      <c r="BO38" s="118">
        <v>0</v>
      </c>
      <c r="BP38" s="118">
        <v>0</v>
      </c>
      <c r="BQ38" s="118">
        <v>0</v>
      </c>
      <c r="BR38" s="118">
        <v>0</v>
      </c>
      <c r="BS38" s="118">
        <v>0</v>
      </c>
      <c r="BT38" s="118">
        <v>0</v>
      </c>
      <c r="BU38" s="118">
        <v>0</v>
      </c>
      <c r="BV38" s="118">
        <v>0</v>
      </c>
      <c r="BW38" s="118">
        <v>0</v>
      </c>
      <c r="BX38" s="118">
        <v>0</v>
      </c>
      <c r="BY38" s="115">
        <v>0</v>
      </c>
      <c r="BZ38" s="118">
        <v>448.08000000000004</v>
      </c>
      <c r="CA38" s="118">
        <v>358.464</v>
      </c>
      <c r="CB38" s="118">
        <v>286.77120000000002</v>
      </c>
      <c r="CC38" s="118">
        <v>229.41696000000005</v>
      </c>
      <c r="CD38" s="114">
        <f>F38-AB38-AF38</f>
        <v>0</v>
      </c>
      <c r="CE38" s="151" t="s">
        <v>168</v>
      </c>
      <c r="CF38" s="118"/>
      <c r="CG38" s="117">
        <v>0</v>
      </c>
      <c r="CH38" s="117"/>
      <c r="CI38" s="113" t="s">
        <v>112</v>
      </c>
      <c r="CJ38" s="113"/>
      <c r="CK38" s="115">
        <f>CL38+EE38+EF38+EG38+EH38</f>
        <v>1102.2768000000001</v>
      </c>
      <c r="CL38" s="115">
        <f t="shared" si="97"/>
        <v>0</v>
      </c>
      <c r="CM38" s="115">
        <f t="shared" si="97"/>
        <v>0</v>
      </c>
      <c r="CN38" s="115">
        <f>CM38-CL38</f>
        <v>0</v>
      </c>
      <c r="CO38" s="116" t="str">
        <f>IF(CL38=0,"-",CM38/CL38)</f>
        <v>-</v>
      </c>
      <c r="CP38" s="117">
        <v>0</v>
      </c>
      <c r="CQ38" s="117"/>
      <c r="CR38" s="115">
        <f>CQ38-CP38</f>
        <v>0</v>
      </c>
      <c r="CS38" s="116" t="str">
        <f>IF(CP38=0,"-",CQ38/CP38)</f>
        <v>-</v>
      </c>
      <c r="CT38" s="117">
        <v>0</v>
      </c>
      <c r="CU38" s="117"/>
      <c r="CV38" s="115">
        <f>CU38-CT38</f>
        <v>0</v>
      </c>
      <c r="CW38" s="116" t="str">
        <f>IF(CT38=0,"-",CU38/CT38)</f>
        <v>-</v>
      </c>
      <c r="CX38" s="115">
        <f t="shared" si="98"/>
        <v>0</v>
      </c>
      <c r="CY38" s="115">
        <f t="shared" si="98"/>
        <v>0</v>
      </c>
      <c r="CZ38" s="115">
        <f>CY38-CX38</f>
        <v>0</v>
      </c>
      <c r="DA38" s="116" t="str">
        <f>IF(CX38=0,"-",CY38/CX38)</f>
        <v>-</v>
      </c>
      <c r="DB38" s="117">
        <v>0</v>
      </c>
      <c r="DC38" s="117"/>
      <c r="DD38" s="115">
        <f>DC38-DB38</f>
        <v>0</v>
      </c>
      <c r="DE38" s="116" t="str">
        <f>IF(DB38=0,"-",DC38/DB38)</f>
        <v>-</v>
      </c>
      <c r="DF38" s="115">
        <f t="shared" si="99"/>
        <v>0</v>
      </c>
      <c r="DG38" s="115">
        <f t="shared" si="99"/>
        <v>0</v>
      </c>
      <c r="DH38" s="115">
        <f>DG38-DF38</f>
        <v>0</v>
      </c>
      <c r="DI38" s="116" t="str">
        <f>IF(DF38=0,"-",DG38/DF38)</f>
        <v>-</v>
      </c>
      <c r="DJ38" s="117">
        <v>0</v>
      </c>
      <c r="DK38" s="117"/>
      <c r="DL38" s="115">
        <f>DK38-DJ38</f>
        <v>0</v>
      </c>
      <c r="DM38" s="116" t="str">
        <f>IF(DJ38=0,"-",DK38/DJ38)</f>
        <v>-</v>
      </c>
      <c r="DN38" s="114">
        <f t="shared" si="100"/>
        <v>1102.2768000000001</v>
      </c>
      <c r="DO38" s="114">
        <f t="shared" si="100"/>
        <v>0</v>
      </c>
      <c r="DP38" s="118">
        <v>0</v>
      </c>
      <c r="DQ38" s="118">
        <v>0</v>
      </c>
      <c r="DR38" s="118">
        <v>0</v>
      </c>
      <c r="DS38" s="118">
        <v>0</v>
      </c>
      <c r="DT38" s="118">
        <v>0</v>
      </c>
      <c r="DU38" s="118">
        <v>0</v>
      </c>
      <c r="DV38" s="118">
        <v>0</v>
      </c>
      <c r="DW38" s="118">
        <v>0</v>
      </c>
      <c r="DX38" s="118">
        <v>0</v>
      </c>
      <c r="DY38" s="118">
        <v>0</v>
      </c>
      <c r="DZ38" s="118">
        <v>0</v>
      </c>
      <c r="EA38" s="118">
        <v>0</v>
      </c>
      <c r="EB38" s="118">
        <v>0</v>
      </c>
      <c r="EC38" s="118">
        <v>0</v>
      </c>
      <c r="ED38" s="115">
        <v>0</v>
      </c>
      <c r="EE38" s="118">
        <v>373.40000000000003</v>
      </c>
      <c r="EF38" s="118">
        <v>298.72000000000003</v>
      </c>
      <c r="EG38" s="118">
        <v>238.97600000000003</v>
      </c>
      <c r="EH38" s="118">
        <v>191.18080000000003</v>
      </c>
      <c r="EI38" s="114">
        <f>H38-CG38-CK38</f>
        <v>0</v>
      </c>
      <c r="EJ38" s="119" t="s">
        <v>107</v>
      </c>
      <c r="EK38" s="118"/>
      <c r="EL38" s="117">
        <v>0</v>
      </c>
      <c r="EM38" s="117"/>
      <c r="EN38" s="115">
        <f>EO38+GH38+GI38+GJ38+GK38</f>
        <v>1102.2768000000001</v>
      </c>
      <c r="EO38" s="115">
        <f t="shared" si="101"/>
        <v>0</v>
      </c>
      <c r="EP38" s="115">
        <f t="shared" si="101"/>
        <v>0</v>
      </c>
      <c r="EQ38" s="115">
        <f>EP38-EO38</f>
        <v>0</v>
      </c>
      <c r="ER38" s="116" t="str">
        <f>IF(EO38=0,"-",EP38/EO38)</f>
        <v>-</v>
      </c>
      <c r="ES38" s="117">
        <v>0</v>
      </c>
      <c r="ET38" s="117"/>
      <c r="EU38" s="115">
        <f>ET38-ES38</f>
        <v>0</v>
      </c>
      <c r="EV38" s="116" t="str">
        <f>IF(ES38=0,"-",ET38/ES38)</f>
        <v>-</v>
      </c>
      <c r="EW38" s="117">
        <v>0</v>
      </c>
      <c r="EX38" s="117"/>
      <c r="EY38" s="115">
        <f>EX38-EW38</f>
        <v>0</v>
      </c>
      <c r="EZ38" s="116" t="str">
        <f>IF(EW38=0,"-",EX38/EW38)</f>
        <v>-</v>
      </c>
      <c r="FA38" s="115">
        <f t="shared" si="102"/>
        <v>0</v>
      </c>
      <c r="FB38" s="115">
        <f t="shared" si="102"/>
        <v>0</v>
      </c>
      <c r="FC38" s="115">
        <f>FB38-FA38</f>
        <v>0</v>
      </c>
      <c r="FD38" s="116" t="str">
        <f>IF(FA38=0,"-",FB38/FA38)</f>
        <v>-</v>
      </c>
      <c r="FE38" s="117">
        <v>0</v>
      </c>
      <c r="FF38" s="117"/>
      <c r="FG38" s="115">
        <f>FF38-FE38</f>
        <v>0</v>
      </c>
      <c r="FH38" s="116" t="str">
        <f>IF(FE38=0,"-",FF38/FE38)</f>
        <v>-</v>
      </c>
      <c r="FI38" s="115">
        <f t="shared" si="103"/>
        <v>0</v>
      </c>
      <c r="FJ38" s="115">
        <f t="shared" si="103"/>
        <v>0</v>
      </c>
      <c r="FK38" s="115">
        <f>FJ38-FI38</f>
        <v>0</v>
      </c>
      <c r="FL38" s="116" t="str">
        <f>IF(FI38=0,"-",FJ38/FI38)</f>
        <v>-</v>
      </c>
      <c r="FM38" s="117">
        <v>0</v>
      </c>
      <c r="FN38" s="117"/>
      <c r="FO38" s="115">
        <f>FN38-FM38</f>
        <v>0</v>
      </c>
      <c r="FP38" s="116" t="str">
        <f>IF(FM38=0,"-",FN38/FM38)</f>
        <v>-</v>
      </c>
      <c r="FQ38" s="114">
        <f t="shared" si="104"/>
        <v>1102.2768000000001</v>
      </c>
      <c r="FR38" s="114">
        <f t="shared" si="104"/>
        <v>0</v>
      </c>
      <c r="FS38" s="118">
        <v>0</v>
      </c>
      <c r="FT38" s="118">
        <v>0</v>
      </c>
      <c r="FU38" s="118">
        <v>0</v>
      </c>
      <c r="FV38" s="118">
        <v>0</v>
      </c>
      <c r="FW38" s="118">
        <v>0</v>
      </c>
      <c r="FX38" s="118">
        <v>0</v>
      </c>
      <c r="FY38" s="118">
        <v>0</v>
      </c>
      <c r="FZ38" s="118">
        <v>0</v>
      </c>
      <c r="GA38" s="118">
        <v>0</v>
      </c>
      <c r="GB38" s="118">
        <v>0</v>
      </c>
      <c r="GC38" s="118">
        <v>0</v>
      </c>
      <c r="GD38" s="118">
        <v>0</v>
      </c>
      <c r="GE38" s="118">
        <v>0</v>
      </c>
      <c r="GF38" s="118">
        <v>0</v>
      </c>
      <c r="GG38" s="115">
        <v>0</v>
      </c>
      <c r="GH38" s="118">
        <v>373.40000000000003</v>
      </c>
      <c r="GI38" s="118">
        <v>298.72000000000003</v>
      </c>
      <c r="GJ38" s="118">
        <v>238.97600000000003</v>
      </c>
      <c r="GK38" s="118">
        <v>191.18080000000003</v>
      </c>
      <c r="GL38" s="114">
        <f>H38-EL38-EN38</f>
        <v>0</v>
      </c>
      <c r="GM38" s="119" t="s">
        <v>107</v>
      </c>
      <c r="GN38" s="118"/>
      <c r="GO38" s="122"/>
      <c r="GP38" s="123"/>
      <c r="GQ38" s="124"/>
      <c r="GR38" s="124"/>
      <c r="GS38" s="124"/>
      <c r="GT38" s="124"/>
      <c r="GU38" s="124"/>
      <c r="GV38" s="124"/>
      <c r="GW38" s="124"/>
      <c r="GX38" s="124"/>
      <c r="GY38" s="124"/>
      <c r="GZ38" s="124"/>
      <c r="HA38" s="124"/>
      <c r="HB38" s="124"/>
      <c r="HC38" s="124"/>
      <c r="HD38" s="124"/>
      <c r="HE38" s="124"/>
      <c r="HF38" s="124"/>
      <c r="HG38" s="124"/>
      <c r="HH38" s="124"/>
      <c r="HI38" s="124"/>
      <c r="HJ38" s="123"/>
      <c r="HK38" s="125"/>
      <c r="HL38" s="125"/>
      <c r="HM38" s="125"/>
      <c r="HN38" s="125"/>
      <c r="HO38" s="125"/>
      <c r="HP38" s="125"/>
      <c r="HQ38" s="125"/>
      <c r="HR38" s="125"/>
      <c r="HS38" s="126"/>
      <c r="HT38" s="126"/>
      <c r="HU38" s="126"/>
      <c r="HV38" s="126"/>
      <c r="HW38" s="126"/>
      <c r="HX38" s="126"/>
      <c r="HY38" s="126"/>
      <c r="HZ38" s="126"/>
      <c r="IA38" s="126"/>
      <c r="IB38" s="126"/>
      <c r="IC38" s="126"/>
      <c r="ID38" s="126"/>
      <c r="IE38" s="126"/>
      <c r="IF38" s="126"/>
      <c r="IG38" s="126"/>
      <c r="IH38" s="126"/>
      <c r="II38" s="126"/>
      <c r="IJ38" s="126"/>
      <c r="IK38" s="126"/>
      <c r="IL38" s="126"/>
      <c r="IM38" s="126"/>
      <c r="IN38" s="126"/>
      <c r="IO38" s="126"/>
      <c r="IP38" s="126"/>
      <c r="IQ38" s="126"/>
      <c r="IR38" s="126"/>
      <c r="IS38" s="126"/>
      <c r="IT38" s="126"/>
      <c r="IU38" s="126"/>
      <c r="IV38" s="126"/>
      <c r="IW38" s="126"/>
      <c r="IX38" s="126"/>
      <c r="IY38" s="125"/>
      <c r="IZ38" s="125"/>
      <c r="JA38" s="125"/>
      <c r="JB38" s="125"/>
      <c r="JC38" s="125"/>
      <c r="JD38" s="125"/>
      <c r="JE38" s="125"/>
      <c r="JF38" s="125"/>
      <c r="JG38" s="126"/>
      <c r="JH38" s="126"/>
      <c r="JI38" s="126"/>
      <c r="JJ38" s="126"/>
      <c r="JK38" s="126"/>
      <c r="JL38" s="126"/>
      <c r="JM38" s="126"/>
      <c r="JN38" s="126"/>
      <c r="JO38" s="126"/>
      <c r="JP38" s="126"/>
      <c r="JQ38" s="126"/>
      <c r="JR38" s="126"/>
      <c r="JS38" s="126"/>
      <c r="JT38" s="126"/>
      <c r="JU38" s="126"/>
      <c r="JV38" s="126"/>
      <c r="JW38" s="126"/>
      <c r="JX38" s="126"/>
      <c r="JY38" s="126"/>
      <c r="JZ38" s="126"/>
      <c r="KA38" s="126"/>
      <c r="KB38" s="126"/>
      <c r="KC38" s="126"/>
      <c r="KD38" s="126"/>
      <c r="KE38" s="126"/>
      <c r="KF38" s="126"/>
      <c r="KG38" s="126"/>
      <c r="KH38" s="126"/>
      <c r="KI38" s="126"/>
      <c r="KJ38" s="126"/>
      <c r="KK38" s="126"/>
      <c r="KL38" s="126"/>
      <c r="KM38" s="2"/>
      <c r="KN38" s="126"/>
      <c r="KO38" s="93"/>
      <c r="KP38" s="93"/>
      <c r="KQ38" s="93"/>
      <c r="KR38" s="126"/>
      <c r="KS38" s="126"/>
      <c r="KT38" s="126"/>
      <c r="KU38" s="126"/>
      <c r="KV38" s="126"/>
      <c r="KW38" s="126"/>
      <c r="KX38" s="126"/>
      <c r="KY38" s="126"/>
      <c r="KZ38" s="126"/>
      <c r="LA38" s="126"/>
      <c r="LB38" s="126"/>
      <c r="LC38" s="126"/>
      <c r="LD38" s="126"/>
      <c r="LE38" s="126"/>
      <c r="LF38" s="126"/>
      <c r="LG38" s="126"/>
      <c r="LH38" s="126"/>
      <c r="LI38" s="126"/>
      <c r="LJ38" s="127"/>
      <c r="LK38" s="127"/>
      <c r="LL38" s="127"/>
      <c r="LM38" s="127"/>
      <c r="LN38" s="127"/>
      <c r="LO38" s="127"/>
      <c r="LP38" s="128"/>
      <c r="LQ38" s="128"/>
      <c r="LR38" s="128"/>
      <c r="LS38" s="128"/>
      <c r="LT38" s="128"/>
      <c r="LU38" s="129"/>
      <c r="LV38" s="128"/>
      <c r="LW38" s="128"/>
      <c r="LX38" s="129"/>
    </row>
    <row r="39" spans="1:336" s="130" customFormat="1" ht="22.5" customHeight="1" outlineLevel="1" x14ac:dyDescent="0.2">
      <c r="A39" s="103" t="s">
        <v>169</v>
      </c>
      <c r="B39" s="104" t="s">
        <v>170</v>
      </c>
      <c r="C39" s="105" t="s">
        <v>103</v>
      </c>
      <c r="D39" s="105" t="s">
        <v>104</v>
      </c>
      <c r="E39" s="106" t="s">
        <v>105</v>
      </c>
      <c r="F39" s="150">
        <v>2916.6639442905603</v>
      </c>
      <c r="G39" s="107"/>
      <c r="H39" s="107">
        <v>2916.6639442905603</v>
      </c>
      <c r="I39" s="107"/>
      <c r="J39" s="108">
        <v>22022</v>
      </c>
      <c r="K39" s="108"/>
      <c r="L39" s="108">
        <v>22022</v>
      </c>
      <c r="M39" s="109"/>
      <c r="N39" s="107">
        <v>0</v>
      </c>
      <c r="O39" s="107"/>
      <c r="P39" s="110" t="s">
        <v>104</v>
      </c>
      <c r="Q39" s="111"/>
      <c r="R39" s="110" t="s">
        <v>104</v>
      </c>
      <c r="S39" s="110" t="s">
        <v>104</v>
      </c>
      <c r="T39" s="110" t="s">
        <v>104</v>
      </c>
      <c r="U39" s="110" t="s">
        <v>104</v>
      </c>
      <c r="V39" s="107">
        <v>0</v>
      </c>
      <c r="W39" s="107">
        <v>0</v>
      </c>
      <c r="X39" s="110" t="s">
        <v>104</v>
      </c>
      <c r="Y39" s="107">
        <v>0</v>
      </c>
      <c r="Z39" s="110" t="s">
        <v>104</v>
      </c>
      <c r="AA39" s="110" t="s">
        <v>104</v>
      </c>
      <c r="AB39" s="112">
        <v>0</v>
      </c>
      <c r="AC39" s="112"/>
      <c r="AD39" s="113" t="s">
        <v>112</v>
      </c>
      <c r="AE39" s="113"/>
      <c r="AF39" s="114">
        <f>AG39+BZ39+CA39+CB39+CC39</f>
        <v>2916.6639442905603</v>
      </c>
      <c r="AG39" s="115">
        <f t="shared" si="93"/>
        <v>0</v>
      </c>
      <c r="AH39" s="115">
        <f t="shared" si="93"/>
        <v>0</v>
      </c>
      <c r="AI39" s="115">
        <f>AH39-AG39</f>
        <v>0</v>
      </c>
      <c r="AJ39" s="116" t="str">
        <f>IF(AG39=0,"-",AH39/AG39)</f>
        <v>-</v>
      </c>
      <c r="AK39" s="117">
        <v>0</v>
      </c>
      <c r="AL39" s="117"/>
      <c r="AM39" s="115">
        <f>AL39-AK39</f>
        <v>0</v>
      </c>
      <c r="AN39" s="116" t="str">
        <f>IF(AK39=0,"-",AL39/AK39)</f>
        <v>-</v>
      </c>
      <c r="AO39" s="117">
        <v>0</v>
      </c>
      <c r="AP39" s="117"/>
      <c r="AQ39" s="115">
        <f>AP39-AO39</f>
        <v>0</v>
      </c>
      <c r="AR39" s="116" t="str">
        <f>IF(AO39=0,"-",AP39/AO39)</f>
        <v>-</v>
      </c>
      <c r="AS39" s="115">
        <f t="shared" si="94"/>
        <v>0</v>
      </c>
      <c r="AT39" s="115">
        <f t="shared" si="94"/>
        <v>0</v>
      </c>
      <c r="AU39" s="115">
        <f>AT39-AS39</f>
        <v>0</v>
      </c>
      <c r="AV39" s="116" t="str">
        <f>IF(AS39=0,"-",AT39/AS39)</f>
        <v>-</v>
      </c>
      <c r="AW39" s="117">
        <v>0</v>
      </c>
      <c r="AX39" s="117"/>
      <c r="AY39" s="115">
        <f>AX39-AW39</f>
        <v>0</v>
      </c>
      <c r="AZ39" s="116" t="str">
        <f>IF(AW39=0,"-",AX39/AW39)</f>
        <v>-</v>
      </c>
      <c r="BA39" s="115">
        <f t="shared" si="95"/>
        <v>0</v>
      </c>
      <c r="BB39" s="115">
        <f t="shared" si="95"/>
        <v>0</v>
      </c>
      <c r="BC39" s="115">
        <f>BB39-BA39</f>
        <v>0</v>
      </c>
      <c r="BD39" s="116" t="str">
        <f>IF(BA39=0,"-",BB39/BA39)</f>
        <v>-</v>
      </c>
      <c r="BE39" s="117">
        <v>0</v>
      </c>
      <c r="BF39" s="117"/>
      <c r="BG39" s="115">
        <f>BF39-BE39</f>
        <v>0</v>
      </c>
      <c r="BH39" s="116" t="str">
        <f>IF(BE39=0,"-",BF39/BE39)</f>
        <v>-</v>
      </c>
      <c r="BI39" s="114">
        <f t="shared" si="96"/>
        <v>2916.6639442905603</v>
      </c>
      <c r="BJ39" s="114">
        <f t="shared" si="96"/>
        <v>0</v>
      </c>
      <c r="BK39" s="118">
        <v>0</v>
      </c>
      <c r="BL39" s="118">
        <v>0</v>
      </c>
      <c r="BM39" s="118">
        <v>0</v>
      </c>
      <c r="BN39" s="118">
        <v>0</v>
      </c>
      <c r="BO39" s="118">
        <v>0</v>
      </c>
      <c r="BP39" s="118">
        <v>0</v>
      </c>
      <c r="BQ39" s="118">
        <v>0</v>
      </c>
      <c r="BR39" s="118">
        <v>0</v>
      </c>
      <c r="BS39" s="118">
        <v>0</v>
      </c>
      <c r="BT39" s="118">
        <v>0</v>
      </c>
      <c r="BU39" s="118">
        <v>0</v>
      </c>
      <c r="BV39" s="118">
        <v>0</v>
      </c>
      <c r="BW39" s="118">
        <v>0</v>
      </c>
      <c r="BX39" s="118">
        <v>0</v>
      </c>
      <c r="BY39" s="115">
        <v>0</v>
      </c>
      <c r="BZ39" s="118">
        <v>0</v>
      </c>
      <c r="CA39" s="118">
        <v>2916.6639442905603</v>
      </c>
      <c r="CB39" s="118">
        <v>0</v>
      </c>
      <c r="CC39" s="118">
        <v>0</v>
      </c>
      <c r="CD39" s="114">
        <f>F39-AB39-AF39</f>
        <v>0</v>
      </c>
      <c r="CE39" s="119" t="s">
        <v>126</v>
      </c>
      <c r="CF39" s="118"/>
      <c r="CG39" s="117">
        <v>0</v>
      </c>
      <c r="CH39" s="117"/>
      <c r="CI39" s="113" t="s">
        <v>112</v>
      </c>
      <c r="CJ39" s="113"/>
      <c r="CK39" s="115">
        <f>CL39+EE39+EF39+EG39+EH39</f>
        <v>2916.6639442905603</v>
      </c>
      <c r="CL39" s="115">
        <f t="shared" si="97"/>
        <v>0</v>
      </c>
      <c r="CM39" s="115">
        <f t="shared" si="97"/>
        <v>0</v>
      </c>
      <c r="CN39" s="115">
        <f>CM39-CL39</f>
        <v>0</v>
      </c>
      <c r="CO39" s="116" t="str">
        <f>IF(CL39=0,"-",CM39/CL39)</f>
        <v>-</v>
      </c>
      <c r="CP39" s="117">
        <v>0</v>
      </c>
      <c r="CQ39" s="117"/>
      <c r="CR39" s="115">
        <f>CQ39-CP39</f>
        <v>0</v>
      </c>
      <c r="CS39" s="116" t="str">
        <f>IF(CP39=0,"-",CQ39/CP39)</f>
        <v>-</v>
      </c>
      <c r="CT39" s="117">
        <v>0</v>
      </c>
      <c r="CU39" s="117"/>
      <c r="CV39" s="115">
        <f>CU39-CT39</f>
        <v>0</v>
      </c>
      <c r="CW39" s="116" t="str">
        <f>IF(CT39=0,"-",CU39/CT39)</f>
        <v>-</v>
      </c>
      <c r="CX39" s="115">
        <f t="shared" si="98"/>
        <v>0</v>
      </c>
      <c r="CY39" s="115">
        <f t="shared" si="98"/>
        <v>0</v>
      </c>
      <c r="CZ39" s="115">
        <f>CY39-CX39</f>
        <v>0</v>
      </c>
      <c r="DA39" s="116" t="str">
        <f>IF(CX39=0,"-",CY39/CX39)</f>
        <v>-</v>
      </c>
      <c r="DB39" s="117">
        <v>0</v>
      </c>
      <c r="DC39" s="117"/>
      <c r="DD39" s="115">
        <f>DC39-DB39</f>
        <v>0</v>
      </c>
      <c r="DE39" s="116" t="str">
        <f>IF(DB39=0,"-",DC39/DB39)</f>
        <v>-</v>
      </c>
      <c r="DF39" s="115">
        <f t="shared" si="99"/>
        <v>0</v>
      </c>
      <c r="DG39" s="115">
        <f t="shared" si="99"/>
        <v>0</v>
      </c>
      <c r="DH39" s="115">
        <f>DG39-DF39</f>
        <v>0</v>
      </c>
      <c r="DI39" s="116" t="str">
        <f>IF(DF39=0,"-",DG39/DF39)</f>
        <v>-</v>
      </c>
      <c r="DJ39" s="117">
        <v>0</v>
      </c>
      <c r="DK39" s="117"/>
      <c r="DL39" s="115">
        <f>DK39-DJ39</f>
        <v>0</v>
      </c>
      <c r="DM39" s="116" t="str">
        <f>IF(DJ39=0,"-",DK39/DJ39)</f>
        <v>-</v>
      </c>
      <c r="DN39" s="114">
        <f t="shared" si="100"/>
        <v>2916.6639442905603</v>
      </c>
      <c r="DO39" s="114">
        <f t="shared" si="100"/>
        <v>0</v>
      </c>
      <c r="DP39" s="118">
        <v>0</v>
      </c>
      <c r="DQ39" s="118">
        <v>0</v>
      </c>
      <c r="DR39" s="118">
        <v>0</v>
      </c>
      <c r="DS39" s="118">
        <v>0</v>
      </c>
      <c r="DT39" s="118">
        <v>0</v>
      </c>
      <c r="DU39" s="118">
        <v>0</v>
      </c>
      <c r="DV39" s="118">
        <v>0</v>
      </c>
      <c r="DW39" s="118">
        <v>0</v>
      </c>
      <c r="DX39" s="118">
        <v>0</v>
      </c>
      <c r="DY39" s="118">
        <v>0</v>
      </c>
      <c r="DZ39" s="118">
        <v>0</v>
      </c>
      <c r="EA39" s="118">
        <v>0</v>
      </c>
      <c r="EB39" s="118">
        <v>0</v>
      </c>
      <c r="EC39" s="118">
        <v>0</v>
      </c>
      <c r="ED39" s="115">
        <v>0</v>
      </c>
      <c r="EE39" s="118">
        <v>0</v>
      </c>
      <c r="EF39" s="118">
        <v>2916.6639442905603</v>
      </c>
      <c r="EG39" s="118">
        <v>0</v>
      </c>
      <c r="EH39" s="118">
        <v>0</v>
      </c>
      <c r="EI39" s="114">
        <f>H39-CG39-CK39</f>
        <v>0</v>
      </c>
      <c r="EJ39" s="119" t="s">
        <v>171</v>
      </c>
      <c r="EK39" s="118"/>
      <c r="EL39" s="117">
        <v>0</v>
      </c>
      <c r="EM39" s="117"/>
      <c r="EN39" s="115">
        <f>EO39+GH39+GI39+GJ39+GK39</f>
        <v>2916.6639442905603</v>
      </c>
      <c r="EO39" s="115">
        <f t="shared" si="101"/>
        <v>0</v>
      </c>
      <c r="EP39" s="115">
        <f t="shared" si="101"/>
        <v>0</v>
      </c>
      <c r="EQ39" s="115">
        <f>EP39-EO39</f>
        <v>0</v>
      </c>
      <c r="ER39" s="116" t="str">
        <f>IF(EO39=0,"-",EP39/EO39)</f>
        <v>-</v>
      </c>
      <c r="ES39" s="117">
        <v>0</v>
      </c>
      <c r="ET39" s="117"/>
      <c r="EU39" s="115">
        <f>ET39-ES39</f>
        <v>0</v>
      </c>
      <c r="EV39" s="116" t="str">
        <f>IF(ES39=0,"-",ET39/ES39)</f>
        <v>-</v>
      </c>
      <c r="EW39" s="117">
        <v>0</v>
      </c>
      <c r="EX39" s="117"/>
      <c r="EY39" s="115">
        <f>EX39-EW39</f>
        <v>0</v>
      </c>
      <c r="EZ39" s="116" t="str">
        <f>IF(EW39=0,"-",EX39/EW39)</f>
        <v>-</v>
      </c>
      <c r="FA39" s="115">
        <f t="shared" si="102"/>
        <v>0</v>
      </c>
      <c r="FB39" s="115">
        <f t="shared" si="102"/>
        <v>0</v>
      </c>
      <c r="FC39" s="115">
        <f>FB39-FA39</f>
        <v>0</v>
      </c>
      <c r="FD39" s="116" t="str">
        <f>IF(FA39=0,"-",FB39/FA39)</f>
        <v>-</v>
      </c>
      <c r="FE39" s="117">
        <v>0</v>
      </c>
      <c r="FF39" s="117"/>
      <c r="FG39" s="115">
        <f>FF39-FE39</f>
        <v>0</v>
      </c>
      <c r="FH39" s="116" t="str">
        <f>IF(FE39=0,"-",FF39/FE39)</f>
        <v>-</v>
      </c>
      <c r="FI39" s="115">
        <f t="shared" si="103"/>
        <v>0</v>
      </c>
      <c r="FJ39" s="115">
        <f t="shared" si="103"/>
        <v>0</v>
      </c>
      <c r="FK39" s="115">
        <f>FJ39-FI39</f>
        <v>0</v>
      </c>
      <c r="FL39" s="116" t="str">
        <f>IF(FI39=0,"-",FJ39/FI39)</f>
        <v>-</v>
      </c>
      <c r="FM39" s="117">
        <v>0</v>
      </c>
      <c r="FN39" s="117"/>
      <c r="FO39" s="115">
        <f>FN39-FM39</f>
        <v>0</v>
      </c>
      <c r="FP39" s="116" t="str">
        <f>IF(FM39=0,"-",FN39/FM39)</f>
        <v>-</v>
      </c>
      <c r="FQ39" s="114">
        <f t="shared" si="104"/>
        <v>2916.6639442905603</v>
      </c>
      <c r="FR39" s="114">
        <f t="shared" si="104"/>
        <v>0</v>
      </c>
      <c r="FS39" s="118">
        <v>0</v>
      </c>
      <c r="FT39" s="118">
        <v>0</v>
      </c>
      <c r="FU39" s="118">
        <v>0</v>
      </c>
      <c r="FV39" s="118">
        <v>0</v>
      </c>
      <c r="FW39" s="118">
        <v>0</v>
      </c>
      <c r="FX39" s="118">
        <v>0</v>
      </c>
      <c r="FY39" s="118">
        <v>0</v>
      </c>
      <c r="FZ39" s="118">
        <v>0</v>
      </c>
      <c r="GA39" s="118">
        <v>0</v>
      </c>
      <c r="GB39" s="118">
        <v>0</v>
      </c>
      <c r="GC39" s="118">
        <v>0</v>
      </c>
      <c r="GD39" s="118">
        <v>0</v>
      </c>
      <c r="GE39" s="118">
        <v>0</v>
      </c>
      <c r="GF39" s="118">
        <v>0</v>
      </c>
      <c r="GG39" s="115">
        <v>0</v>
      </c>
      <c r="GH39" s="118">
        <v>0</v>
      </c>
      <c r="GI39" s="118">
        <v>2916.6639442905603</v>
      </c>
      <c r="GJ39" s="118">
        <v>0</v>
      </c>
      <c r="GK39" s="118">
        <v>0</v>
      </c>
      <c r="GL39" s="114">
        <f>H39-EL39-EN39</f>
        <v>0</v>
      </c>
      <c r="GM39" s="120" t="str">
        <f>EJ39</f>
        <v>Новый проект (НДС не облагается)</v>
      </c>
      <c r="GN39" s="118"/>
      <c r="GO39" s="122"/>
      <c r="GP39" s="123"/>
      <c r="GQ39" s="124"/>
      <c r="GR39" s="124"/>
      <c r="GS39" s="124"/>
      <c r="GT39" s="124"/>
      <c r="GU39" s="124"/>
      <c r="GV39" s="124"/>
      <c r="GW39" s="124"/>
      <c r="GX39" s="124"/>
      <c r="GY39" s="124"/>
      <c r="GZ39" s="124"/>
      <c r="HA39" s="124"/>
      <c r="HB39" s="124"/>
      <c r="HC39" s="124"/>
      <c r="HD39" s="124"/>
      <c r="HE39" s="124"/>
      <c r="HF39" s="124"/>
      <c r="HG39" s="124"/>
      <c r="HH39" s="124"/>
      <c r="HI39" s="124"/>
      <c r="HJ39" s="123"/>
      <c r="HK39" s="125"/>
      <c r="HL39" s="125"/>
      <c r="HM39" s="125"/>
      <c r="HN39" s="125"/>
      <c r="HO39" s="125"/>
      <c r="HP39" s="125"/>
      <c r="HQ39" s="125"/>
      <c r="HR39" s="125"/>
      <c r="HS39" s="126"/>
      <c r="HT39" s="126"/>
      <c r="HU39" s="126"/>
      <c r="HV39" s="126"/>
      <c r="HW39" s="126"/>
      <c r="HX39" s="126"/>
      <c r="HY39" s="126"/>
      <c r="HZ39" s="126"/>
      <c r="IA39" s="126"/>
      <c r="IB39" s="126"/>
      <c r="IC39" s="126"/>
      <c r="ID39" s="126"/>
      <c r="IE39" s="126"/>
      <c r="IF39" s="126"/>
      <c r="IG39" s="126"/>
      <c r="IH39" s="126"/>
      <c r="II39" s="126"/>
      <c r="IJ39" s="126"/>
      <c r="IK39" s="126"/>
      <c r="IL39" s="126"/>
      <c r="IM39" s="126"/>
      <c r="IN39" s="126"/>
      <c r="IO39" s="126"/>
      <c r="IP39" s="126"/>
      <c r="IQ39" s="126"/>
      <c r="IR39" s="126"/>
      <c r="IS39" s="126"/>
      <c r="IT39" s="126"/>
      <c r="IU39" s="126"/>
      <c r="IV39" s="126"/>
      <c r="IW39" s="126"/>
      <c r="IX39" s="126"/>
      <c r="IY39" s="125"/>
      <c r="IZ39" s="125"/>
      <c r="JA39" s="125"/>
      <c r="JB39" s="125"/>
      <c r="JC39" s="125"/>
      <c r="JD39" s="125"/>
      <c r="JE39" s="125"/>
      <c r="JF39" s="125"/>
      <c r="JG39" s="126"/>
      <c r="JH39" s="126"/>
      <c r="JI39" s="126"/>
      <c r="JJ39" s="126"/>
      <c r="JK39" s="126"/>
      <c r="JL39" s="126"/>
      <c r="JM39" s="126"/>
      <c r="JN39" s="126"/>
      <c r="JO39" s="126"/>
      <c r="JP39" s="126"/>
      <c r="JQ39" s="126"/>
      <c r="JR39" s="126"/>
      <c r="JS39" s="126"/>
      <c r="JT39" s="126"/>
      <c r="JU39" s="126"/>
      <c r="JV39" s="126"/>
      <c r="JW39" s="126"/>
      <c r="JX39" s="126"/>
      <c r="JY39" s="126"/>
      <c r="JZ39" s="126"/>
      <c r="KA39" s="126"/>
      <c r="KB39" s="126"/>
      <c r="KC39" s="126"/>
      <c r="KD39" s="126"/>
      <c r="KE39" s="126"/>
      <c r="KF39" s="126"/>
      <c r="KG39" s="126"/>
      <c r="KH39" s="126"/>
      <c r="KI39" s="126"/>
      <c r="KJ39" s="126"/>
      <c r="KK39" s="126"/>
      <c r="KL39" s="126"/>
      <c r="KM39" s="2"/>
      <c r="KN39" s="126"/>
      <c r="KO39" s="93"/>
      <c r="KP39" s="93"/>
      <c r="KQ39" s="93"/>
      <c r="KR39" s="126"/>
      <c r="KS39" s="126"/>
      <c r="KT39" s="126"/>
      <c r="KU39" s="126"/>
      <c r="KV39" s="126"/>
      <c r="KW39" s="126"/>
      <c r="KX39" s="126"/>
      <c r="KY39" s="126"/>
      <c r="KZ39" s="126"/>
      <c r="LA39" s="126"/>
      <c r="LB39" s="126"/>
      <c r="LC39" s="126"/>
      <c r="LD39" s="126"/>
      <c r="LE39" s="126"/>
      <c r="LF39" s="126"/>
      <c r="LG39" s="126"/>
      <c r="LH39" s="126"/>
      <c r="LI39" s="126"/>
      <c r="LJ39" s="127"/>
      <c r="LK39" s="127"/>
      <c r="LL39" s="127"/>
      <c r="LM39" s="127"/>
      <c r="LN39" s="127"/>
      <c r="LO39" s="127"/>
      <c r="LP39" s="128"/>
      <c r="LQ39" s="128"/>
      <c r="LR39" s="128"/>
      <c r="LS39" s="128"/>
      <c r="LT39" s="128"/>
      <c r="LU39" s="129"/>
      <c r="LV39" s="128"/>
      <c r="LW39" s="128"/>
      <c r="LX39" s="129"/>
    </row>
    <row r="40" spans="1:336" s="130" customFormat="1" ht="20.25" customHeight="1" outlineLevel="1" x14ac:dyDescent="0.2">
      <c r="A40" s="138"/>
      <c r="B40" s="156" t="s">
        <v>172</v>
      </c>
      <c r="C40" s="138"/>
      <c r="D40" s="138"/>
      <c r="E40" s="138"/>
      <c r="F40" s="137"/>
      <c r="G40" s="137"/>
      <c r="H40" s="137"/>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9"/>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8"/>
      <c r="DZ40" s="138"/>
      <c r="EA40" s="138"/>
      <c r="EB40" s="138"/>
      <c r="EC40" s="138"/>
      <c r="ED40" s="138"/>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18"/>
      <c r="GO40" s="122"/>
      <c r="GP40" s="123"/>
      <c r="GQ40" s="124"/>
      <c r="GR40" s="124"/>
      <c r="GS40" s="124"/>
      <c r="GT40" s="124"/>
      <c r="GU40" s="124"/>
      <c r="GV40" s="124"/>
      <c r="GW40" s="124"/>
      <c r="GX40" s="124"/>
      <c r="GY40" s="124"/>
      <c r="GZ40" s="124"/>
      <c r="HA40" s="124"/>
      <c r="HB40" s="124"/>
      <c r="HC40" s="124"/>
      <c r="HD40" s="124"/>
      <c r="HE40" s="124"/>
      <c r="HF40" s="124"/>
      <c r="HG40" s="124"/>
      <c r="HH40" s="124"/>
      <c r="HI40" s="124"/>
      <c r="HJ40" s="123"/>
      <c r="HK40" s="157"/>
      <c r="HL40" s="157"/>
      <c r="HM40" s="157"/>
      <c r="HN40" s="157"/>
      <c r="HO40" s="157"/>
      <c r="HP40" s="157"/>
      <c r="HQ40" s="157"/>
      <c r="HR40" s="157"/>
      <c r="HS40" s="157"/>
      <c r="HT40" s="157"/>
      <c r="HU40" s="157"/>
      <c r="HV40" s="157"/>
      <c r="HW40" s="157"/>
      <c r="HX40" s="157"/>
      <c r="HY40" s="157"/>
      <c r="HZ40" s="157"/>
      <c r="IA40" s="157"/>
      <c r="IB40" s="157"/>
      <c r="IC40" s="157"/>
      <c r="ID40" s="157"/>
      <c r="IE40" s="157"/>
      <c r="IF40" s="157"/>
      <c r="IG40" s="157"/>
      <c r="IH40" s="157"/>
      <c r="II40" s="157"/>
      <c r="IJ40" s="157"/>
      <c r="IK40" s="157"/>
      <c r="IL40" s="157"/>
      <c r="IM40" s="157"/>
      <c r="IN40" s="157"/>
      <c r="IO40" s="157"/>
      <c r="IP40" s="157"/>
      <c r="IQ40" s="157"/>
      <c r="IR40" s="157"/>
      <c r="IS40" s="157"/>
      <c r="IT40" s="157"/>
      <c r="IU40" s="157"/>
      <c r="IV40" s="157"/>
      <c r="IW40" s="157"/>
      <c r="IX40" s="157"/>
      <c r="IY40" s="157"/>
      <c r="IZ40" s="157"/>
      <c r="JA40" s="157"/>
      <c r="JB40" s="157"/>
      <c r="JC40" s="157"/>
      <c r="JD40" s="157"/>
      <c r="JE40" s="157"/>
      <c r="JF40" s="157"/>
      <c r="JG40" s="157"/>
      <c r="JH40" s="157"/>
      <c r="JI40" s="157"/>
      <c r="JJ40" s="157"/>
      <c r="JK40" s="157"/>
      <c r="JL40" s="157"/>
      <c r="JM40" s="157"/>
      <c r="JN40" s="157"/>
      <c r="JO40" s="157"/>
      <c r="JP40" s="157"/>
      <c r="JQ40" s="157"/>
      <c r="JR40" s="157"/>
      <c r="JS40" s="157"/>
      <c r="JT40" s="157"/>
      <c r="JU40" s="157"/>
      <c r="JV40" s="157"/>
      <c r="JW40" s="157"/>
      <c r="JX40" s="157"/>
      <c r="JY40" s="157"/>
      <c r="JZ40" s="157"/>
      <c r="KA40" s="157"/>
      <c r="KB40" s="157"/>
      <c r="KC40" s="157"/>
      <c r="KD40" s="157"/>
      <c r="KE40" s="157"/>
      <c r="KF40" s="157"/>
      <c r="KG40" s="157"/>
      <c r="KH40" s="157"/>
      <c r="KI40" s="157"/>
      <c r="KJ40" s="157"/>
      <c r="KK40" s="157"/>
      <c r="KL40" s="157"/>
      <c r="KM40" s="146"/>
      <c r="KN40" s="157"/>
      <c r="KO40" s="158"/>
      <c r="KP40" s="158"/>
      <c r="KQ40" s="158"/>
      <c r="KR40" s="157"/>
      <c r="KS40" s="157"/>
      <c r="KT40" s="157"/>
      <c r="KU40" s="157"/>
      <c r="KV40" s="157"/>
      <c r="KW40" s="157"/>
      <c r="KX40" s="157"/>
      <c r="KY40" s="157"/>
      <c r="KZ40" s="157"/>
      <c r="LA40" s="157"/>
      <c r="LB40" s="157"/>
      <c r="LC40" s="157"/>
      <c r="LD40" s="157"/>
      <c r="LE40" s="157"/>
      <c r="LF40" s="157"/>
      <c r="LG40" s="157"/>
      <c r="LH40" s="157"/>
      <c r="LI40" s="157"/>
      <c r="LJ40" s="159"/>
      <c r="LK40" s="159"/>
      <c r="LL40" s="159"/>
      <c r="LM40" s="159"/>
      <c r="LN40" s="159"/>
      <c r="LO40" s="159"/>
      <c r="LP40" s="160"/>
      <c r="LQ40" s="160"/>
      <c r="LR40" s="160"/>
      <c r="LS40" s="160"/>
      <c r="LT40" s="160"/>
      <c r="LU40" s="161"/>
      <c r="LV40" s="160"/>
      <c r="LW40" s="160"/>
      <c r="LX40" s="161"/>
    </row>
    <row r="41" spans="1:336" s="130" customFormat="1" ht="15.75" customHeight="1" x14ac:dyDescent="0.2">
      <c r="A41" s="84"/>
      <c r="B41" s="85" t="s">
        <v>173</v>
      </c>
      <c r="C41" s="84"/>
      <c r="D41" s="84"/>
      <c r="E41" s="84"/>
      <c r="F41" s="94">
        <v>0</v>
      </c>
      <c r="G41" s="94">
        <v>0</v>
      </c>
      <c r="H41" s="94">
        <v>0</v>
      </c>
      <c r="I41" s="94">
        <v>0</v>
      </c>
      <c r="J41" s="84"/>
      <c r="K41" s="84"/>
      <c r="L41" s="84"/>
      <c r="M41" s="84"/>
      <c r="N41" s="86" t="s">
        <v>97</v>
      </c>
      <c r="O41" s="86" t="s">
        <v>97</v>
      </c>
      <c r="P41" s="94" t="s">
        <v>97</v>
      </c>
      <c r="Q41" s="94" t="s">
        <v>97</v>
      </c>
      <c r="R41" s="87" t="s">
        <v>97</v>
      </c>
      <c r="S41" s="87" t="s">
        <v>97</v>
      </c>
      <c r="T41" s="87" t="s">
        <v>97</v>
      </c>
      <c r="U41" s="87" t="s">
        <v>97</v>
      </c>
      <c r="V41" s="94">
        <v>0</v>
      </c>
      <c r="W41" s="94">
        <v>0</v>
      </c>
      <c r="X41" s="87">
        <v>0</v>
      </c>
      <c r="Y41" s="94">
        <v>0</v>
      </c>
      <c r="Z41" s="87">
        <v>0</v>
      </c>
      <c r="AA41" s="87">
        <v>0</v>
      </c>
      <c r="AB41" s="94">
        <v>0</v>
      </c>
      <c r="AC41" s="94">
        <v>0</v>
      </c>
      <c r="AD41" s="91"/>
      <c r="AE41" s="91"/>
      <c r="AF41" s="94">
        <v>0</v>
      </c>
      <c r="AG41" s="94">
        <v>0</v>
      </c>
      <c r="AH41" s="94">
        <v>0</v>
      </c>
      <c r="AI41" s="94">
        <v>0</v>
      </c>
      <c r="AJ41" s="92" t="str">
        <f>IF(AG41=0,"-",AH41/AG41)</f>
        <v>-</v>
      </c>
      <c r="AK41" s="94">
        <v>0</v>
      </c>
      <c r="AL41" s="94">
        <v>0</v>
      </c>
      <c r="AM41" s="94">
        <v>0</v>
      </c>
      <c r="AN41" s="92" t="str">
        <f>IF(AK41=0,"-",AL41/AK41)</f>
        <v>-</v>
      </c>
      <c r="AO41" s="94">
        <v>0</v>
      </c>
      <c r="AP41" s="94">
        <v>0</v>
      </c>
      <c r="AQ41" s="94">
        <v>0</v>
      </c>
      <c r="AR41" s="92" t="str">
        <f>IF(AO41=0,"-",AP41/AO41)</f>
        <v>-</v>
      </c>
      <c r="AS41" s="86">
        <v>0</v>
      </c>
      <c r="AT41" s="86">
        <v>0</v>
      </c>
      <c r="AU41" s="86">
        <v>0</v>
      </c>
      <c r="AV41" s="92" t="str">
        <f>IF(AS41=0,"-",AT41/AS41)</f>
        <v>-</v>
      </c>
      <c r="AW41" s="94">
        <v>0</v>
      </c>
      <c r="AX41" s="94">
        <v>0</v>
      </c>
      <c r="AY41" s="94">
        <v>0</v>
      </c>
      <c r="AZ41" s="92" t="str">
        <f>IF(AW41=0,"-",AX41/AW41)</f>
        <v>-</v>
      </c>
      <c r="BA41" s="86">
        <v>0</v>
      </c>
      <c r="BB41" s="86">
        <v>0</v>
      </c>
      <c r="BC41" s="86">
        <v>0</v>
      </c>
      <c r="BD41" s="92" t="str">
        <f>IF(BA41=0,"-",BB41/BA41)</f>
        <v>-</v>
      </c>
      <c r="BE41" s="94">
        <v>0</v>
      </c>
      <c r="BF41" s="94">
        <v>0</v>
      </c>
      <c r="BG41" s="86">
        <v>0</v>
      </c>
      <c r="BH41" s="92" t="str">
        <f>IF(BE41=0,"-",BF41/BE41)</f>
        <v>-</v>
      </c>
      <c r="BI41" s="86">
        <v>0</v>
      </c>
      <c r="BJ41" s="86">
        <v>0</v>
      </c>
      <c r="BK41" s="94">
        <v>0</v>
      </c>
      <c r="BL41" s="94">
        <v>0</v>
      </c>
      <c r="BM41" s="94">
        <v>0</v>
      </c>
      <c r="BN41" s="94">
        <v>0</v>
      </c>
      <c r="BO41" s="94">
        <v>0</v>
      </c>
      <c r="BP41" s="94">
        <v>0</v>
      </c>
      <c r="BQ41" s="94">
        <v>0</v>
      </c>
      <c r="BR41" s="94">
        <v>0</v>
      </c>
      <c r="BS41" s="94">
        <v>0</v>
      </c>
      <c r="BT41" s="94">
        <v>0</v>
      </c>
      <c r="BU41" s="94">
        <v>0</v>
      </c>
      <c r="BV41" s="94">
        <v>0</v>
      </c>
      <c r="BW41" s="94">
        <v>0</v>
      </c>
      <c r="BX41" s="94">
        <v>0</v>
      </c>
      <c r="BY41" s="94">
        <v>0</v>
      </c>
      <c r="BZ41" s="94">
        <v>0</v>
      </c>
      <c r="CA41" s="94">
        <v>0</v>
      </c>
      <c r="CB41" s="94">
        <v>0</v>
      </c>
      <c r="CC41" s="94">
        <v>0</v>
      </c>
      <c r="CD41" s="86">
        <f t="shared" si="13"/>
        <v>0</v>
      </c>
      <c r="CE41" s="95"/>
      <c r="CF41" s="96"/>
      <c r="CG41" s="94">
        <v>0</v>
      </c>
      <c r="CH41" s="94">
        <v>0</v>
      </c>
      <c r="CI41" s="91"/>
      <c r="CJ41" s="91"/>
      <c r="CK41" s="86">
        <v>0</v>
      </c>
      <c r="CL41" s="86">
        <v>0</v>
      </c>
      <c r="CM41" s="86">
        <v>0</v>
      </c>
      <c r="CN41" s="86">
        <v>0</v>
      </c>
      <c r="CO41" s="92" t="str">
        <f>IF(CL41=0,"-",CM41/CL41)</f>
        <v>-</v>
      </c>
      <c r="CP41" s="94">
        <v>0</v>
      </c>
      <c r="CQ41" s="94">
        <v>0</v>
      </c>
      <c r="CR41" s="86">
        <v>0</v>
      </c>
      <c r="CS41" s="92" t="str">
        <f>IF(CP41=0,"-",CQ41/CP41)</f>
        <v>-</v>
      </c>
      <c r="CT41" s="94">
        <v>0</v>
      </c>
      <c r="CU41" s="94">
        <v>0</v>
      </c>
      <c r="CV41" s="86">
        <v>0</v>
      </c>
      <c r="CW41" s="92" t="str">
        <f>IF(CT41=0,"-",CU41/CT41)</f>
        <v>-</v>
      </c>
      <c r="CX41" s="86">
        <v>0</v>
      </c>
      <c r="CY41" s="86">
        <v>0</v>
      </c>
      <c r="CZ41" s="86">
        <v>0</v>
      </c>
      <c r="DA41" s="92" t="str">
        <f>IF(CX41=0,"-",CY41/CX41)</f>
        <v>-</v>
      </c>
      <c r="DB41" s="94">
        <v>0</v>
      </c>
      <c r="DC41" s="94">
        <v>0</v>
      </c>
      <c r="DD41" s="86">
        <v>0</v>
      </c>
      <c r="DE41" s="92" t="str">
        <f>IF(DB41=0,"-",DC41/DB41)</f>
        <v>-</v>
      </c>
      <c r="DF41" s="86">
        <v>0</v>
      </c>
      <c r="DG41" s="86">
        <v>0</v>
      </c>
      <c r="DH41" s="86">
        <v>0</v>
      </c>
      <c r="DI41" s="92" t="str">
        <f>IF(DF41=0,"-",DG41/DF41)</f>
        <v>-</v>
      </c>
      <c r="DJ41" s="94">
        <v>0</v>
      </c>
      <c r="DK41" s="94">
        <v>0</v>
      </c>
      <c r="DL41" s="86">
        <v>0</v>
      </c>
      <c r="DM41" s="92" t="str">
        <f>IF(DJ41=0,"-",DK41/DJ41)</f>
        <v>-</v>
      </c>
      <c r="DN41" s="86">
        <v>0</v>
      </c>
      <c r="DO41" s="86">
        <v>0</v>
      </c>
      <c r="DP41" s="94">
        <v>0</v>
      </c>
      <c r="DQ41" s="94">
        <v>0</v>
      </c>
      <c r="DR41" s="94">
        <v>0</v>
      </c>
      <c r="DS41" s="94">
        <v>0</v>
      </c>
      <c r="DT41" s="94">
        <v>0</v>
      </c>
      <c r="DU41" s="94">
        <v>0</v>
      </c>
      <c r="DV41" s="94">
        <v>0</v>
      </c>
      <c r="DW41" s="94">
        <v>0</v>
      </c>
      <c r="DX41" s="94">
        <v>0</v>
      </c>
      <c r="DY41" s="94">
        <v>0</v>
      </c>
      <c r="DZ41" s="94">
        <v>0</v>
      </c>
      <c r="EA41" s="94">
        <v>0</v>
      </c>
      <c r="EB41" s="94">
        <v>0</v>
      </c>
      <c r="EC41" s="94">
        <v>0</v>
      </c>
      <c r="ED41" s="94">
        <v>0</v>
      </c>
      <c r="EE41" s="94">
        <v>0</v>
      </c>
      <c r="EF41" s="94">
        <v>0</v>
      </c>
      <c r="EG41" s="94">
        <v>0</v>
      </c>
      <c r="EH41" s="94">
        <v>0</v>
      </c>
      <c r="EI41" s="86">
        <f t="shared" si="18"/>
        <v>0</v>
      </c>
      <c r="EJ41" s="96"/>
      <c r="EK41" s="96"/>
      <c r="EL41" s="94">
        <v>0</v>
      </c>
      <c r="EM41" s="94">
        <v>0</v>
      </c>
      <c r="EN41" s="86">
        <v>0</v>
      </c>
      <c r="EO41" s="86">
        <v>0</v>
      </c>
      <c r="EP41" s="86">
        <v>0</v>
      </c>
      <c r="EQ41" s="86">
        <v>0</v>
      </c>
      <c r="ER41" s="92" t="str">
        <f t="shared" si="20"/>
        <v>-</v>
      </c>
      <c r="ES41" s="94">
        <v>0</v>
      </c>
      <c r="ET41" s="94">
        <v>0</v>
      </c>
      <c r="EU41" s="86">
        <v>0</v>
      </c>
      <c r="EV41" s="92" t="str">
        <f>IF(ES41=0,"-",ET41/ES41)</f>
        <v>-</v>
      </c>
      <c r="EW41" s="94">
        <v>0</v>
      </c>
      <c r="EX41" s="94">
        <v>0</v>
      </c>
      <c r="EY41" s="86">
        <v>0</v>
      </c>
      <c r="EZ41" s="92" t="str">
        <f>IF(EW41=0,"-",EX41/EW41)</f>
        <v>-</v>
      </c>
      <c r="FA41" s="86">
        <v>0</v>
      </c>
      <c r="FB41" s="86">
        <v>0</v>
      </c>
      <c r="FC41" s="86">
        <v>0</v>
      </c>
      <c r="FD41" s="92" t="str">
        <f>IF(FA41=0,"-",FB41/FA41)</f>
        <v>-</v>
      </c>
      <c r="FE41" s="94">
        <v>0</v>
      </c>
      <c r="FF41" s="94">
        <v>0</v>
      </c>
      <c r="FG41" s="86">
        <v>0</v>
      </c>
      <c r="FH41" s="92" t="str">
        <f>IF(FE41=0,"-",FF41/FE41)</f>
        <v>-</v>
      </c>
      <c r="FI41" s="86">
        <v>0</v>
      </c>
      <c r="FJ41" s="86">
        <v>0</v>
      </c>
      <c r="FK41" s="86">
        <v>0</v>
      </c>
      <c r="FL41" s="92" t="str">
        <f>IF(FI41=0,"-",FJ41/FI41)</f>
        <v>-</v>
      </c>
      <c r="FM41" s="94">
        <v>0</v>
      </c>
      <c r="FN41" s="94">
        <v>0</v>
      </c>
      <c r="FO41" s="86">
        <v>0</v>
      </c>
      <c r="FP41" s="92" t="str">
        <f>IF(FM41=0,"-",FN41/FM41)</f>
        <v>-</v>
      </c>
      <c r="FQ41" s="86">
        <v>0</v>
      </c>
      <c r="FR41" s="86">
        <v>0</v>
      </c>
      <c r="FS41" s="94">
        <v>0</v>
      </c>
      <c r="FT41" s="94">
        <v>0</v>
      </c>
      <c r="FU41" s="94">
        <v>0</v>
      </c>
      <c r="FV41" s="94">
        <v>0</v>
      </c>
      <c r="FW41" s="94">
        <v>0</v>
      </c>
      <c r="FX41" s="94">
        <v>0</v>
      </c>
      <c r="FY41" s="94">
        <v>0</v>
      </c>
      <c r="FZ41" s="94">
        <v>0</v>
      </c>
      <c r="GA41" s="94">
        <v>0</v>
      </c>
      <c r="GB41" s="94">
        <v>0</v>
      </c>
      <c r="GC41" s="94">
        <v>0</v>
      </c>
      <c r="GD41" s="94">
        <v>0</v>
      </c>
      <c r="GE41" s="94">
        <v>0</v>
      </c>
      <c r="GF41" s="94">
        <v>0</v>
      </c>
      <c r="GG41" s="94">
        <v>0</v>
      </c>
      <c r="GH41" s="94">
        <v>0</v>
      </c>
      <c r="GI41" s="94">
        <v>0</v>
      </c>
      <c r="GJ41" s="94">
        <v>0</v>
      </c>
      <c r="GK41" s="94">
        <v>0</v>
      </c>
      <c r="GL41" s="86">
        <f t="shared" si="24"/>
        <v>0</v>
      </c>
      <c r="GM41" s="96"/>
      <c r="GN41" s="96"/>
      <c r="GO41" s="97"/>
      <c r="GP41" s="97"/>
      <c r="GQ41" s="98"/>
      <c r="GR41" s="98"/>
      <c r="GS41" s="99"/>
      <c r="GT41" s="99"/>
      <c r="GU41" s="99"/>
      <c r="GV41" s="99"/>
      <c r="GW41" s="99"/>
      <c r="GX41" s="99"/>
      <c r="GY41" s="99"/>
      <c r="GZ41" s="99"/>
      <c r="HA41" s="99"/>
      <c r="HB41" s="99"/>
      <c r="HC41" s="99"/>
      <c r="HD41" s="99"/>
      <c r="HE41" s="99"/>
      <c r="HF41" s="99"/>
      <c r="HG41" s="99"/>
      <c r="HH41" s="99"/>
      <c r="HI41" s="99"/>
      <c r="HJ41" s="97"/>
      <c r="HK41" s="100">
        <v>0</v>
      </c>
      <c r="HL41" s="100">
        <v>0</v>
      </c>
      <c r="HM41" s="100">
        <v>0</v>
      </c>
      <c r="HN41" s="100">
        <v>0</v>
      </c>
      <c r="HO41" s="100">
        <v>0</v>
      </c>
      <c r="HP41" s="100">
        <v>0</v>
      </c>
      <c r="HQ41" s="100">
        <v>0</v>
      </c>
      <c r="HR41" s="100">
        <v>0</v>
      </c>
      <c r="HS41" s="100">
        <v>0</v>
      </c>
      <c r="HT41" s="100">
        <v>0</v>
      </c>
      <c r="HU41" s="100">
        <v>0</v>
      </c>
      <c r="HV41" s="100">
        <v>0</v>
      </c>
      <c r="HW41" s="100">
        <v>0</v>
      </c>
      <c r="HX41" s="100">
        <v>0</v>
      </c>
      <c r="HY41" s="100">
        <v>0</v>
      </c>
      <c r="HZ41" s="100">
        <v>0</v>
      </c>
      <c r="IA41" s="100">
        <v>0</v>
      </c>
      <c r="IB41" s="100">
        <v>0</v>
      </c>
      <c r="IC41" s="100">
        <v>0</v>
      </c>
      <c r="ID41" s="100">
        <v>0</v>
      </c>
      <c r="IE41" s="100">
        <v>0</v>
      </c>
      <c r="IF41" s="100">
        <v>0</v>
      </c>
      <c r="IG41" s="100">
        <v>0</v>
      </c>
      <c r="IH41" s="100">
        <v>0</v>
      </c>
      <c r="II41" s="100">
        <v>0</v>
      </c>
      <c r="IJ41" s="100">
        <v>0</v>
      </c>
      <c r="IK41" s="100">
        <v>0</v>
      </c>
      <c r="IL41" s="100">
        <v>0</v>
      </c>
      <c r="IM41" s="100">
        <v>0</v>
      </c>
      <c r="IN41" s="100">
        <v>0</v>
      </c>
      <c r="IO41" s="100">
        <v>0</v>
      </c>
      <c r="IP41" s="100">
        <v>0</v>
      </c>
      <c r="IQ41" s="100">
        <v>0</v>
      </c>
      <c r="IR41" s="100">
        <v>0</v>
      </c>
      <c r="IS41" s="100">
        <v>0</v>
      </c>
      <c r="IT41" s="100">
        <v>0</v>
      </c>
      <c r="IU41" s="100">
        <v>0</v>
      </c>
      <c r="IV41" s="100">
        <v>0</v>
      </c>
      <c r="IW41" s="100">
        <v>0</v>
      </c>
      <c r="IX41" s="100">
        <v>0</v>
      </c>
      <c r="IY41" s="100">
        <v>0</v>
      </c>
      <c r="IZ41" s="100">
        <v>0</v>
      </c>
      <c r="JA41" s="100">
        <v>0</v>
      </c>
      <c r="JB41" s="100">
        <v>0</v>
      </c>
      <c r="JC41" s="100">
        <v>0</v>
      </c>
      <c r="JD41" s="100">
        <v>0</v>
      </c>
      <c r="JE41" s="100">
        <v>0</v>
      </c>
      <c r="JF41" s="100">
        <v>0</v>
      </c>
      <c r="JG41" s="100">
        <v>0</v>
      </c>
      <c r="JH41" s="100">
        <v>0</v>
      </c>
      <c r="JI41" s="100">
        <v>0</v>
      </c>
      <c r="JJ41" s="100">
        <v>0</v>
      </c>
      <c r="JK41" s="100">
        <v>0</v>
      </c>
      <c r="JL41" s="100">
        <v>0</v>
      </c>
      <c r="JM41" s="100">
        <v>0</v>
      </c>
      <c r="JN41" s="100">
        <v>0</v>
      </c>
      <c r="JO41" s="100">
        <v>0</v>
      </c>
      <c r="JP41" s="100">
        <v>0</v>
      </c>
      <c r="JQ41" s="100">
        <v>0</v>
      </c>
      <c r="JR41" s="100">
        <v>0</v>
      </c>
      <c r="JS41" s="100">
        <v>0</v>
      </c>
      <c r="JT41" s="100">
        <v>0</v>
      </c>
      <c r="JU41" s="100">
        <v>0</v>
      </c>
      <c r="JV41" s="100">
        <v>0</v>
      </c>
      <c r="JW41" s="100">
        <v>0</v>
      </c>
      <c r="JX41" s="100">
        <v>0</v>
      </c>
      <c r="JY41" s="100">
        <v>0</v>
      </c>
      <c r="JZ41" s="100">
        <v>0</v>
      </c>
      <c r="KA41" s="100">
        <v>0</v>
      </c>
      <c r="KB41" s="100">
        <v>0</v>
      </c>
      <c r="KC41" s="100">
        <v>0</v>
      </c>
      <c r="KD41" s="100">
        <v>0</v>
      </c>
      <c r="KE41" s="100">
        <v>0</v>
      </c>
      <c r="KF41" s="100">
        <v>0</v>
      </c>
      <c r="KG41" s="100">
        <v>0</v>
      </c>
      <c r="KH41" s="100">
        <v>0</v>
      </c>
      <c r="KI41" s="100">
        <v>0</v>
      </c>
      <c r="KJ41" s="100">
        <v>0</v>
      </c>
      <c r="KK41" s="100">
        <v>0</v>
      </c>
      <c r="KL41" s="100">
        <v>0</v>
      </c>
      <c r="KM41" s="2"/>
      <c r="KN41" s="100"/>
      <c r="KO41" s="93"/>
      <c r="KP41" s="93"/>
      <c r="KQ41" s="93"/>
      <c r="KR41" s="88">
        <v>0</v>
      </c>
      <c r="KS41" s="88">
        <v>0</v>
      </c>
      <c r="KT41" s="88">
        <v>0</v>
      </c>
      <c r="KU41" s="88">
        <v>0</v>
      </c>
      <c r="KV41" s="88">
        <v>0</v>
      </c>
      <c r="KW41" s="88">
        <v>0</v>
      </c>
      <c r="KX41" s="88">
        <v>0</v>
      </c>
      <c r="KY41" s="88">
        <v>0</v>
      </c>
      <c r="KZ41" s="88">
        <v>0</v>
      </c>
      <c r="LA41" s="88">
        <v>0</v>
      </c>
      <c r="LB41" s="88">
        <v>0</v>
      </c>
      <c r="LC41" s="88">
        <v>0</v>
      </c>
      <c r="LD41" s="88">
        <v>0</v>
      </c>
      <c r="LE41" s="88">
        <v>0</v>
      </c>
      <c r="LF41" s="88">
        <v>0</v>
      </c>
      <c r="LG41" s="88">
        <v>0</v>
      </c>
      <c r="LH41" s="88">
        <v>0</v>
      </c>
      <c r="LI41" s="88">
        <v>0</v>
      </c>
      <c r="LJ41" s="100"/>
      <c r="LK41" s="100"/>
      <c r="LL41" s="100"/>
      <c r="LM41" s="100"/>
      <c r="LN41" s="100"/>
      <c r="LO41" s="100"/>
      <c r="LP41" s="101"/>
      <c r="LQ41" s="101"/>
      <c r="LR41" s="101"/>
      <c r="LS41" s="101"/>
      <c r="LT41" s="101"/>
      <c r="LU41" s="102"/>
      <c r="LV41" s="101"/>
      <c r="LW41" s="101"/>
      <c r="LX41" s="102"/>
    </row>
    <row r="42" spans="1:336" s="130" customFormat="1" ht="15.75" x14ac:dyDescent="0.2">
      <c r="A42" s="84"/>
      <c r="B42" s="85" t="s">
        <v>174</v>
      </c>
      <c r="C42" s="162"/>
      <c r="D42" s="162"/>
      <c r="E42" s="162"/>
      <c r="F42" s="86">
        <f>SUM(F43:F43)</f>
        <v>3952.7999999999997</v>
      </c>
      <c r="G42" s="86">
        <f>SUM(G43:G43)</f>
        <v>0</v>
      </c>
      <c r="H42" s="86">
        <f>SUM(H43:H43)</f>
        <v>3294</v>
      </c>
      <c r="I42" s="86">
        <f>SUM(I43:I43)</f>
        <v>0</v>
      </c>
      <c r="J42" s="84"/>
      <c r="K42" s="84"/>
      <c r="L42" s="84"/>
      <c r="M42" s="84"/>
      <c r="N42" s="86" t="s">
        <v>97</v>
      </c>
      <c r="O42" s="86" t="s">
        <v>97</v>
      </c>
      <c r="P42" s="86" t="s">
        <v>97</v>
      </c>
      <c r="Q42" s="86" t="s">
        <v>97</v>
      </c>
      <c r="R42" s="87" t="s">
        <v>97</v>
      </c>
      <c r="S42" s="87" t="s">
        <v>97</v>
      </c>
      <c r="T42" s="87" t="s">
        <v>97</v>
      </c>
      <c r="U42" s="87" t="s">
        <v>97</v>
      </c>
      <c r="V42" s="86">
        <f>SUM(V43:V43)</f>
        <v>0</v>
      </c>
      <c r="W42" s="86">
        <f>SUM(W43:W43)</f>
        <v>0</v>
      </c>
      <c r="X42" s="87">
        <v>0</v>
      </c>
      <c r="Y42" s="86">
        <f>SUM(Y43:Y43)</f>
        <v>0</v>
      </c>
      <c r="Z42" s="87">
        <v>0</v>
      </c>
      <c r="AA42" s="87">
        <v>0</v>
      </c>
      <c r="AB42" s="86">
        <f>SUM(AB43:AB43)</f>
        <v>0</v>
      </c>
      <c r="AC42" s="86">
        <f>SUM(AC43:AC43)</f>
        <v>0</v>
      </c>
      <c r="AD42" s="91"/>
      <c r="AE42" s="91"/>
      <c r="AF42" s="95">
        <f>SUM(AF43:AF43)</f>
        <v>3952.7999999999997</v>
      </c>
      <c r="AG42" s="86">
        <f>SUM(AG43:AG43)</f>
        <v>2097.6</v>
      </c>
      <c r="AH42" s="86">
        <f>SUM(AH43:AH43)</f>
        <v>0</v>
      </c>
      <c r="AI42" s="86">
        <f>SUM(AI43:AI43)</f>
        <v>-2097.6</v>
      </c>
      <c r="AJ42" s="92">
        <f>IF(AG42=0,"-",AH42/AG42)</f>
        <v>0</v>
      </c>
      <c r="AK42" s="86">
        <f>SUM(AK43:AK43)</f>
        <v>0</v>
      </c>
      <c r="AL42" s="86">
        <f>SUM(AL43:AL43)</f>
        <v>0</v>
      </c>
      <c r="AM42" s="86">
        <f>SUM(AM43:AM43)</f>
        <v>0</v>
      </c>
      <c r="AN42" s="92" t="str">
        <f>IF(AK42=0,"-",AL42/AK42)</f>
        <v>-</v>
      </c>
      <c r="AO42" s="86">
        <f>SUM(AO43:AO43)</f>
        <v>0</v>
      </c>
      <c r="AP42" s="86">
        <f>SUM(AP43:AP43)</f>
        <v>0</v>
      </c>
      <c r="AQ42" s="86">
        <f>SUM(AQ43:AQ43)</f>
        <v>0</v>
      </c>
      <c r="AR42" s="92" t="str">
        <f>IF(AO42=0,"-",AP42/AO42)</f>
        <v>-</v>
      </c>
      <c r="AS42" s="86">
        <f>SUM(AS43:AS43)</f>
        <v>0</v>
      </c>
      <c r="AT42" s="86">
        <f>SUM(AT43:AT43)</f>
        <v>0</v>
      </c>
      <c r="AU42" s="86">
        <f>SUM(AU43:AU43)</f>
        <v>0</v>
      </c>
      <c r="AV42" s="92" t="str">
        <f>IF(AS42=0,"-",AT42/AS42)</f>
        <v>-</v>
      </c>
      <c r="AW42" s="86">
        <f>SUM(AW43:AW43)</f>
        <v>0</v>
      </c>
      <c r="AX42" s="86">
        <f>SUM(AX43:AX43)</f>
        <v>0</v>
      </c>
      <c r="AY42" s="86">
        <f>SUM(AY43:AY43)</f>
        <v>0</v>
      </c>
      <c r="AZ42" s="92" t="str">
        <f>IF(AW42=0,"-",AX42/AW42)</f>
        <v>-</v>
      </c>
      <c r="BA42" s="86">
        <f>SUM(BA43:BA43)</f>
        <v>0</v>
      </c>
      <c r="BB42" s="86">
        <f>SUM(BB43:BB43)</f>
        <v>0</v>
      </c>
      <c r="BC42" s="86">
        <f>SUM(BC43:BC43)</f>
        <v>0</v>
      </c>
      <c r="BD42" s="92" t="str">
        <f>IF(BA42=0,"-",BB42/BA42)</f>
        <v>-</v>
      </c>
      <c r="BE42" s="86">
        <f>SUM(BE43:BE43)</f>
        <v>2097.6</v>
      </c>
      <c r="BF42" s="86">
        <f>SUM(BF43:BF43)</f>
        <v>0</v>
      </c>
      <c r="BG42" s="86">
        <f>SUM(BG43:BG43)</f>
        <v>-2097.6</v>
      </c>
      <c r="BH42" s="92">
        <f>IF(BE42=0,"-",BF42/BE42)</f>
        <v>0</v>
      </c>
      <c r="BI42" s="86">
        <f t="shared" ref="BI42:CC42" si="105">SUM(BI43:BI43)</f>
        <v>1855.1999999999998</v>
      </c>
      <c r="BJ42" s="86">
        <f t="shared" si="105"/>
        <v>0</v>
      </c>
      <c r="BK42" s="86">
        <f t="shared" si="105"/>
        <v>0</v>
      </c>
      <c r="BL42" s="86">
        <f t="shared" si="105"/>
        <v>0</v>
      </c>
      <c r="BM42" s="86">
        <f t="shared" si="105"/>
        <v>0</v>
      </c>
      <c r="BN42" s="86">
        <f t="shared" si="105"/>
        <v>0</v>
      </c>
      <c r="BO42" s="86">
        <f t="shared" si="105"/>
        <v>0</v>
      </c>
      <c r="BP42" s="86">
        <f t="shared" si="105"/>
        <v>0</v>
      </c>
      <c r="BQ42" s="86">
        <f t="shared" si="105"/>
        <v>0</v>
      </c>
      <c r="BR42" s="86">
        <f t="shared" si="105"/>
        <v>0</v>
      </c>
      <c r="BS42" s="86">
        <f t="shared" si="105"/>
        <v>0</v>
      </c>
      <c r="BT42" s="86">
        <f t="shared" si="105"/>
        <v>0</v>
      </c>
      <c r="BU42" s="86">
        <f t="shared" si="105"/>
        <v>0</v>
      </c>
      <c r="BV42" s="86">
        <f t="shared" si="105"/>
        <v>0</v>
      </c>
      <c r="BW42" s="86">
        <f t="shared" si="105"/>
        <v>0</v>
      </c>
      <c r="BX42" s="86">
        <f t="shared" si="105"/>
        <v>0</v>
      </c>
      <c r="BY42" s="86">
        <f t="shared" si="105"/>
        <v>-3840</v>
      </c>
      <c r="BZ42" s="95">
        <f t="shared" si="105"/>
        <v>715.19999999999993</v>
      </c>
      <c r="CA42" s="95">
        <f t="shared" si="105"/>
        <v>480</v>
      </c>
      <c r="CB42" s="95">
        <f t="shared" si="105"/>
        <v>312</v>
      </c>
      <c r="CC42" s="95">
        <f t="shared" si="105"/>
        <v>348</v>
      </c>
      <c r="CD42" s="86">
        <f t="shared" si="13"/>
        <v>0</v>
      </c>
      <c r="CE42" s="95"/>
      <c r="CF42" s="95"/>
      <c r="CG42" s="86">
        <f>SUM(CG43:CG43)</f>
        <v>0</v>
      </c>
      <c r="CH42" s="86">
        <f>SUM(CH43:CH43)</f>
        <v>0</v>
      </c>
      <c r="CI42" s="91"/>
      <c r="CJ42" s="91"/>
      <c r="CK42" s="86">
        <f>SUM(CK43:CK43)</f>
        <v>3294</v>
      </c>
      <c r="CL42" s="86">
        <f>SUM(CL43:CL43)</f>
        <v>1748</v>
      </c>
      <c r="CM42" s="86">
        <f>SUM(CM43:CM43)</f>
        <v>0</v>
      </c>
      <c r="CN42" s="86">
        <f>SUM(CN43:CN43)</f>
        <v>-1748</v>
      </c>
      <c r="CO42" s="92">
        <f>IF(CL42=0,"-",CM42/CL42)</f>
        <v>0</v>
      </c>
      <c r="CP42" s="86">
        <f>SUM(CP43:CP43)</f>
        <v>0</v>
      </c>
      <c r="CQ42" s="86">
        <f>SUM(CQ43:CQ43)</f>
        <v>0</v>
      </c>
      <c r="CR42" s="86">
        <f>SUM(CR43:CR43)</f>
        <v>0</v>
      </c>
      <c r="CS42" s="92" t="str">
        <f>IF(CP42=0,"-",CQ42/CP42)</f>
        <v>-</v>
      </c>
      <c r="CT42" s="86">
        <f>SUM(CT43:CT43)</f>
        <v>0</v>
      </c>
      <c r="CU42" s="86">
        <f>SUM(CU43:CU43)</f>
        <v>0</v>
      </c>
      <c r="CV42" s="86">
        <f>SUM(CV43:CV43)</f>
        <v>0</v>
      </c>
      <c r="CW42" s="92" t="str">
        <f>IF(CT42=0,"-",CU42/CT42)</f>
        <v>-</v>
      </c>
      <c r="CX42" s="86">
        <f>SUM(CX43:CX43)</f>
        <v>0</v>
      </c>
      <c r="CY42" s="86">
        <f>SUM(CY43:CY43)</f>
        <v>0</v>
      </c>
      <c r="CZ42" s="86">
        <f>SUM(CZ43:CZ43)</f>
        <v>0</v>
      </c>
      <c r="DA42" s="92" t="str">
        <f>IF(CX42=0,"-",CY42/CX42)</f>
        <v>-</v>
      </c>
      <c r="DB42" s="86">
        <f>SUM(DB43:DB43)</f>
        <v>0</v>
      </c>
      <c r="DC42" s="86">
        <f>SUM(DC43:DC43)</f>
        <v>0</v>
      </c>
      <c r="DD42" s="86">
        <f>SUM(DD43:DD43)</f>
        <v>0</v>
      </c>
      <c r="DE42" s="92" t="str">
        <f>IF(DB42=0,"-",DC42/DB42)</f>
        <v>-</v>
      </c>
      <c r="DF42" s="86">
        <f>SUM(DF43:DF43)</f>
        <v>0</v>
      </c>
      <c r="DG42" s="86">
        <f>SUM(DG43:DG43)</f>
        <v>0</v>
      </c>
      <c r="DH42" s="86">
        <f>SUM(DH43:DH43)</f>
        <v>0</v>
      </c>
      <c r="DI42" s="92" t="str">
        <f>IF(DF42=0,"-",DG42/DF42)</f>
        <v>-</v>
      </c>
      <c r="DJ42" s="86">
        <f>SUM(DJ43:DJ43)</f>
        <v>1748</v>
      </c>
      <c r="DK42" s="86">
        <f>SUM(DK43:DK43)</f>
        <v>0</v>
      </c>
      <c r="DL42" s="86">
        <f>SUM(DL43:DL43)</f>
        <v>-1748</v>
      </c>
      <c r="DM42" s="92">
        <f>IF(DJ42=0,"-",DK42/DJ42)</f>
        <v>0</v>
      </c>
      <c r="DN42" s="86">
        <f t="shared" ref="DN42:EH42" si="106">SUM(DN43:DN43)</f>
        <v>1546</v>
      </c>
      <c r="DO42" s="86">
        <f t="shared" si="106"/>
        <v>0</v>
      </c>
      <c r="DP42" s="86">
        <f t="shared" si="106"/>
        <v>0</v>
      </c>
      <c r="DQ42" s="86">
        <f t="shared" si="106"/>
        <v>0</v>
      </c>
      <c r="DR42" s="86">
        <f t="shared" si="106"/>
        <v>0</v>
      </c>
      <c r="DS42" s="86">
        <f t="shared" si="106"/>
        <v>0</v>
      </c>
      <c r="DT42" s="86">
        <f t="shared" si="106"/>
        <v>0</v>
      </c>
      <c r="DU42" s="86">
        <f t="shared" si="106"/>
        <v>0</v>
      </c>
      <c r="DV42" s="86">
        <f t="shared" si="106"/>
        <v>0</v>
      </c>
      <c r="DW42" s="86">
        <f t="shared" si="106"/>
        <v>0</v>
      </c>
      <c r="DX42" s="86">
        <f t="shared" si="106"/>
        <v>0</v>
      </c>
      <c r="DY42" s="86">
        <f t="shared" si="106"/>
        <v>0</v>
      </c>
      <c r="DZ42" s="86">
        <f t="shared" si="106"/>
        <v>0</v>
      </c>
      <c r="EA42" s="86">
        <f t="shared" si="106"/>
        <v>0</v>
      </c>
      <c r="EB42" s="86">
        <f t="shared" si="106"/>
        <v>0</v>
      </c>
      <c r="EC42" s="86">
        <f t="shared" si="106"/>
        <v>0</v>
      </c>
      <c r="ED42" s="86">
        <f t="shared" si="106"/>
        <v>-3200</v>
      </c>
      <c r="EE42" s="95">
        <f t="shared" si="106"/>
        <v>596</v>
      </c>
      <c r="EF42" s="95">
        <f t="shared" si="106"/>
        <v>400</v>
      </c>
      <c r="EG42" s="95">
        <f t="shared" si="106"/>
        <v>260</v>
      </c>
      <c r="EH42" s="95">
        <f t="shared" si="106"/>
        <v>290</v>
      </c>
      <c r="EI42" s="86">
        <f t="shared" si="18"/>
        <v>0</v>
      </c>
      <c r="EJ42" s="95"/>
      <c r="EK42" s="95"/>
      <c r="EL42" s="86">
        <f t="shared" ref="EL42:EQ42" si="107">SUM(EL43:EL43)</f>
        <v>0</v>
      </c>
      <c r="EM42" s="86">
        <f t="shared" si="107"/>
        <v>0</v>
      </c>
      <c r="EN42" s="86">
        <f>SUM(EN43:EN43)</f>
        <v>3294</v>
      </c>
      <c r="EO42" s="86">
        <f>SUM(EO43:EO43)</f>
        <v>1748</v>
      </c>
      <c r="EP42" s="86">
        <f t="shared" si="107"/>
        <v>0</v>
      </c>
      <c r="EQ42" s="86">
        <f t="shared" si="107"/>
        <v>-1748</v>
      </c>
      <c r="ER42" s="92">
        <f t="shared" si="20"/>
        <v>0</v>
      </c>
      <c r="ES42" s="86">
        <f>SUM(ES43:ES43)</f>
        <v>0</v>
      </c>
      <c r="ET42" s="86">
        <f>SUM(ET43:ET43)</f>
        <v>0</v>
      </c>
      <c r="EU42" s="86">
        <f>SUM(EU43:EU43)</f>
        <v>0</v>
      </c>
      <c r="EV42" s="92" t="str">
        <f>IF(ES42=0,"-",ET42/ES42)</f>
        <v>-</v>
      </c>
      <c r="EW42" s="86">
        <f>SUM(EW43:EW43)</f>
        <v>0</v>
      </c>
      <c r="EX42" s="86">
        <f>SUM(EX43:EX43)</f>
        <v>0</v>
      </c>
      <c r="EY42" s="86">
        <f>SUM(EY43:EY43)</f>
        <v>0</v>
      </c>
      <c r="EZ42" s="92" t="str">
        <f>IF(EW42=0,"-",EX42/EW42)</f>
        <v>-</v>
      </c>
      <c r="FA42" s="86">
        <f>SUM(FA43:FA43)</f>
        <v>0</v>
      </c>
      <c r="FB42" s="86">
        <f>SUM(FB43:FB43)</f>
        <v>0</v>
      </c>
      <c r="FC42" s="86">
        <f>SUM(FC43:FC43)</f>
        <v>0</v>
      </c>
      <c r="FD42" s="92" t="str">
        <f>IF(FA42=0,"-",FB42/FA42)</f>
        <v>-</v>
      </c>
      <c r="FE42" s="86">
        <f>SUM(FE43:FE43)</f>
        <v>0</v>
      </c>
      <c r="FF42" s="86">
        <f>SUM(FF43:FF43)</f>
        <v>0</v>
      </c>
      <c r="FG42" s="86">
        <f>SUM(FG43:FG43)</f>
        <v>0</v>
      </c>
      <c r="FH42" s="92" t="str">
        <f>IF(FE42=0,"-",FF42/FE42)</f>
        <v>-</v>
      </c>
      <c r="FI42" s="86">
        <f>SUM(FI43:FI43)</f>
        <v>0</v>
      </c>
      <c r="FJ42" s="86">
        <f>SUM(FJ43:FJ43)</f>
        <v>0</v>
      </c>
      <c r="FK42" s="86">
        <f>SUM(FK43:FK43)</f>
        <v>0</v>
      </c>
      <c r="FL42" s="92" t="str">
        <f>IF(FI42=0,"-",FJ42/FI42)</f>
        <v>-</v>
      </c>
      <c r="FM42" s="86">
        <f>SUM(FM43:FM43)</f>
        <v>1748</v>
      </c>
      <c r="FN42" s="86">
        <f>SUM(FN43:FN43)</f>
        <v>0</v>
      </c>
      <c r="FO42" s="86">
        <f>SUM(FO43:FO43)</f>
        <v>-1748</v>
      </c>
      <c r="FP42" s="92">
        <f>IF(FM42=0,"-",FN42/FM42)</f>
        <v>0</v>
      </c>
      <c r="FQ42" s="86">
        <f>SUM(FQ43:FQ43)</f>
        <v>1546</v>
      </c>
      <c r="FR42" s="86">
        <f t="shared" ref="FR42:GK42" si="108">SUM(FR43:FR43)</f>
        <v>0</v>
      </c>
      <c r="FS42" s="86">
        <f t="shared" si="108"/>
        <v>0</v>
      </c>
      <c r="FT42" s="86">
        <f t="shared" si="108"/>
        <v>0</v>
      </c>
      <c r="FU42" s="86">
        <f t="shared" si="108"/>
        <v>0</v>
      </c>
      <c r="FV42" s="86">
        <f t="shared" si="108"/>
        <v>0</v>
      </c>
      <c r="FW42" s="86">
        <f t="shared" si="108"/>
        <v>0</v>
      </c>
      <c r="FX42" s="86">
        <f t="shared" si="108"/>
        <v>0</v>
      </c>
      <c r="FY42" s="86">
        <f t="shared" si="108"/>
        <v>0</v>
      </c>
      <c r="FZ42" s="86">
        <f t="shared" si="108"/>
        <v>0</v>
      </c>
      <c r="GA42" s="86">
        <f t="shared" si="108"/>
        <v>0</v>
      </c>
      <c r="GB42" s="86">
        <f t="shared" si="108"/>
        <v>0</v>
      </c>
      <c r="GC42" s="86">
        <f t="shared" si="108"/>
        <v>0</v>
      </c>
      <c r="GD42" s="86">
        <f t="shared" si="108"/>
        <v>0</v>
      </c>
      <c r="GE42" s="86">
        <f t="shared" si="108"/>
        <v>0</v>
      </c>
      <c r="GF42" s="86">
        <f t="shared" si="108"/>
        <v>0</v>
      </c>
      <c r="GG42" s="86">
        <f t="shared" si="108"/>
        <v>-3200</v>
      </c>
      <c r="GH42" s="95">
        <f t="shared" si="108"/>
        <v>596</v>
      </c>
      <c r="GI42" s="95">
        <f t="shared" si="108"/>
        <v>400</v>
      </c>
      <c r="GJ42" s="95">
        <f t="shared" si="108"/>
        <v>260</v>
      </c>
      <c r="GK42" s="95">
        <f t="shared" si="108"/>
        <v>290</v>
      </c>
      <c r="GL42" s="86">
        <f>H42-EL42-EN42</f>
        <v>0</v>
      </c>
      <c r="GM42" s="95"/>
      <c r="GN42" s="95"/>
      <c r="GO42" s="97"/>
      <c r="GP42" s="97"/>
      <c r="GQ42" s="99"/>
      <c r="GR42" s="99"/>
      <c r="GS42" s="99"/>
      <c r="GT42" s="99"/>
      <c r="GU42" s="99"/>
      <c r="GV42" s="99"/>
      <c r="GW42" s="99"/>
      <c r="GX42" s="99"/>
      <c r="GY42" s="99"/>
      <c r="GZ42" s="99"/>
      <c r="HA42" s="99"/>
      <c r="HB42" s="99"/>
      <c r="HC42" s="99"/>
      <c r="HD42" s="99"/>
      <c r="HE42" s="99"/>
      <c r="HF42" s="99"/>
      <c r="HG42" s="99"/>
      <c r="HH42" s="99"/>
      <c r="HI42" s="99"/>
      <c r="HJ42" s="97"/>
      <c r="HK42" s="88">
        <f t="shared" ref="HK42:JV42" si="109">SUM(HK43:HK43)</f>
        <v>0</v>
      </c>
      <c r="HL42" s="88">
        <f t="shared" si="109"/>
        <v>0</v>
      </c>
      <c r="HM42" s="88">
        <f t="shared" si="109"/>
        <v>0</v>
      </c>
      <c r="HN42" s="88">
        <f t="shared" si="109"/>
        <v>0</v>
      </c>
      <c r="HO42" s="88">
        <f t="shared" si="109"/>
        <v>0</v>
      </c>
      <c r="HP42" s="88">
        <f t="shared" si="109"/>
        <v>0</v>
      </c>
      <c r="HQ42" s="88">
        <f t="shared" si="109"/>
        <v>0</v>
      </c>
      <c r="HR42" s="88">
        <f t="shared" si="109"/>
        <v>0</v>
      </c>
      <c r="HS42" s="88">
        <f t="shared" si="109"/>
        <v>0</v>
      </c>
      <c r="HT42" s="88">
        <f t="shared" si="109"/>
        <v>0</v>
      </c>
      <c r="HU42" s="88">
        <f t="shared" si="109"/>
        <v>0</v>
      </c>
      <c r="HV42" s="88">
        <f t="shared" si="109"/>
        <v>0</v>
      </c>
      <c r="HW42" s="88">
        <f t="shared" si="109"/>
        <v>0</v>
      </c>
      <c r="HX42" s="88">
        <f t="shared" si="109"/>
        <v>0</v>
      </c>
      <c r="HY42" s="88">
        <f t="shared" si="109"/>
        <v>0</v>
      </c>
      <c r="HZ42" s="88">
        <f t="shared" si="109"/>
        <v>0</v>
      </c>
      <c r="IA42" s="88">
        <f t="shared" si="109"/>
        <v>0</v>
      </c>
      <c r="IB42" s="88">
        <f t="shared" si="109"/>
        <v>0</v>
      </c>
      <c r="IC42" s="88">
        <f t="shared" si="109"/>
        <v>0</v>
      </c>
      <c r="ID42" s="88">
        <f t="shared" si="109"/>
        <v>0</v>
      </c>
      <c r="IE42" s="88">
        <f t="shared" si="109"/>
        <v>0</v>
      </c>
      <c r="IF42" s="88">
        <f t="shared" si="109"/>
        <v>0</v>
      </c>
      <c r="IG42" s="88">
        <f t="shared" si="109"/>
        <v>0</v>
      </c>
      <c r="IH42" s="88">
        <f t="shared" si="109"/>
        <v>0</v>
      </c>
      <c r="II42" s="88">
        <f t="shared" si="109"/>
        <v>0</v>
      </c>
      <c r="IJ42" s="88">
        <f t="shared" si="109"/>
        <v>0</v>
      </c>
      <c r="IK42" s="88">
        <f t="shared" si="109"/>
        <v>0</v>
      </c>
      <c r="IL42" s="88">
        <f t="shared" si="109"/>
        <v>0</v>
      </c>
      <c r="IM42" s="88">
        <f t="shared" si="109"/>
        <v>0</v>
      </c>
      <c r="IN42" s="88">
        <f t="shared" si="109"/>
        <v>0</v>
      </c>
      <c r="IO42" s="88">
        <f t="shared" si="109"/>
        <v>0</v>
      </c>
      <c r="IP42" s="88">
        <f t="shared" si="109"/>
        <v>0</v>
      </c>
      <c r="IQ42" s="88">
        <f t="shared" si="109"/>
        <v>0</v>
      </c>
      <c r="IR42" s="88">
        <f t="shared" si="109"/>
        <v>0</v>
      </c>
      <c r="IS42" s="88">
        <f t="shared" si="109"/>
        <v>0</v>
      </c>
      <c r="IT42" s="88">
        <f t="shared" si="109"/>
        <v>0</v>
      </c>
      <c r="IU42" s="88">
        <f t="shared" si="109"/>
        <v>0</v>
      </c>
      <c r="IV42" s="88">
        <f t="shared" si="109"/>
        <v>0</v>
      </c>
      <c r="IW42" s="88">
        <f t="shared" si="109"/>
        <v>0</v>
      </c>
      <c r="IX42" s="88">
        <f t="shared" si="109"/>
        <v>0</v>
      </c>
      <c r="IY42" s="88">
        <f t="shared" si="109"/>
        <v>0</v>
      </c>
      <c r="IZ42" s="88">
        <f t="shared" si="109"/>
        <v>0</v>
      </c>
      <c r="JA42" s="88">
        <f t="shared" si="109"/>
        <v>0</v>
      </c>
      <c r="JB42" s="88">
        <f t="shared" si="109"/>
        <v>0</v>
      </c>
      <c r="JC42" s="88">
        <f t="shared" si="109"/>
        <v>0</v>
      </c>
      <c r="JD42" s="88">
        <f t="shared" si="109"/>
        <v>0</v>
      </c>
      <c r="JE42" s="88">
        <f t="shared" si="109"/>
        <v>0</v>
      </c>
      <c r="JF42" s="88">
        <f t="shared" si="109"/>
        <v>0</v>
      </c>
      <c r="JG42" s="88">
        <f t="shared" si="109"/>
        <v>0</v>
      </c>
      <c r="JH42" s="88">
        <f t="shared" si="109"/>
        <v>0</v>
      </c>
      <c r="JI42" s="88">
        <f t="shared" si="109"/>
        <v>0</v>
      </c>
      <c r="JJ42" s="88">
        <f t="shared" si="109"/>
        <v>0</v>
      </c>
      <c r="JK42" s="88">
        <f t="shared" si="109"/>
        <v>0</v>
      </c>
      <c r="JL42" s="88">
        <f t="shared" si="109"/>
        <v>0</v>
      </c>
      <c r="JM42" s="88">
        <f t="shared" si="109"/>
        <v>0</v>
      </c>
      <c r="JN42" s="88">
        <f t="shared" si="109"/>
        <v>0</v>
      </c>
      <c r="JO42" s="88">
        <f t="shared" si="109"/>
        <v>0</v>
      </c>
      <c r="JP42" s="88">
        <f t="shared" si="109"/>
        <v>0</v>
      </c>
      <c r="JQ42" s="88">
        <f t="shared" si="109"/>
        <v>0</v>
      </c>
      <c r="JR42" s="88">
        <f t="shared" si="109"/>
        <v>0</v>
      </c>
      <c r="JS42" s="88">
        <f t="shared" si="109"/>
        <v>0</v>
      </c>
      <c r="JT42" s="88">
        <f t="shared" si="109"/>
        <v>0</v>
      </c>
      <c r="JU42" s="88">
        <f t="shared" si="109"/>
        <v>0</v>
      </c>
      <c r="JV42" s="88">
        <f t="shared" si="109"/>
        <v>0</v>
      </c>
      <c r="JW42" s="88">
        <f t="shared" ref="JW42:KL42" si="110">SUM(JW43:JW43)</f>
        <v>0</v>
      </c>
      <c r="JX42" s="88">
        <f t="shared" si="110"/>
        <v>0</v>
      </c>
      <c r="JY42" s="88">
        <f t="shared" si="110"/>
        <v>0</v>
      </c>
      <c r="JZ42" s="88">
        <f t="shared" si="110"/>
        <v>0</v>
      </c>
      <c r="KA42" s="88">
        <f t="shared" si="110"/>
        <v>0</v>
      </c>
      <c r="KB42" s="88">
        <f t="shared" si="110"/>
        <v>0</v>
      </c>
      <c r="KC42" s="88">
        <f t="shared" si="110"/>
        <v>0</v>
      </c>
      <c r="KD42" s="88">
        <f t="shared" si="110"/>
        <v>0</v>
      </c>
      <c r="KE42" s="88">
        <f t="shared" si="110"/>
        <v>0</v>
      </c>
      <c r="KF42" s="88">
        <f t="shared" si="110"/>
        <v>0</v>
      </c>
      <c r="KG42" s="88">
        <f t="shared" si="110"/>
        <v>0</v>
      </c>
      <c r="KH42" s="88">
        <f t="shared" si="110"/>
        <v>0</v>
      </c>
      <c r="KI42" s="88">
        <f t="shared" si="110"/>
        <v>0</v>
      </c>
      <c r="KJ42" s="88">
        <f t="shared" si="110"/>
        <v>0</v>
      </c>
      <c r="KK42" s="88">
        <f t="shared" si="110"/>
        <v>0</v>
      </c>
      <c r="KL42" s="88">
        <f t="shared" si="110"/>
        <v>0</v>
      </c>
      <c r="KM42" s="2"/>
      <c r="KN42" s="88"/>
      <c r="KO42" s="93"/>
      <c r="KP42" s="93"/>
      <c r="KQ42" s="93"/>
      <c r="KR42" s="88">
        <f t="shared" ref="KR42:LI42" si="111">SUM(KR43:KR43)</f>
        <v>0</v>
      </c>
      <c r="KS42" s="88">
        <f t="shared" si="111"/>
        <v>0</v>
      </c>
      <c r="KT42" s="88">
        <f t="shared" si="111"/>
        <v>0</v>
      </c>
      <c r="KU42" s="88">
        <f t="shared" si="111"/>
        <v>0</v>
      </c>
      <c r="KV42" s="88">
        <f t="shared" si="111"/>
        <v>0</v>
      </c>
      <c r="KW42" s="88">
        <f t="shared" si="111"/>
        <v>0</v>
      </c>
      <c r="KX42" s="88">
        <f t="shared" si="111"/>
        <v>0</v>
      </c>
      <c r="KY42" s="88">
        <f t="shared" si="111"/>
        <v>0</v>
      </c>
      <c r="KZ42" s="88">
        <f t="shared" si="111"/>
        <v>0</v>
      </c>
      <c r="LA42" s="88">
        <f t="shared" si="111"/>
        <v>0</v>
      </c>
      <c r="LB42" s="88">
        <f t="shared" si="111"/>
        <v>0</v>
      </c>
      <c r="LC42" s="88">
        <f t="shared" si="111"/>
        <v>0</v>
      </c>
      <c r="LD42" s="88">
        <f t="shared" si="111"/>
        <v>0</v>
      </c>
      <c r="LE42" s="88">
        <f t="shared" si="111"/>
        <v>0</v>
      </c>
      <c r="LF42" s="88">
        <f t="shared" si="111"/>
        <v>0</v>
      </c>
      <c r="LG42" s="88">
        <f t="shared" si="111"/>
        <v>0</v>
      </c>
      <c r="LH42" s="88">
        <f t="shared" si="111"/>
        <v>0</v>
      </c>
      <c r="LI42" s="88">
        <f t="shared" si="111"/>
        <v>0</v>
      </c>
      <c r="LJ42" s="88"/>
      <c r="LK42" s="88"/>
      <c r="LL42" s="88"/>
      <c r="LM42" s="88"/>
      <c r="LN42" s="88"/>
      <c r="LO42" s="88"/>
      <c r="LP42" s="89"/>
      <c r="LQ42" s="89"/>
      <c r="LR42" s="89"/>
      <c r="LS42" s="89"/>
      <c r="LT42" s="89"/>
      <c r="LU42" s="90"/>
      <c r="LV42" s="89"/>
      <c r="LW42" s="89"/>
      <c r="LX42" s="90"/>
    </row>
    <row r="43" spans="1:336" s="130" customFormat="1" ht="36.75" customHeight="1" outlineLevel="1" x14ac:dyDescent="0.2">
      <c r="A43" s="152" t="s">
        <v>175</v>
      </c>
      <c r="B43" s="104" t="s">
        <v>176</v>
      </c>
      <c r="C43" s="105" t="s">
        <v>103</v>
      </c>
      <c r="D43" s="105" t="s">
        <v>104</v>
      </c>
      <c r="E43" s="105" t="s">
        <v>104</v>
      </c>
      <c r="F43" s="107">
        <f>AF43</f>
        <v>3952.7999999999997</v>
      </c>
      <c r="G43" s="107"/>
      <c r="H43" s="107">
        <f>CK43</f>
        <v>3294</v>
      </c>
      <c r="I43" s="107"/>
      <c r="J43" s="108">
        <v>42020</v>
      </c>
      <c r="K43" s="108"/>
      <c r="L43" s="108">
        <v>42024</v>
      </c>
      <c r="M43" s="109"/>
      <c r="N43" s="107">
        <v>0</v>
      </c>
      <c r="O43" s="107"/>
      <c r="P43" s="110" t="s">
        <v>104</v>
      </c>
      <c r="Q43" s="111"/>
      <c r="R43" s="110" t="s">
        <v>104</v>
      </c>
      <c r="S43" s="110" t="s">
        <v>104</v>
      </c>
      <c r="T43" s="110" t="s">
        <v>104</v>
      </c>
      <c r="U43" s="110" t="s">
        <v>104</v>
      </c>
      <c r="V43" s="107">
        <v>0</v>
      </c>
      <c r="W43" s="107">
        <v>0</v>
      </c>
      <c r="X43" s="110" t="s">
        <v>104</v>
      </c>
      <c r="Y43" s="107">
        <v>0</v>
      </c>
      <c r="Z43" s="110" t="s">
        <v>104</v>
      </c>
      <c r="AA43" s="110" t="s">
        <v>104</v>
      </c>
      <c r="AB43" s="112">
        <v>0</v>
      </c>
      <c r="AC43" s="112"/>
      <c r="AD43" s="113" t="s">
        <v>112</v>
      </c>
      <c r="AE43" s="113"/>
      <c r="AF43" s="114">
        <f>AG43+BZ43+CA43+CB43+CC43</f>
        <v>3952.7999999999997</v>
      </c>
      <c r="AG43" s="115">
        <f>AK43+AO43+AW43+BE43</f>
        <v>2097.6</v>
      </c>
      <c r="AH43" s="115">
        <f>AL43+AP43+AX43+BF43</f>
        <v>0</v>
      </c>
      <c r="AI43" s="115">
        <f>AH43-AG43</f>
        <v>-2097.6</v>
      </c>
      <c r="AJ43" s="116">
        <f>IF(AG43=0,"-",AH43/AG43)</f>
        <v>0</v>
      </c>
      <c r="AK43" s="117">
        <v>0</v>
      </c>
      <c r="AL43" s="117"/>
      <c r="AM43" s="115">
        <f>AL43-AK43</f>
        <v>0</v>
      </c>
      <c r="AN43" s="116" t="str">
        <f>IF(AK43=0,"-",AL43/AK43)</f>
        <v>-</v>
      </c>
      <c r="AO43" s="117">
        <v>0</v>
      </c>
      <c r="AP43" s="117"/>
      <c r="AQ43" s="115">
        <f>AP43-AO43</f>
        <v>0</v>
      </c>
      <c r="AR43" s="116" t="str">
        <f>IF(AO43=0,"-",AP43/AO43)</f>
        <v>-</v>
      </c>
      <c r="AS43" s="115">
        <v>0</v>
      </c>
      <c r="AT43" s="115">
        <f>AL43+AP43</f>
        <v>0</v>
      </c>
      <c r="AU43" s="115">
        <f>AT43-AS43</f>
        <v>0</v>
      </c>
      <c r="AV43" s="116" t="str">
        <f>IF(AS43=0,"-",AT43/AS43)</f>
        <v>-</v>
      </c>
      <c r="AW43" s="117">
        <v>0</v>
      </c>
      <c r="AX43" s="117"/>
      <c r="AY43" s="115">
        <v>0</v>
      </c>
      <c r="AZ43" s="116" t="str">
        <f>IF(AW43=0,"-",AX43/AW43)</f>
        <v>-</v>
      </c>
      <c r="BA43" s="115">
        <f>AS43+AW43</f>
        <v>0</v>
      </c>
      <c r="BB43" s="115">
        <v>0</v>
      </c>
      <c r="BC43" s="115">
        <f>BB43-BA43</f>
        <v>0</v>
      </c>
      <c r="BD43" s="116" t="str">
        <f>IF(BA43=0,"-",BB43/BA43)</f>
        <v>-</v>
      </c>
      <c r="BE43" s="117">
        <v>2097.6</v>
      </c>
      <c r="BF43" s="117"/>
      <c r="BG43" s="115">
        <f>BF43-BE43</f>
        <v>-2097.6</v>
      </c>
      <c r="BH43" s="116">
        <f>IF(BE43=0,"-",BF43/BE43)</f>
        <v>0</v>
      </c>
      <c r="BI43" s="114">
        <f>F43-AB43-AG43</f>
        <v>1855.1999999999998</v>
      </c>
      <c r="BJ43" s="114">
        <f>G43-AC43-AH43</f>
        <v>0</v>
      </c>
      <c r="BK43" s="118">
        <v>0</v>
      </c>
      <c r="BL43" s="118">
        <v>0</v>
      </c>
      <c r="BM43" s="118">
        <v>0</v>
      </c>
      <c r="BN43" s="118">
        <v>0</v>
      </c>
      <c r="BO43" s="118">
        <v>0</v>
      </c>
      <c r="BP43" s="118">
        <v>0</v>
      </c>
      <c r="BQ43" s="118">
        <v>0</v>
      </c>
      <c r="BR43" s="118">
        <v>0</v>
      </c>
      <c r="BS43" s="118">
        <v>0</v>
      </c>
      <c r="BT43" s="118">
        <v>0</v>
      </c>
      <c r="BU43" s="118">
        <v>0</v>
      </c>
      <c r="BV43" s="118">
        <v>0</v>
      </c>
      <c r="BW43" s="118">
        <v>0</v>
      </c>
      <c r="BX43" s="118">
        <v>0</v>
      </c>
      <c r="BY43" s="115">
        <v>-3840</v>
      </c>
      <c r="BZ43" s="118">
        <v>715.19999999999993</v>
      </c>
      <c r="CA43" s="118">
        <v>480</v>
      </c>
      <c r="CB43" s="118">
        <v>312</v>
      </c>
      <c r="CC43" s="118">
        <v>348</v>
      </c>
      <c r="CD43" s="114">
        <f t="shared" si="13"/>
        <v>0</v>
      </c>
      <c r="CE43" s="163" t="s">
        <v>177</v>
      </c>
      <c r="CF43" s="118"/>
      <c r="CG43" s="117">
        <v>0</v>
      </c>
      <c r="CH43" s="117"/>
      <c r="CI43" s="113" t="s">
        <v>112</v>
      </c>
      <c r="CJ43" s="113"/>
      <c r="CK43" s="115">
        <f>CL43+EE43+EF43+EG43+EH43</f>
        <v>3294</v>
      </c>
      <c r="CL43" s="115">
        <f>CP43+CT43+DB43+DJ43</f>
        <v>1748</v>
      </c>
      <c r="CM43" s="115">
        <f>CQ43+CU43+DC43+DK43</f>
        <v>0</v>
      </c>
      <c r="CN43" s="115">
        <f>CM43-CL43</f>
        <v>-1748</v>
      </c>
      <c r="CO43" s="116">
        <f>IF(CL43=0,"-",CM43/CL43)</f>
        <v>0</v>
      </c>
      <c r="CP43" s="117">
        <v>0</v>
      </c>
      <c r="CQ43" s="117"/>
      <c r="CR43" s="115">
        <f>CQ43-CP43</f>
        <v>0</v>
      </c>
      <c r="CS43" s="116" t="str">
        <f>IF(CP43=0,"-",CQ43/CP43)</f>
        <v>-</v>
      </c>
      <c r="CT43" s="117">
        <v>0</v>
      </c>
      <c r="CU43" s="117"/>
      <c r="CV43" s="115">
        <f>CU43-CT43</f>
        <v>0</v>
      </c>
      <c r="CW43" s="116" t="str">
        <f>IF(CT43=0,"-",CU43/CT43)</f>
        <v>-</v>
      </c>
      <c r="CX43" s="115">
        <f>CP43+CT43</f>
        <v>0</v>
      </c>
      <c r="CY43" s="115">
        <f>CQ43+CU43</f>
        <v>0</v>
      </c>
      <c r="CZ43" s="115">
        <f>CY43-CX43</f>
        <v>0</v>
      </c>
      <c r="DA43" s="116" t="str">
        <f>IF(CX43=0,"-",CY43/CX43)</f>
        <v>-</v>
      </c>
      <c r="DB43" s="117">
        <v>0</v>
      </c>
      <c r="DC43" s="117"/>
      <c r="DD43" s="115">
        <f>DC43-DB43</f>
        <v>0</v>
      </c>
      <c r="DE43" s="116" t="str">
        <f>IF(DB43=0,"-",DC43/DB43)</f>
        <v>-</v>
      </c>
      <c r="DF43" s="115">
        <f>CX43+DB43</f>
        <v>0</v>
      </c>
      <c r="DG43" s="115">
        <f>CY43+DC43</f>
        <v>0</v>
      </c>
      <c r="DH43" s="115">
        <f>DG43-DF43</f>
        <v>0</v>
      </c>
      <c r="DI43" s="116" t="str">
        <f>IF(DF43=0,"-",DG43/DF43)</f>
        <v>-</v>
      </c>
      <c r="DJ43" s="118">
        <v>1748</v>
      </c>
      <c r="DK43" s="117"/>
      <c r="DL43" s="115">
        <f>DK43-DJ43</f>
        <v>-1748</v>
      </c>
      <c r="DM43" s="116">
        <f>IF(DJ43=0,"-",DK43/DJ43)</f>
        <v>0</v>
      </c>
      <c r="DN43" s="114">
        <f>H43-CG43-CL43</f>
        <v>1546</v>
      </c>
      <c r="DO43" s="114">
        <f>I43-CH43-CM43</f>
        <v>0</v>
      </c>
      <c r="DP43" s="118">
        <v>0</v>
      </c>
      <c r="DQ43" s="118">
        <v>0</v>
      </c>
      <c r="DR43" s="118">
        <v>0</v>
      </c>
      <c r="DS43" s="118">
        <v>0</v>
      </c>
      <c r="DT43" s="118">
        <v>0</v>
      </c>
      <c r="DU43" s="118">
        <v>0</v>
      </c>
      <c r="DV43" s="118">
        <v>0</v>
      </c>
      <c r="DW43" s="118">
        <v>0</v>
      </c>
      <c r="DX43" s="118">
        <v>0</v>
      </c>
      <c r="DY43" s="118">
        <v>0</v>
      </c>
      <c r="DZ43" s="118">
        <v>0</v>
      </c>
      <c r="EA43" s="118">
        <v>0</v>
      </c>
      <c r="EB43" s="118">
        <v>0</v>
      </c>
      <c r="EC43" s="118">
        <v>0</v>
      </c>
      <c r="ED43" s="112">
        <v>-3200</v>
      </c>
      <c r="EE43" s="118">
        <v>596</v>
      </c>
      <c r="EF43" s="118">
        <v>400</v>
      </c>
      <c r="EG43" s="118">
        <v>260</v>
      </c>
      <c r="EH43" s="118">
        <v>290</v>
      </c>
      <c r="EI43" s="114">
        <f t="shared" si="18"/>
        <v>0</v>
      </c>
      <c r="EJ43" s="163" t="s">
        <v>177</v>
      </c>
      <c r="EK43" s="118"/>
      <c r="EL43" s="117">
        <v>0</v>
      </c>
      <c r="EM43" s="117"/>
      <c r="EN43" s="115">
        <f>EO43+GH43+GI43+GJ43+GK43</f>
        <v>3294</v>
      </c>
      <c r="EO43" s="115">
        <f>ES43+EW43+FE43+FM43</f>
        <v>1748</v>
      </c>
      <c r="EP43" s="115">
        <f>ET43+EX43+FF43+FN43</f>
        <v>0</v>
      </c>
      <c r="EQ43" s="115">
        <f>EP43-EO43</f>
        <v>-1748</v>
      </c>
      <c r="ER43" s="116">
        <f t="shared" si="20"/>
        <v>0</v>
      </c>
      <c r="ES43" s="117">
        <v>0</v>
      </c>
      <c r="ET43" s="117"/>
      <c r="EU43" s="115">
        <f>ET43-ES43</f>
        <v>0</v>
      </c>
      <c r="EV43" s="116" t="str">
        <f>IF(ES43=0,"-",ET43/ES43)</f>
        <v>-</v>
      </c>
      <c r="EW43" s="117">
        <v>0</v>
      </c>
      <c r="EX43" s="117"/>
      <c r="EY43" s="115">
        <f>EX43-EW43</f>
        <v>0</v>
      </c>
      <c r="EZ43" s="116" t="str">
        <f>IF(EW43=0,"-",EX43/EW43)</f>
        <v>-</v>
      </c>
      <c r="FA43" s="115">
        <f>ES43+EW43</f>
        <v>0</v>
      </c>
      <c r="FB43" s="115">
        <f>ET43+EX43</f>
        <v>0</v>
      </c>
      <c r="FC43" s="115">
        <f>FB43-FA43</f>
        <v>0</v>
      </c>
      <c r="FD43" s="116" t="str">
        <f>IF(FA43=0,"-",FB43/FA43)</f>
        <v>-</v>
      </c>
      <c r="FE43" s="117">
        <v>0</v>
      </c>
      <c r="FF43" s="117"/>
      <c r="FG43" s="115">
        <f>FF43-FE43</f>
        <v>0</v>
      </c>
      <c r="FH43" s="116" t="str">
        <f>IF(FE43=0,"-",FF43/FE43)</f>
        <v>-</v>
      </c>
      <c r="FI43" s="115">
        <f>FA43+FE43</f>
        <v>0</v>
      </c>
      <c r="FJ43" s="115">
        <f>FB43+FF43</f>
        <v>0</v>
      </c>
      <c r="FK43" s="115">
        <f>FJ43-FI43</f>
        <v>0</v>
      </c>
      <c r="FL43" s="116" t="str">
        <f>IF(FI43=0,"-",FJ43/FI43)</f>
        <v>-</v>
      </c>
      <c r="FM43" s="118">
        <v>1748</v>
      </c>
      <c r="FN43" s="117"/>
      <c r="FO43" s="115">
        <f>FN43-FM43</f>
        <v>-1748</v>
      </c>
      <c r="FP43" s="116">
        <f>IF(FM43=0,"-",FN43/FM43)</f>
        <v>0</v>
      </c>
      <c r="FQ43" s="114">
        <f>H43-EL43-EO43</f>
        <v>1546</v>
      </c>
      <c r="FR43" s="114">
        <f>I43-EM43-EP43</f>
        <v>0</v>
      </c>
      <c r="FS43" s="118">
        <v>0</v>
      </c>
      <c r="FT43" s="118">
        <v>0</v>
      </c>
      <c r="FU43" s="118">
        <v>0</v>
      </c>
      <c r="FV43" s="118">
        <v>0</v>
      </c>
      <c r="FW43" s="118">
        <v>0</v>
      </c>
      <c r="FX43" s="118">
        <v>0</v>
      </c>
      <c r="FY43" s="118">
        <v>0</v>
      </c>
      <c r="FZ43" s="118">
        <v>0</v>
      </c>
      <c r="GA43" s="118">
        <v>0</v>
      </c>
      <c r="GB43" s="118">
        <v>0</v>
      </c>
      <c r="GC43" s="118">
        <v>0</v>
      </c>
      <c r="GD43" s="118">
        <v>0</v>
      </c>
      <c r="GE43" s="118">
        <v>0</v>
      </c>
      <c r="GF43" s="118">
        <v>0</v>
      </c>
      <c r="GG43" s="115">
        <v>-3200</v>
      </c>
      <c r="GH43" s="118">
        <v>596</v>
      </c>
      <c r="GI43" s="118">
        <v>400</v>
      </c>
      <c r="GJ43" s="118">
        <v>260</v>
      </c>
      <c r="GK43" s="118">
        <v>290</v>
      </c>
      <c r="GL43" s="114">
        <f>H43-EL43-EN43</f>
        <v>0</v>
      </c>
      <c r="GM43" s="163" t="s">
        <v>177</v>
      </c>
      <c r="GN43" s="118"/>
      <c r="GO43" s="122"/>
      <c r="GP43" s="123"/>
      <c r="GQ43" s="124"/>
      <c r="GR43" s="124"/>
      <c r="GS43" s="124"/>
      <c r="GT43" s="124"/>
      <c r="GU43" s="124"/>
      <c r="GV43" s="124"/>
      <c r="GW43" s="124"/>
      <c r="GX43" s="124"/>
      <c r="GY43" s="124"/>
      <c r="GZ43" s="124"/>
      <c r="HA43" s="124"/>
      <c r="HB43" s="124"/>
      <c r="HC43" s="124"/>
      <c r="HD43" s="124"/>
      <c r="HE43" s="124"/>
      <c r="HF43" s="124"/>
      <c r="HG43" s="124"/>
      <c r="HH43" s="124"/>
      <c r="HI43" s="124"/>
      <c r="HJ43" s="123"/>
      <c r="HK43" s="125">
        <f t="shared" ref="HK43:HR43" si="112">HS43+IA43+II43+IQ43</f>
        <v>0</v>
      </c>
      <c r="HL43" s="125">
        <f t="shared" si="112"/>
        <v>0</v>
      </c>
      <c r="HM43" s="125">
        <f t="shared" si="112"/>
        <v>0</v>
      </c>
      <c r="HN43" s="125">
        <f t="shared" si="112"/>
        <v>0</v>
      </c>
      <c r="HO43" s="125">
        <f t="shared" si="112"/>
        <v>0</v>
      </c>
      <c r="HP43" s="125">
        <f t="shared" si="112"/>
        <v>0</v>
      </c>
      <c r="HQ43" s="125">
        <f t="shared" si="112"/>
        <v>0</v>
      </c>
      <c r="HR43" s="125">
        <f t="shared" si="112"/>
        <v>0</v>
      </c>
      <c r="HS43" s="126"/>
      <c r="HT43" s="126"/>
      <c r="HU43" s="126"/>
      <c r="HV43" s="126"/>
      <c r="HW43" s="126"/>
      <c r="HX43" s="126"/>
      <c r="HY43" s="126"/>
      <c r="HZ43" s="126"/>
      <c r="IA43" s="126"/>
      <c r="IB43" s="126"/>
      <c r="IC43" s="126"/>
      <c r="ID43" s="126"/>
      <c r="IE43" s="126"/>
      <c r="IF43" s="126"/>
      <c r="IG43" s="126"/>
      <c r="IH43" s="126"/>
      <c r="II43" s="126"/>
      <c r="IJ43" s="126"/>
      <c r="IK43" s="126"/>
      <c r="IL43" s="126"/>
      <c r="IM43" s="126"/>
      <c r="IN43" s="126"/>
      <c r="IO43" s="126"/>
      <c r="IP43" s="126"/>
      <c r="IQ43" s="126"/>
      <c r="IR43" s="126"/>
      <c r="IS43" s="126"/>
      <c r="IT43" s="126"/>
      <c r="IU43" s="126"/>
      <c r="IV43" s="126"/>
      <c r="IW43" s="126"/>
      <c r="IX43" s="126"/>
      <c r="IY43" s="125">
        <f t="shared" ref="IY43:JF43" si="113">JG43+JO43+JW43+KE43</f>
        <v>0</v>
      </c>
      <c r="IZ43" s="125">
        <f t="shared" si="113"/>
        <v>0</v>
      </c>
      <c r="JA43" s="125">
        <f t="shared" si="113"/>
        <v>0</v>
      </c>
      <c r="JB43" s="125">
        <f t="shared" si="113"/>
        <v>0</v>
      </c>
      <c r="JC43" s="125">
        <f t="shared" si="113"/>
        <v>0</v>
      </c>
      <c r="JD43" s="125">
        <f t="shared" si="113"/>
        <v>0</v>
      </c>
      <c r="JE43" s="125">
        <f t="shared" si="113"/>
        <v>0</v>
      </c>
      <c r="JF43" s="125">
        <f t="shared" si="113"/>
        <v>0</v>
      </c>
      <c r="JG43" s="126"/>
      <c r="JH43" s="126"/>
      <c r="JI43" s="126"/>
      <c r="JJ43" s="126"/>
      <c r="JK43" s="126"/>
      <c r="JL43" s="126"/>
      <c r="JM43" s="126"/>
      <c r="JN43" s="126"/>
      <c r="JO43" s="126"/>
      <c r="JP43" s="126"/>
      <c r="JQ43" s="126"/>
      <c r="JR43" s="126"/>
      <c r="JS43" s="126"/>
      <c r="JT43" s="126"/>
      <c r="JU43" s="126"/>
      <c r="JV43" s="126"/>
      <c r="JW43" s="126"/>
      <c r="JX43" s="126"/>
      <c r="JY43" s="126"/>
      <c r="JZ43" s="126"/>
      <c r="KA43" s="126"/>
      <c r="KB43" s="126"/>
      <c r="KC43" s="126"/>
      <c r="KD43" s="126"/>
      <c r="KE43" s="126"/>
      <c r="KF43" s="126"/>
      <c r="KG43" s="126"/>
      <c r="KH43" s="126"/>
      <c r="KI43" s="126"/>
      <c r="KJ43" s="126"/>
      <c r="KK43" s="126"/>
      <c r="KL43" s="126"/>
      <c r="KM43" s="2"/>
      <c r="KN43" s="126" t="s">
        <v>97</v>
      </c>
      <c r="KO43" s="93"/>
      <c r="KP43" s="93"/>
      <c r="KQ43" s="93"/>
      <c r="KR43" s="126"/>
      <c r="KS43" s="126"/>
      <c r="KT43" s="126"/>
      <c r="KU43" s="126"/>
      <c r="KV43" s="126"/>
      <c r="KW43" s="126"/>
      <c r="KX43" s="126"/>
      <c r="KY43" s="126"/>
      <c r="KZ43" s="126"/>
      <c r="LA43" s="126"/>
      <c r="LB43" s="126"/>
      <c r="LC43" s="126"/>
      <c r="LD43" s="126"/>
      <c r="LE43" s="126"/>
      <c r="LF43" s="126"/>
      <c r="LG43" s="126"/>
      <c r="LH43" s="126"/>
      <c r="LI43" s="126"/>
      <c r="LJ43" s="127"/>
      <c r="LK43" s="127"/>
      <c r="LL43" s="127"/>
      <c r="LM43" s="127"/>
      <c r="LN43" s="127"/>
      <c r="LO43" s="127"/>
      <c r="LP43" s="128"/>
      <c r="LQ43" s="128"/>
      <c r="LR43" s="128"/>
      <c r="LS43" s="128"/>
      <c r="LT43" s="128"/>
      <c r="LU43" s="129"/>
      <c r="LV43" s="128"/>
      <c r="LW43" s="128"/>
      <c r="LX43" s="129"/>
    </row>
    <row r="44" spans="1:336" s="130" customFormat="1" ht="18.75" customHeight="1" x14ac:dyDescent="0.2">
      <c r="A44" s="164"/>
      <c r="B44" s="165" t="s">
        <v>178</v>
      </c>
      <c r="C44" s="164"/>
      <c r="D44" s="164"/>
      <c r="E44" s="164"/>
      <c r="F44" s="166">
        <f>F11+F12+F13+F42+F14+F16+F41</f>
        <v>112187.34128097606</v>
      </c>
      <c r="G44" s="166">
        <f>G11+G12+G13+G42+G14+G16+G41</f>
        <v>0</v>
      </c>
      <c r="H44" s="166">
        <f>H11+H12+H13+H42+H14+H16+H41</f>
        <v>95047.11235330737</v>
      </c>
      <c r="I44" s="166">
        <f>I11+I12+I13+I42+I14+I16+I41</f>
        <v>0</v>
      </c>
      <c r="J44" s="166"/>
      <c r="K44" s="166"/>
      <c r="L44" s="166"/>
      <c r="M44" s="166"/>
      <c r="N44" s="166" t="s">
        <v>97</v>
      </c>
      <c r="O44" s="166" t="s">
        <v>97</v>
      </c>
      <c r="P44" s="166" t="s">
        <v>97</v>
      </c>
      <c r="Q44" s="166" t="s">
        <v>97</v>
      </c>
      <c r="R44" s="166" t="s">
        <v>97</v>
      </c>
      <c r="S44" s="166" t="s">
        <v>97</v>
      </c>
      <c r="T44" s="166" t="s">
        <v>97</v>
      </c>
      <c r="U44" s="166" t="s">
        <v>97</v>
      </c>
      <c r="V44" s="166">
        <f>V11+V12+V13+V42+V14+V16+V41</f>
        <v>0</v>
      </c>
      <c r="W44" s="166">
        <f>W11+W12+W13+W42+W14+W16+W41</f>
        <v>0</v>
      </c>
      <c r="X44" s="166">
        <v>0</v>
      </c>
      <c r="Y44" s="166">
        <f>Y11+Y12+Y13+Y42+Y14+Y16+Y41</f>
        <v>0</v>
      </c>
      <c r="Z44" s="166">
        <v>0</v>
      </c>
      <c r="AA44" s="166">
        <v>0</v>
      </c>
      <c r="AB44" s="166">
        <f>AB11+AB12+AB13+AB42+AB14+AB16+AB41</f>
        <v>1246.8932192019729</v>
      </c>
      <c r="AC44" s="166">
        <f>AC11+AC12+AC13+AC42+AC14+AC16+AC41</f>
        <v>0</v>
      </c>
      <c r="AD44" s="167"/>
      <c r="AE44" s="167"/>
      <c r="AF44" s="166">
        <f>AF11+AF12+AF13+AF42+AF14+AF16+AF41</f>
        <v>110940.44806177409</v>
      </c>
      <c r="AG44" s="166">
        <f>AG11+AG12+AG13+AG42+AG14+AG16+AG41</f>
        <v>68771.586132946904</v>
      </c>
      <c r="AH44" s="166">
        <f>AH11+AH12+AH13+AH42+AH14+AH16+AH41</f>
        <v>0</v>
      </c>
      <c r="AI44" s="166">
        <f>AI11+AI12+AI13+AI42+AI14+AI16+AI41</f>
        <v>-68771.586132946904</v>
      </c>
      <c r="AJ44" s="168">
        <f>IF(AG44=0,"-",AH44/AG44)</f>
        <v>0</v>
      </c>
      <c r="AK44" s="166">
        <f>AK11+AK12+AK13+AK42+AK14+AK16+AK41</f>
        <v>3044.7421391946482</v>
      </c>
      <c r="AL44" s="166">
        <f>AL11+AL12+AL13+AL42+AL14+AL16+AL41</f>
        <v>0</v>
      </c>
      <c r="AM44" s="166">
        <f>AM11+AM12+AM13+AM42+AM14+AM16+AM41</f>
        <v>-3044.7421391946482</v>
      </c>
      <c r="AN44" s="168">
        <f>IF(AK44=0,"-",AL44/AK44)</f>
        <v>0</v>
      </c>
      <c r="AO44" s="166">
        <f>AO11+AO12+AO13+AO42+AO14+AO16+AO41</f>
        <v>5673.2111720000003</v>
      </c>
      <c r="AP44" s="166">
        <f>AP11+AP12+AP13+AP42+AP14+AP16+AP41</f>
        <v>0</v>
      </c>
      <c r="AQ44" s="166">
        <f>AQ11+AQ12+AQ13+AQ42+AQ14+AQ16+AQ41</f>
        <v>-5673.2111720000003</v>
      </c>
      <c r="AR44" s="168">
        <f>IF(AO44=0,"-",AP44/AO44)</f>
        <v>0</v>
      </c>
      <c r="AS44" s="166">
        <f>AS11+AS12+AS13+AS42+AS14+AS16+AS41</f>
        <v>8717.9533111946475</v>
      </c>
      <c r="AT44" s="166">
        <f>AT11+AT12+AT13+AT42+AT14+AT16+AT41</f>
        <v>0</v>
      </c>
      <c r="AU44" s="166">
        <f>AU11+AU12+AU13+AU42+AU14+AU16+AU41</f>
        <v>-8717.9533111946475</v>
      </c>
      <c r="AV44" s="168">
        <f>IF(AS44=0,"-",AT44/AS44)</f>
        <v>0</v>
      </c>
      <c r="AW44" s="166">
        <f>AW11+AW12+AW13+AW42+AW14+AW16+AW41</f>
        <v>5375.9808000000003</v>
      </c>
      <c r="AX44" s="166">
        <f>AX11+AX12+AX13+AX42+AX14+AX16+AX41</f>
        <v>0</v>
      </c>
      <c r="AY44" s="166">
        <f>AY11+AY12+AY13+AY42+AY14+AY16+AY41</f>
        <v>-5375.9808000000003</v>
      </c>
      <c r="AZ44" s="168">
        <f>IF(AW44=0,"-",AX44/AW44)</f>
        <v>0</v>
      </c>
      <c r="BA44" s="166">
        <f>BA11+BA12+BA13+BA42+BA14+BA16+BA41</f>
        <v>14093.934111194649</v>
      </c>
      <c r="BB44" s="166">
        <f>BB11+BB12+BB13+BB42+BB14+BB16+BB41</f>
        <v>0</v>
      </c>
      <c r="BC44" s="166">
        <f>BC11+BC12+BC13+BC42+BC14+BC16+BC41</f>
        <v>-14093.934111194649</v>
      </c>
      <c r="BD44" s="168">
        <f>IF(BA44=0,"-",BB44/BA44)</f>
        <v>0</v>
      </c>
      <c r="BE44" s="166">
        <f>BE11+BE12+BE13+BE42+BE14+BE16+BE41</f>
        <v>54677.652021752263</v>
      </c>
      <c r="BF44" s="166">
        <f>BF11+BF12+BF13+BF42+BF14+BF16+BF41</f>
        <v>0</v>
      </c>
      <c r="BG44" s="166">
        <f>BG11+BG12+BG13+BG42+BG14+BG16+BG41</f>
        <v>-54677.652021752263</v>
      </c>
      <c r="BH44" s="168">
        <f>IF(BE44=0,"-",BF44/BE44)</f>
        <v>0</v>
      </c>
      <c r="BI44" s="166">
        <f t="shared" ref="BI44:CD44" si="114">BI11+BI12+BI13+BI42+BI14+BI16+BI41</f>
        <v>42168.86192882718</v>
      </c>
      <c r="BJ44" s="166">
        <f t="shared" si="114"/>
        <v>0</v>
      </c>
      <c r="BK44" s="166">
        <f t="shared" si="114"/>
        <v>0</v>
      </c>
      <c r="BL44" s="166">
        <f t="shared" si="114"/>
        <v>0</v>
      </c>
      <c r="BM44" s="166">
        <f t="shared" si="114"/>
        <v>0</v>
      </c>
      <c r="BN44" s="166">
        <f t="shared" si="114"/>
        <v>0</v>
      </c>
      <c r="BO44" s="166">
        <f t="shared" si="114"/>
        <v>0</v>
      </c>
      <c r="BP44" s="166">
        <f t="shared" si="114"/>
        <v>0</v>
      </c>
      <c r="BQ44" s="166">
        <f t="shared" si="114"/>
        <v>0</v>
      </c>
      <c r="BR44" s="166">
        <f t="shared" si="114"/>
        <v>0</v>
      </c>
      <c r="BS44" s="166">
        <f t="shared" si="114"/>
        <v>0</v>
      </c>
      <c r="BT44" s="166">
        <f t="shared" si="114"/>
        <v>0</v>
      </c>
      <c r="BU44" s="166">
        <f t="shared" si="114"/>
        <v>0</v>
      </c>
      <c r="BV44" s="166">
        <f t="shared" si="114"/>
        <v>0</v>
      </c>
      <c r="BW44" s="166">
        <f t="shared" si="114"/>
        <v>0</v>
      </c>
      <c r="BX44" s="166">
        <f t="shared" si="114"/>
        <v>0</v>
      </c>
      <c r="BY44" s="166">
        <f t="shared" si="114"/>
        <v>-84313.388415194655</v>
      </c>
      <c r="BZ44" s="166">
        <f t="shared" si="114"/>
        <v>16318.27882613465</v>
      </c>
      <c r="CA44" s="166">
        <f t="shared" si="114"/>
        <v>10759.481258425209</v>
      </c>
      <c r="CB44" s="166">
        <f t="shared" si="114"/>
        <v>7271.9068842673241</v>
      </c>
      <c r="CC44" s="166">
        <f t="shared" si="114"/>
        <v>7819.1949599999998</v>
      </c>
      <c r="CD44" s="166">
        <f t="shared" si="114"/>
        <v>0</v>
      </c>
      <c r="CE44" s="169"/>
      <c r="CF44" s="170"/>
      <c r="CG44" s="166">
        <f>CG11+CG12+CG13+CG42+CG14+CG16+CG41</f>
        <v>4156.3107306732436</v>
      </c>
      <c r="CH44" s="166">
        <f>CH11+CH12+CH13+CH42+CH14+CH16+CH41</f>
        <v>0</v>
      </c>
      <c r="CI44" s="167"/>
      <c r="CJ44" s="167"/>
      <c r="CK44" s="166">
        <f>CK11+CK12+CK13+CK42+CK14+CK16+CK41</f>
        <v>90890.801622634128</v>
      </c>
      <c r="CL44" s="166">
        <f>CL11+CL12+CL13+CL42+CL14+CL16+CL41</f>
        <v>56995.768822343554</v>
      </c>
      <c r="CM44" s="166">
        <f>CM11+CM12+CM13+CM42+CM14+CM16+CM41</f>
        <v>0</v>
      </c>
      <c r="CN44" s="166">
        <f>CN11+CN12+CN13+CN42+CN14+CN16+CN41</f>
        <v>-56995.768822343554</v>
      </c>
      <c r="CO44" s="168">
        <f>IF(CL44=0,"-",CM44/CL44)</f>
        <v>0</v>
      </c>
      <c r="CP44" s="166">
        <f>CP11+CP12+CP13+CP42+CP14+CP16+CP41</f>
        <v>2184.3154942166666</v>
      </c>
      <c r="CQ44" s="166">
        <f>CQ11+CQ12+CQ13+CQ42+CQ14+CQ16+CQ41</f>
        <v>0</v>
      </c>
      <c r="CR44" s="166">
        <f>CR11+CR12+CR13+CR42+CR14+CR16+CR41</f>
        <v>-2184.3154942166666</v>
      </c>
      <c r="CS44" s="168">
        <f>IF(CP44=0,"-",CQ44/CP44)</f>
        <v>0</v>
      </c>
      <c r="CT44" s="166">
        <f>CT11+CT12+CT13+CT42+CT14+CT16+CT41</f>
        <v>4766.7593100000004</v>
      </c>
      <c r="CU44" s="166">
        <f>CU11+CU12+CU13+CU42+CU14+CU16+CU41</f>
        <v>0</v>
      </c>
      <c r="CV44" s="166">
        <f>CV11+CV12+CV13+CV42+CV14+CV16+CV41</f>
        <v>-4766.7593100000004</v>
      </c>
      <c r="CW44" s="168">
        <f>IF(CT44=0,"-",CU44/CT44)</f>
        <v>0</v>
      </c>
      <c r="CX44" s="166">
        <f>CX11+CX12+CX13+CX42+CX14+CX16+CX41</f>
        <v>6951.074804216667</v>
      </c>
      <c r="CY44" s="166">
        <f>CY11+CY12+CY13+CY42+CY14+CY16+CY41</f>
        <v>0</v>
      </c>
      <c r="CZ44" s="166">
        <f>CZ11+CZ12+CZ13+CZ42+CZ14+CZ16+CZ41</f>
        <v>-6951.074804216667</v>
      </c>
      <c r="DA44" s="168">
        <f>IF(CX44=0,"-",CY44/CX44)</f>
        <v>0</v>
      </c>
      <c r="DB44" s="166">
        <f>DB11+DB12+DB13+DB42+DB14+DB16+DB41</f>
        <v>4479.9840000000004</v>
      </c>
      <c r="DC44" s="166">
        <f>DC11+DC12+DC13+DC42+DC14+DC16+DC41</f>
        <v>0</v>
      </c>
      <c r="DD44" s="166">
        <f>DD11+DD12+DD13+DD42+DD14+DD16+DD41</f>
        <v>-4479.9840000000004</v>
      </c>
      <c r="DE44" s="168">
        <f>IF(DB44=0,"-",DC44/DB44)</f>
        <v>0</v>
      </c>
      <c r="DF44" s="166">
        <f>DF11+DF12+DF13+DF42+DF14+DF16+DF41</f>
        <v>11431.058804216667</v>
      </c>
      <c r="DG44" s="166">
        <f>DG11+DG12+DG13+DG42+DG14+DG16+DG41</f>
        <v>0</v>
      </c>
      <c r="DH44" s="166">
        <f>DH11+DH12+DH13+DH42+DH14+DH16+DH41</f>
        <v>-11431.058804216667</v>
      </c>
      <c r="DI44" s="168">
        <f>IF(DF44=0,"-",DG44/DF44)</f>
        <v>0</v>
      </c>
      <c r="DJ44" s="166">
        <f>DJ11+DJ12+DJ13+DJ42+DJ14+DJ16+DJ41</f>
        <v>45564.710018126883</v>
      </c>
      <c r="DK44" s="166">
        <f>DK11+DK12+DK13+DK42+DK14+DK16+DK41</f>
        <v>0</v>
      </c>
      <c r="DL44" s="166">
        <f>DL11+DL12+DL13+DL42+DL14+DL16+DL41</f>
        <v>-45564.710018126883</v>
      </c>
      <c r="DM44" s="168">
        <f>IF(DJ44=0,"-",DK44/DJ44)</f>
        <v>0</v>
      </c>
      <c r="DN44" s="166">
        <f t="shared" ref="DN44:EI44" si="115">DN11+DN12+DN13+DN42+DN14+DN16+DN41</f>
        <v>33895.032800290559</v>
      </c>
      <c r="DO44" s="166">
        <f t="shared" si="115"/>
        <v>0</v>
      </c>
      <c r="DP44" s="166">
        <f t="shared" si="115"/>
        <v>0</v>
      </c>
      <c r="DQ44" s="166">
        <f t="shared" si="115"/>
        <v>0</v>
      </c>
      <c r="DR44" s="166">
        <f t="shared" si="115"/>
        <v>0</v>
      </c>
      <c r="DS44" s="166">
        <f t="shared" si="115"/>
        <v>0</v>
      </c>
      <c r="DT44" s="166">
        <f t="shared" si="115"/>
        <v>0</v>
      </c>
      <c r="DU44" s="166">
        <f t="shared" si="115"/>
        <v>0</v>
      </c>
      <c r="DV44" s="166">
        <f t="shared" si="115"/>
        <v>0</v>
      </c>
      <c r="DW44" s="166">
        <f t="shared" si="115"/>
        <v>0</v>
      </c>
      <c r="DX44" s="166">
        <f t="shared" si="115"/>
        <v>0</v>
      </c>
      <c r="DY44" s="166">
        <f t="shared" si="115"/>
        <v>0</v>
      </c>
      <c r="DZ44" s="166">
        <f t="shared" si="115"/>
        <v>0</v>
      </c>
      <c r="EA44" s="166">
        <f t="shared" si="115"/>
        <v>0</v>
      </c>
      <c r="EB44" s="166">
        <f t="shared" si="115"/>
        <v>0</v>
      </c>
      <c r="EC44" s="166">
        <f t="shared" si="115"/>
        <v>0</v>
      </c>
      <c r="ED44" s="166">
        <f t="shared" si="115"/>
        <v>-69947.212724216661</v>
      </c>
      <c r="EE44" s="166">
        <f t="shared" si="115"/>
        <v>12905.847239999999</v>
      </c>
      <c r="EF44" s="166">
        <f t="shared" si="115"/>
        <v>8759.6265842905614</v>
      </c>
      <c r="EG44" s="166">
        <f t="shared" si="115"/>
        <v>5713.5631760000006</v>
      </c>
      <c r="EH44" s="166">
        <f t="shared" si="115"/>
        <v>6515.9957999999997</v>
      </c>
      <c r="EI44" s="166">
        <f t="shared" si="115"/>
        <v>0</v>
      </c>
      <c r="EJ44" s="170"/>
      <c r="EK44" s="170"/>
      <c r="EL44" s="166">
        <f t="shared" ref="EL44:EQ44" si="116">EL11+EL12+EL13+EL42+EL14+EL16+EL41</f>
        <v>4156.3107306732436</v>
      </c>
      <c r="EM44" s="166">
        <f t="shared" si="116"/>
        <v>0</v>
      </c>
      <c r="EN44" s="166">
        <f t="shared" si="116"/>
        <v>90890.801622634128</v>
      </c>
      <c r="EO44" s="166">
        <f t="shared" si="116"/>
        <v>56995.768822343554</v>
      </c>
      <c r="EP44" s="166">
        <f t="shared" si="116"/>
        <v>0</v>
      </c>
      <c r="EQ44" s="166">
        <f t="shared" si="116"/>
        <v>-56995.768822343554</v>
      </c>
      <c r="ER44" s="168">
        <f t="shared" si="20"/>
        <v>0</v>
      </c>
      <c r="ES44" s="166">
        <f>ES11+ES12+ES13+ES42+ES14+ES16+ES41</f>
        <v>2038.4929999999999</v>
      </c>
      <c r="ET44" s="166">
        <f>ET11+ET12+ET13+ET42+ET14+ET16+ET41</f>
        <v>0</v>
      </c>
      <c r="EU44" s="166">
        <f>EU11+EU12+EU13+EU42+EU14+EU16+EU41</f>
        <v>-2038.4929999999999</v>
      </c>
      <c r="EV44" s="168">
        <f>IF(ES44=0,"-",ET44/ES44)</f>
        <v>0</v>
      </c>
      <c r="EW44" s="166">
        <f>EW11+EW12+EW13+EW42+EW14+EW16+EW41</f>
        <v>4912.5818042166666</v>
      </c>
      <c r="EX44" s="166">
        <f>EX11+EX12+EX13+EX42+EX14+EX16+EX41</f>
        <v>0</v>
      </c>
      <c r="EY44" s="166">
        <f>EY11+EY12+EY13+EY42+EY14+EY16+EY41</f>
        <v>-4912.5818042166666</v>
      </c>
      <c r="EZ44" s="168">
        <f>IF(EW44=0,"-",EX44/EW44)</f>
        <v>0</v>
      </c>
      <c r="FA44" s="166">
        <f>FA11+FA12+FA13+FA42+FA14+FA16+FA41</f>
        <v>6951.074804216667</v>
      </c>
      <c r="FB44" s="166">
        <f>FB11+FB12+FB13+FB42+FB14+FB16+FB41</f>
        <v>0</v>
      </c>
      <c r="FC44" s="166">
        <f>FC11+FC12+FC13+FC42+FC14+FC16+FC41</f>
        <v>-6951.074804216667</v>
      </c>
      <c r="FD44" s="168">
        <f>IF(FA44=0,"-",FB44/FA44)</f>
        <v>0</v>
      </c>
      <c r="FE44" s="166">
        <f>FE11+FE12+FE13+FE42+FE14+FE16+FE41</f>
        <v>4479.9840000000004</v>
      </c>
      <c r="FF44" s="166">
        <f>FF11+FF12+FF13+FF42+FF14+FF16+FF41</f>
        <v>0</v>
      </c>
      <c r="FG44" s="166">
        <f>FG11+FG12+FG13+FG42+FG14+FG16+FG41</f>
        <v>-4479.9840000000004</v>
      </c>
      <c r="FH44" s="168">
        <f>IF(FE44=0,"-",FF44/FE44)</f>
        <v>0</v>
      </c>
      <c r="FI44" s="166">
        <f>FI11+FI12+FI13+FI42+FI14+FI16+FI41</f>
        <v>11431.058804216667</v>
      </c>
      <c r="FJ44" s="166">
        <f>FJ11+FJ12+FJ13+FJ42+FJ14+FJ16+FJ41</f>
        <v>0</v>
      </c>
      <c r="FK44" s="166">
        <f>FK11+FK12+FK13+FK42+FK14+FK16+FK41</f>
        <v>-11431.058804216667</v>
      </c>
      <c r="FL44" s="168">
        <f>IF(FI44=0,"-",FJ44/FI44)</f>
        <v>0</v>
      </c>
      <c r="FM44" s="166">
        <f>FM11+FM12+FM13+FM42+FM14+FM16+FM41</f>
        <v>45564.710018126883</v>
      </c>
      <c r="FN44" s="166">
        <f>FN11+FN12+FN13+FN42+FN14+FN16+FN41</f>
        <v>0</v>
      </c>
      <c r="FO44" s="166">
        <f>FO11+FO12+FO13+FO42+FO14+FO16+FO41</f>
        <v>-45564.710018126883</v>
      </c>
      <c r="FP44" s="168">
        <f>IF(FM44=0,"-",FN44/FM44)</f>
        <v>0</v>
      </c>
      <c r="FQ44" s="166">
        <f t="shared" ref="FQ44:GL44" si="117">FQ11+FQ12+FQ13+FQ42+FQ14+FQ16+FQ41</f>
        <v>33895.032800290559</v>
      </c>
      <c r="FR44" s="166">
        <f t="shared" si="117"/>
        <v>0</v>
      </c>
      <c r="FS44" s="166">
        <f t="shared" si="117"/>
        <v>0</v>
      </c>
      <c r="FT44" s="166">
        <f t="shared" si="117"/>
        <v>0</v>
      </c>
      <c r="FU44" s="166">
        <f t="shared" si="117"/>
        <v>0</v>
      </c>
      <c r="FV44" s="166">
        <f t="shared" si="117"/>
        <v>0</v>
      </c>
      <c r="FW44" s="166">
        <f t="shared" si="117"/>
        <v>0</v>
      </c>
      <c r="FX44" s="166">
        <f t="shared" si="117"/>
        <v>0</v>
      </c>
      <c r="FY44" s="166">
        <f t="shared" si="117"/>
        <v>0</v>
      </c>
      <c r="FZ44" s="166">
        <f t="shared" si="117"/>
        <v>0</v>
      </c>
      <c r="GA44" s="166">
        <f t="shared" si="117"/>
        <v>0</v>
      </c>
      <c r="GB44" s="166">
        <f t="shared" si="117"/>
        <v>0</v>
      </c>
      <c r="GC44" s="166">
        <f t="shared" si="117"/>
        <v>0</v>
      </c>
      <c r="GD44" s="166">
        <f t="shared" si="117"/>
        <v>0</v>
      </c>
      <c r="GE44" s="166">
        <f t="shared" si="117"/>
        <v>0</v>
      </c>
      <c r="GF44" s="166">
        <f t="shared" si="117"/>
        <v>0</v>
      </c>
      <c r="GG44" s="166">
        <f t="shared" si="117"/>
        <v>-69947.212724216661</v>
      </c>
      <c r="GH44" s="166">
        <f t="shared" si="117"/>
        <v>12905.847239999999</v>
      </c>
      <c r="GI44" s="166">
        <f t="shared" si="117"/>
        <v>8759.6265842905614</v>
      </c>
      <c r="GJ44" s="166">
        <f t="shared" si="117"/>
        <v>5713.5631760000006</v>
      </c>
      <c r="GK44" s="166">
        <f t="shared" si="117"/>
        <v>6515.9957999999997</v>
      </c>
      <c r="GL44" s="166">
        <f t="shared" si="117"/>
        <v>0</v>
      </c>
      <c r="GM44" s="170"/>
      <c r="GN44" s="170"/>
      <c r="GO44" s="171"/>
      <c r="GP44" s="171"/>
      <c r="GQ44" s="172"/>
      <c r="GR44" s="172"/>
      <c r="GS44" s="173"/>
      <c r="GT44" s="173"/>
      <c r="GU44" s="173"/>
      <c r="GV44" s="173"/>
      <c r="GW44" s="173"/>
      <c r="GX44" s="173"/>
      <c r="GY44" s="173"/>
      <c r="GZ44" s="173"/>
      <c r="HA44" s="173"/>
      <c r="HB44" s="173"/>
      <c r="HC44" s="173"/>
      <c r="HD44" s="173"/>
      <c r="HE44" s="173"/>
      <c r="HF44" s="173"/>
      <c r="HG44" s="173"/>
      <c r="HH44" s="173"/>
      <c r="HI44" s="173"/>
      <c r="HJ44" s="171"/>
      <c r="HK44" s="174">
        <f t="shared" ref="HK44:JV44" si="118">HK11+HZ12+HK13+HK42+HK14+HK16+HK41</f>
        <v>0</v>
      </c>
      <c r="HL44" s="174">
        <f t="shared" si="118"/>
        <v>0</v>
      </c>
      <c r="HM44" s="174">
        <f t="shared" si="118"/>
        <v>0</v>
      </c>
      <c r="HN44" s="174">
        <f t="shared" si="118"/>
        <v>0</v>
      </c>
      <c r="HO44" s="174">
        <f t="shared" si="118"/>
        <v>0</v>
      </c>
      <c r="HP44" s="174">
        <f t="shared" si="118"/>
        <v>0</v>
      </c>
      <c r="HQ44" s="174">
        <f t="shared" si="118"/>
        <v>0</v>
      </c>
      <c r="HR44" s="174">
        <f t="shared" si="118"/>
        <v>0</v>
      </c>
      <c r="HS44" s="174">
        <f t="shared" si="118"/>
        <v>0</v>
      </c>
      <c r="HT44" s="174">
        <f t="shared" si="118"/>
        <v>0</v>
      </c>
      <c r="HU44" s="174">
        <f t="shared" si="118"/>
        <v>0</v>
      </c>
      <c r="HV44" s="174">
        <f t="shared" si="118"/>
        <v>0</v>
      </c>
      <c r="HW44" s="174">
        <f t="shared" si="118"/>
        <v>0</v>
      </c>
      <c r="HX44" s="174">
        <f t="shared" si="118"/>
        <v>0</v>
      </c>
      <c r="HY44" s="174">
        <f t="shared" si="118"/>
        <v>0</v>
      </c>
      <c r="HZ44" s="174">
        <f t="shared" si="118"/>
        <v>0</v>
      </c>
      <c r="IA44" s="174">
        <f t="shared" si="118"/>
        <v>0</v>
      </c>
      <c r="IB44" s="174">
        <f t="shared" si="118"/>
        <v>0</v>
      </c>
      <c r="IC44" s="174">
        <f t="shared" si="118"/>
        <v>0</v>
      </c>
      <c r="ID44" s="174">
        <f t="shared" si="118"/>
        <v>0</v>
      </c>
      <c r="IE44" s="174">
        <f t="shared" si="118"/>
        <v>0</v>
      </c>
      <c r="IF44" s="174">
        <f t="shared" si="118"/>
        <v>0</v>
      </c>
      <c r="IG44" s="174">
        <f t="shared" si="118"/>
        <v>0</v>
      </c>
      <c r="IH44" s="174">
        <f t="shared" si="118"/>
        <v>0</v>
      </c>
      <c r="II44" s="174">
        <f t="shared" si="118"/>
        <v>0</v>
      </c>
      <c r="IJ44" s="174">
        <f t="shared" si="118"/>
        <v>0</v>
      </c>
      <c r="IK44" s="174">
        <f t="shared" si="118"/>
        <v>0</v>
      </c>
      <c r="IL44" s="174">
        <f t="shared" si="118"/>
        <v>0</v>
      </c>
      <c r="IM44" s="174">
        <f t="shared" si="118"/>
        <v>0</v>
      </c>
      <c r="IN44" s="174">
        <f t="shared" si="118"/>
        <v>0</v>
      </c>
      <c r="IO44" s="174">
        <f t="shared" si="118"/>
        <v>0</v>
      </c>
      <c r="IP44" s="174">
        <f t="shared" si="118"/>
        <v>0</v>
      </c>
      <c r="IQ44" s="174">
        <f t="shared" si="118"/>
        <v>0</v>
      </c>
      <c r="IR44" s="174">
        <f t="shared" si="118"/>
        <v>0</v>
      </c>
      <c r="IS44" s="174">
        <f t="shared" si="118"/>
        <v>0</v>
      </c>
      <c r="IT44" s="174">
        <f t="shared" si="118"/>
        <v>0</v>
      </c>
      <c r="IU44" s="174">
        <f t="shared" si="118"/>
        <v>0</v>
      </c>
      <c r="IV44" s="174">
        <f t="shared" si="118"/>
        <v>0</v>
      </c>
      <c r="IW44" s="174">
        <f t="shared" si="118"/>
        <v>0</v>
      </c>
      <c r="IX44" s="174">
        <f t="shared" si="118"/>
        <v>0</v>
      </c>
      <c r="IY44" s="174">
        <f t="shared" si="118"/>
        <v>0</v>
      </c>
      <c r="IZ44" s="174">
        <f t="shared" si="118"/>
        <v>0</v>
      </c>
      <c r="JA44" s="174">
        <f t="shared" si="118"/>
        <v>0</v>
      </c>
      <c r="JB44" s="174">
        <f t="shared" si="118"/>
        <v>0</v>
      </c>
      <c r="JC44" s="174">
        <f t="shared" si="118"/>
        <v>0</v>
      </c>
      <c r="JD44" s="174">
        <f t="shared" si="118"/>
        <v>0</v>
      </c>
      <c r="JE44" s="174">
        <f t="shared" si="118"/>
        <v>0</v>
      </c>
      <c r="JF44" s="174">
        <f t="shared" si="118"/>
        <v>0</v>
      </c>
      <c r="JG44" s="174">
        <f t="shared" si="118"/>
        <v>0</v>
      </c>
      <c r="JH44" s="174">
        <f t="shared" si="118"/>
        <v>0</v>
      </c>
      <c r="JI44" s="174">
        <f t="shared" si="118"/>
        <v>0</v>
      </c>
      <c r="JJ44" s="174">
        <f t="shared" si="118"/>
        <v>0</v>
      </c>
      <c r="JK44" s="174">
        <f t="shared" si="118"/>
        <v>0</v>
      </c>
      <c r="JL44" s="174">
        <f t="shared" si="118"/>
        <v>0</v>
      </c>
      <c r="JM44" s="174">
        <f t="shared" si="118"/>
        <v>0</v>
      </c>
      <c r="JN44" s="174">
        <f t="shared" si="118"/>
        <v>0</v>
      </c>
      <c r="JO44" s="174">
        <f t="shared" si="118"/>
        <v>0</v>
      </c>
      <c r="JP44" s="174">
        <f t="shared" si="118"/>
        <v>0</v>
      </c>
      <c r="JQ44" s="174">
        <f t="shared" si="118"/>
        <v>0</v>
      </c>
      <c r="JR44" s="174">
        <f t="shared" si="118"/>
        <v>0</v>
      </c>
      <c r="JS44" s="174">
        <f t="shared" si="118"/>
        <v>0</v>
      </c>
      <c r="JT44" s="174">
        <f t="shared" si="118"/>
        <v>0</v>
      </c>
      <c r="JU44" s="174">
        <f t="shared" si="118"/>
        <v>0</v>
      </c>
      <c r="JV44" s="174">
        <f t="shared" si="118"/>
        <v>0</v>
      </c>
      <c r="JW44" s="174">
        <f t="shared" ref="JW44:KK44" si="119">JW11+JW13+JW42+JW14+JW16+JW41</f>
        <v>0</v>
      </c>
      <c r="JX44" s="174">
        <f t="shared" si="119"/>
        <v>0</v>
      </c>
      <c r="JY44" s="174">
        <f t="shared" si="119"/>
        <v>0</v>
      </c>
      <c r="JZ44" s="174">
        <f t="shared" si="119"/>
        <v>0</v>
      </c>
      <c r="KA44" s="174">
        <f t="shared" si="119"/>
        <v>0</v>
      </c>
      <c r="KB44" s="174">
        <f t="shared" si="119"/>
        <v>0</v>
      </c>
      <c r="KC44" s="174">
        <f t="shared" si="119"/>
        <v>0</v>
      </c>
      <c r="KD44" s="174">
        <f t="shared" si="119"/>
        <v>0</v>
      </c>
      <c r="KE44" s="174">
        <f t="shared" si="119"/>
        <v>0</v>
      </c>
      <c r="KF44" s="174">
        <f t="shared" si="119"/>
        <v>0</v>
      </c>
      <c r="KG44" s="174">
        <f t="shared" si="119"/>
        <v>0</v>
      </c>
      <c r="KH44" s="174">
        <f t="shared" si="119"/>
        <v>0</v>
      </c>
      <c r="KI44" s="174">
        <f t="shared" si="119"/>
        <v>0</v>
      </c>
      <c r="KJ44" s="174">
        <f t="shared" si="119"/>
        <v>0</v>
      </c>
      <c r="KK44" s="174">
        <f t="shared" si="119"/>
        <v>0</v>
      </c>
      <c r="KL44" s="174">
        <f>KL11+KL12+KL13+KL42+KL14+KL16+KL41</f>
        <v>0</v>
      </c>
      <c r="KM44" s="175"/>
      <c r="KN44" s="174"/>
      <c r="KO44" s="176"/>
      <c r="KP44" s="176"/>
      <c r="KQ44" s="176"/>
      <c r="KR44" s="174">
        <f t="shared" ref="KR44:LI44" si="120">KR11+KR12+KR13+KR42+KR14+KR16+KR41</f>
        <v>0</v>
      </c>
      <c r="KS44" s="174">
        <f t="shared" si="120"/>
        <v>0</v>
      </c>
      <c r="KT44" s="174">
        <f t="shared" si="120"/>
        <v>0</v>
      </c>
      <c r="KU44" s="174">
        <f t="shared" si="120"/>
        <v>0</v>
      </c>
      <c r="KV44" s="174">
        <f t="shared" si="120"/>
        <v>0</v>
      </c>
      <c r="KW44" s="174">
        <f t="shared" si="120"/>
        <v>0</v>
      </c>
      <c r="KX44" s="174">
        <f t="shared" si="120"/>
        <v>0</v>
      </c>
      <c r="KY44" s="174">
        <f t="shared" si="120"/>
        <v>0</v>
      </c>
      <c r="KZ44" s="174">
        <f t="shared" si="120"/>
        <v>0</v>
      </c>
      <c r="LA44" s="174">
        <f t="shared" si="120"/>
        <v>0</v>
      </c>
      <c r="LB44" s="174">
        <f t="shared" si="120"/>
        <v>0</v>
      </c>
      <c r="LC44" s="174">
        <f t="shared" si="120"/>
        <v>0</v>
      </c>
      <c r="LD44" s="174">
        <f t="shared" si="120"/>
        <v>0</v>
      </c>
      <c r="LE44" s="174">
        <f t="shared" si="120"/>
        <v>0</v>
      </c>
      <c r="LF44" s="174">
        <f t="shared" si="120"/>
        <v>0</v>
      </c>
      <c r="LG44" s="174">
        <f t="shared" si="120"/>
        <v>0</v>
      </c>
      <c r="LH44" s="174">
        <f t="shared" si="120"/>
        <v>0</v>
      </c>
      <c r="LI44" s="174">
        <f t="shared" si="120"/>
        <v>0</v>
      </c>
      <c r="LJ44" s="174"/>
      <c r="LK44" s="174"/>
      <c r="LL44" s="174"/>
      <c r="LM44" s="174"/>
      <c r="LN44" s="174"/>
      <c r="LO44" s="174"/>
      <c r="LP44" s="176"/>
      <c r="LQ44" s="176"/>
      <c r="LR44" s="176"/>
      <c r="LS44" s="176"/>
      <c r="LT44" s="176"/>
      <c r="LU44" s="176"/>
      <c r="LV44" s="176"/>
      <c r="LW44" s="176"/>
      <c r="LX44" s="176"/>
    </row>
    <row r="45" spans="1:336" s="186" customFormat="1" ht="12.75" customHeight="1" x14ac:dyDescent="0.2">
      <c r="A45" s="177"/>
      <c r="B45" s="178" t="s">
        <v>179</v>
      </c>
      <c r="C45" s="179"/>
      <c r="D45" s="179"/>
      <c r="E45" s="180"/>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81">
        <f>IF(ABS(AF44-AF56)&gt;0.5,AF44-AF56,0)</f>
        <v>0</v>
      </c>
      <c r="AG45" s="181">
        <f t="shared" ref="AG45:BG45" si="121">IF(ABS(AG44-AG56)&gt;0.5,AG44-AG56,0)</f>
        <v>0</v>
      </c>
      <c r="AH45" s="181">
        <f t="shared" si="121"/>
        <v>0</v>
      </c>
      <c r="AI45" s="181">
        <f t="shared" si="121"/>
        <v>0</v>
      </c>
      <c r="AJ45" s="181"/>
      <c r="AK45" s="181">
        <f>IF(ABS(AK44-AK56)&gt;0.5,AK44-AK56,0)</f>
        <v>0</v>
      </c>
      <c r="AL45" s="181">
        <f t="shared" si="121"/>
        <v>0</v>
      </c>
      <c r="AM45" s="181">
        <f t="shared" si="121"/>
        <v>0</v>
      </c>
      <c r="AN45" s="181"/>
      <c r="AO45" s="181">
        <f>IF(ABS(AO44-AO56)&gt;0.5,AO44-AO56,0)</f>
        <v>0</v>
      </c>
      <c r="AP45" s="181">
        <f t="shared" si="121"/>
        <v>0</v>
      </c>
      <c r="AQ45" s="181">
        <f t="shared" si="121"/>
        <v>0</v>
      </c>
      <c r="AR45" s="181"/>
      <c r="AS45" s="181">
        <f t="shared" si="121"/>
        <v>0</v>
      </c>
      <c r="AT45" s="181">
        <f t="shared" si="121"/>
        <v>0</v>
      </c>
      <c r="AU45" s="181">
        <f t="shared" si="121"/>
        <v>0</v>
      </c>
      <c r="AV45" s="181"/>
      <c r="AW45" s="181">
        <f t="shared" si="121"/>
        <v>0</v>
      </c>
      <c r="AX45" s="181">
        <f t="shared" si="121"/>
        <v>0</v>
      </c>
      <c r="AY45" s="181">
        <f t="shared" si="121"/>
        <v>0</v>
      </c>
      <c r="AZ45" s="181"/>
      <c r="BA45" s="181">
        <f t="shared" si="121"/>
        <v>0</v>
      </c>
      <c r="BB45" s="181">
        <f t="shared" si="121"/>
        <v>0</v>
      </c>
      <c r="BC45" s="181">
        <f t="shared" si="121"/>
        <v>0</v>
      </c>
      <c r="BD45" s="181"/>
      <c r="BE45" s="181">
        <f t="shared" si="121"/>
        <v>0</v>
      </c>
      <c r="BF45" s="181">
        <f t="shared" si="121"/>
        <v>0</v>
      </c>
      <c r="BG45" s="181">
        <f t="shared" si="121"/>
        <v>0</v>
      </c>
      <c r="BH45" s="181"/>
      <c r="BI45" s="181"/>
      <c r="BJ45" s="181"/>
      <c r="BK45" s="181"/>
      <c r="BL45" s="181"/>
      <c r="BM45" s="181"/>
      <c r="BN45" s="181"/>
      <c r="BO45" s="181"/>
      <c r="BP45" s="181"/>
      <c r="BQ45" s="181"/>
      <c r="BR45" s="181"/>
      <c r="BS45" s="181"/>
      <c r="BT45" s="181"/>
      <c r="BU45" s="181"/>
      <c r="BV45" s="181"/>
      <c r="BW45" s="181"/>
      <c r="BX45" s="181"/>
      <c r="BY45" s="181"/>
      <c r="BZ45" s="181">
        <f>IF(ABS(BZ44-BZ56)&gt;0.5,BZ44-BZ56,0)</f>
        <v>0</v>
      </c>
      <c r="CA45" s="181">
        <f>IF(ABS(CA44-CA56)&gt;0.5,CA44-CA56,0)</f>
        <v>0</v>
      </c>
      <c r="CB45" s="181">
        <f>IF(ABS(CB44-CB56)&gt;0.5,CB44-CB56,0)</f>
        <v>0</v>
      </c>
      <c r="CC45" s="181">
        <f>IF(ABS(CC44-CC56)&gt;0.5,CC44-CC56,0)</f>
        <v>0</v>
      </c>
      <c r="CD45" s="181"/>
      <c r="CE45" s="182"/>
      <c r="CF45" s="181"/>
      <c r="CG45" s="181"/>
      <c r="CH45" s="181"/>
      <c r="CI45" s="181"/>
      <c r="CJ45" s="181"/>
      <c r="CK45" s="181">
        <f>IF(ABS(CK44-CK56)&gt;0.5,CK44-CK56,0)</f>
        <v>0</v>
      </c>
      <c r="CL45" s="181">
        <f>IF(ABS(CL44-CL56)&gt;0.5,CL44-CL56,0)</f>
        <v>0</v>
      </c>
      <c r="CM45" s="181">
        <f>IF(ABS(CM44-CM56)&gt;0.5,CM44-CM56,0)</f>
        <v>0</v>
      </c>
      <c r="CN45" s="181">
        <f>IF(ABS(CN44-CN56)&gt;0.5,CN44-CN56,0)</f>
        <v>0</v>
      </c>
      <c r="CO45" s="181"/>
      <c r="CP45" s="181">
        <f>IF(ABS(CP44-CP56)&gt;0.5,CP44-CP56,0)</f>
        <v>0</v>
      </c>
      <c r="CQ45" s="181">
        <f>IF(ABS(CQ44-CQ56)&gt;0.5,CQ44-CQ56,0)</f>
        <v>0</v>
      </c>
      <c r="CR45" s="181">
        <f>IF(ABS(CR44-CR56)&gt;0.5,CR44-CR56,0)</f>
        <v>0</v>
      </c>
      <c r="CS45" s="181"/>
      <c r="CT45" s="181">
        <f>IF(ABS(CT44-CT56)&gt;0.5,CT44-CT56,0)</f>
        <v>0</v>
      </c>
      <c r="CU45" s="181">
        <f>IF(ABS(CU44-CU56)&gt;0.5,CU44-CU56,0)</f>
        <v>0</v>
      </c>
      <c r="CV45" s="181">
        <f>IF(ABS(CV44-CV56)&gt;0.5,CV44-CV56,0)</f>
        <v>0</v>
      </c>
      <c r="CW45" s="181"/>
      <c r="CX45" s="181">
        <f>IF(ABS(CX44-CX56)&gt;0.5,CX44-CX56,0)</f>
        <v>0</v>
      </c>
      <c r="CY45" s="181">
        <f>IF(ABS(CY44-CY56)&gt;0.5,CY44-CY56,0)</f>
        <v>0</v>
      </c>
      <c r="CZ45" s="181">
        <f>IF(ABS(CZ44-CZ56)&gt;0.5,CZ44-CZ56,0)</f>
        <v>0</v>
      </c>
      <c r="DA45" s="181"/>
      <c r="DB45" s="181">
        <f>IF(ABS(DB44-DB56)&gt;0.5,DB44-DB56,0)</f>
        <v>0</v>
      </c>
      <c r="DC45" s="181">
        <f>IF(ABS(DC44-DC56)&gt;0.5,DC44-DC56,0)</f>
        <v>0</v>
      </c>
      <c r="DD45" s="181">
        <f>IF(ABS(DD44-DD56)&gt;0.5,DD44-DD56,0)</f>
        <v>0</v>
      </c>
      <c r="DE45" s="181"/>
      <c r="DF45" s="181">
        <f>IF(ABS(DF44-DF56)&gt;0.5,DF44-DF56,0)</f>
        <v>0</v>
      </c>
      <c r="DG45" s="181">
        <f>IF(ABS(DG44-DG56)&gt;0.5,DG44-DG56,0)</f>
        <v>0</v>
      </c>
      <c r="DH45" s="181">
        <f>IF(ABS(DH44-DH56)&gt;0.5,DH44-DH56,0)</f>
        <v>0</v>
      </c>
      <c r="DI45" s="181"/>
      <c r="DJ45" s="181">
        <f>IF(ABS(DJ44-DJ56)&gt;0.5,DJ44-DJ56,0)</f>
        <v>0</v>
      </c>
      <c r="DK45" s="181">
        <f>IF(ABS(DK44-DK56)&gt;0.5,DK44-DK56,0)</f>
        <v>0</v>
      </c>
      <c r="DL45" s="181">
        <f>IF(ABS(DL44-DL56)&gt;0.5,DL44-DL56,0)</f>
        <v>0</v>
      </c>
      <c r="DM45" s="181"/>
      <c r="DN45" s="181"/>
      <c r="DO45" s="181"/>
      <c r="DP45" s="181"/>
      <c r="DQ45" s="181"/>
      <c r="DR45" s="181"/>
      <c r="DS45" s="181"/>
      <c r="DT45" s="181"/>
      <c r="DU45" s="181"/>
      <c r="DV45" s="181"/>
      <c r="DW45" s="181"/>
      <c r="DX45" s="181"/>
      <c r="DY45" s="181"/>
      <c r="DZ45" s="181"/>
      <c r="EA45" s="181"/>
      <c r="EB45" s="181"/>
      <c r="EC45" s="181"/>
      <c r="ED45" s="181"/>
      <c r="EE45" s="181">
        <f>IF(ABS(EE44-EE56)&gt;0.5,EE44-EE56,0)</f>
        <v>0</v>
      </c>
      <c r="EF45" s="181">
        <f>IF(ABS(EF44-EF56)&gt;0.5,EF44-EF56,0)</f>
        <v>0</v>
      </c>
      <c r="EG45" s="181">
        <f>IF(ABS(EG44-EG56)&gt;0.5,EG44-EG56,0)</f>
        <v>0</v>
      </c>
      <c r="EH45" s="181">
        <f>IF(ABS(EH44-EH56)&gt;0.5,EH44-EH56,0)</f>
        <v>0</v>
      </c>
      <c r="EI45" s="181"/>
      <c r="EJ45" s="181"/>
      <c r="EK45" s="181"/>
      <c r="EL45" s="181"/>
      <c r="EM45" s="181"/>
      <c r="EN45" s="181"/>
      <c r="EO45" s="181"/>
      <c r="EP45" s="181"/>
      <c r="EQ45" s="181"/>
      <c r="ER45" s="181"/>
      <c r="ES45" s="181"/>
      <c r="ET45" s="181"/>
      <c r="EU45" s="181"/>
      <c r="EV45" s="181"/>
      <c r="EW45" s="181"/>
      <c r="EX45" s="181"/>
      <c r="EY45" s="181"/>
      <c r="EZ45" s="181"/>
      <c r="FA45" s="181"/>
      <c r="FB45" s="181"/>
      <c r="FC45" s="181"/>
      <c r="FD45" s="181"/>
      <c r="FE45" s="181"/>
      <c r="FF45" s="181"/>
      <c r="FG45" s="181"/>
      <c r="FH45" s="181"/>
      <c r="FI45" s="181"/>
      <c r="FJ45" s="181"/>
      <c r="FK45" s="181"/>
      <c r="FL45" s="181"/>
      <c r="FM45" s="181"/>
      <c r="FN45" s="181"/>
      <c r="FO45" s="181"/>
      <c r="FP45" s="181"/>
      <c r="FQ45" s="181"/>
      <c r="FR45" s="181"/>
      <c r="FS45" s="181"/>
      <c r="FT45" s="181"/>
      <c r="FU45" s="181"/>
      <c r="FV45" s="181"/>
      <c r="FW45" s="181"/>
      <c r="FX45" s="181"/>
      <c r="FY45" s="181"/>
      <c r="FZ45" s="181"/>
      <c r="GA45" s="181"/>
      <c r="GB45" s="181"/>
      <c r="GC45" s="181"/>
      <c r="GD45" s="181"/>
      <c r="GE45" s="181"/>
      <c r="GF45" s="181"/>
      <c r="GG45" s="181"/>
      <c r="GH45" s="181"/>
      <c r="GI45" s="181"/>
      <c r="GJ45" s="181"/>
      <c r="GK45" s="181"/>
      <c r="GL45" s="181"/>
      <c r="GM45" s="181"/>
      <c r="GN45" s="181"/>
      <c r="GO45" s="183"/>
      <c r="GP45" s="183"/>
      <c r="GQ45" s="184"/>
      <c r="GR45" s="184"/>
      <c r="GS45" s="184"/>
      <c r="GT45" s="184"/>
      <c r="GU45" s="184"/>
      <c r="GV45" s="184"/>
      <c r="GW45" s="184"/>
      <c r="GX45" s="184"/>
      <c r="GY45" s="184"/>
      <c r="GZ45" s="184"/>
      <c r="HA45" s="184"/>
      <c r="HB45" s="184"/>
      <c r="HC45" s="184"/>
      <c r="HD45" s="184"/>
      <c r="HE45" s="184"/>
      <c r="HF45" s="184"/>
      <c r="HG45" s="184"/>
      <c r="HH45" s="184"/>
      <c r="HI45" s="184"/>
      <c r="HJ45" s="183"/>
      <c r="HK45" s="179"/>
      <c r="HL45" s="179"/>
      <c r="HM45" s="179"/>
      <c r="HN45" s="179"/>
      <c r="HO45" s="179"/>
      <c r="HP45" s="179"/>
      <c r="HQ45" s="179"/>
      <c r="HR45" s="179"/>
      <c r="HS45" s="179"/>
      <c r="HT45" s="179"/>
      <c r="HU45" s="179"/>
      <c r="HV45" s="179"/>
      <c r="HW45" s="179"/>
      <c r="HX45" s="179"/>
      <c r="HY45" s="179"/>
      <c r="HZ45" s="179"/>
      <c r="IA45" s="179"/>
      <c r="IB45" s="179"/>
      <c r="IC45" s="179"/>
      <c r="ID45" s="179"/>
      <c r="IE45" s="179"/>
      <c r="IF45" s="179"/>
      <c r="IG45" s="179"/>
      <c r="IH45" s="179"/>
      <c r="II45" s="179"/>
      <c r="IJ45" s="179"/>
      <c r="IK45" s="179"/>
      <c r="IL45" s="179"/>
      <c r="IM45" s="179"/>
      <c r="IN45" s="179"/>
      <c r="IO45" s="179"/>
      <c r="IP45" s="179"/>
      <c r="IQ45" s="179"/>
      <c r="IR45" s="179"/>
      <c r="IS45" s="179"/>
      <c r="IT45" s="179"/>
      <c r="IU45" s="179"/>
      <c r="IV45" s="179"/>
      <c r="IW45" s="179"/>
      <c r="IX45" s="179"/>
      <c r="IY45" s="179"/>
      <c r="IZ45" s="179"/>
      <c r="JA45" s="179"/>
      <c r="JB45" s="179"/>
      <c r="JC45" s="179"/>
      <c r="JD45" s="179"/>
      <c r="JE45" s="179"/>
      <c r="JF45" s="179"/>
      <c r="JG45" s="179"/>
      <c r="JH45" s="179"/>
      <c r="JI45" s="179"/>
      <c r="JJ45" s="179"/>
      <c r="JK45" s="179"/>
      <c r="JL45" s="179"/>
      <c r="JM45" s="179"/>
      <c r="JN45" s="179"/>
      <c r="JO45" s="179"/>
      <c r="JP45" s="179"/>
      <c r="JQ45" s="179"/>
      <c r="JR45" s="179"/>
      <c r="JS45" s="179"/>
      <c r="JT45" s="179"/>
      <c r="JU45" s="179"/>
      <c r="JV45" s="179"/>
      <c r="JW45" s="179"/>
      <c r="JX45" s="179"/>
      <c r="JY45" s="179"/>
      <c r="JZ45" s="179"/>
      <c r="KA45" s="179"/>
      <c r="KB45" s="179"/>
      <c r="KC45" s="179"/>
      <c r="KD45" s="179"/>
      <c r="KE45" s="179"/>
      <c r="KF45" s="179"/>
      <c r="KG45" s="179"/>
      <c r="KH45" s="179"/>
      <c r="KI45" s="179"/>
      <c r="KJ45" s="179"/>
      <c r="KK45" s="179"/>
      <c r="KL45" s="179"/>
      <c r="KM45" s="185"/>
      <c r="KN45" s="185"/>
      <c r="KO45" s="185"/>
      <c r="KP45" s="185"/>
      <c r="KQ45" s="185"/>
      <c r="KR45" s="185"/>
      <c r="KS45" s="185"/>
      <c r="KT45" s="185"/>
      <c r="KU45" s="185"/>
      <c r="KV45" s="185"/>
      <c r="KW45" s="185"/>
      <c r="KX45" s="185"/>
      <c r="KY45" s="185"/>
      <c r="KZ45" s="185"/>
      <c r="LA45" s="185"/>
      <c r="LB45" s="185"/>
      <c r="LC45" s="185"/>
      <c r="LD45" s="185"/>
      <c r="LE45" s="185"/>
      <c r="LF45" s="185"/>
      <c r="LG45" s="185"/>
      <c r="LH45" s="185"/>
      <c r="LI45" s="185"/>
      <c r="LJ45" s="185"/>
      <c r="LK45" s="185"/>
      <c r="LL45" s="185"/>
      <c r="LM45" s="185"/>
      <c r="LN45" s="185"/>
      <c r="LO45" s="185"/>
      <c r="LP45" s="185"/>
      <c r="LQ45" s="185"/>
      <c r="LR45" s="185"/>
      <c r="LS45" s="185"/>
      <c r="LT45" s="185"/>
      <c r="LU45" s="185"/>
      <c r="LV45" s="185"/>
      <c r="LW45" s="185"/>
      <c r="LX45" s="185"/>
    </row>
    <row r="46" spans="1:336" s="130" customFormat="1" x14ac:dyDescent="0.2">
      <c r="A46" s="187"/>
      <c r="B46" s="188" t="s">
        <v>180</v>
      </c>
      <c r="C46" s="101"/>
      <c r="D46" s="101"/>
      <c r="E46" s="101"/>
      <c r="F46" s="101"/>
      <c r="G46" s="101"/>
      <c r="H46" s="101"/>
      <c r="I46" s="101"/>
      <c r="J46" s="189"/>
      <c r="K46" s="189"/>
      <c r="L46" s="189"/>
      <c r="M46" s="189"/>
      <c r="N46" s="101"/>
      <c r="O46" s="101"/>
      <c r="P46" s="189"/>
      <c r="Q46" s="189"/>
      <c r="R46" s="101"/>
      <c r="S46" s="101"/>
      <c r="T46" s="101"/>
      <c r="U46" s="101"/>
      <c r="V46" s="101"/>
      <c r="W46" s="101"/>
      <c r="X46" s="101"/>
      <c r="Y46" s="101"/>
      <c r="Z46" s="101"/>
      <c r="AA46" s="101"/>
      <c r="AB46" s="180"/>
      <c r="AC46" s="180"/>
      <c r="AD46" s="180"/>
      <c r="AE46" s="180"/>
      <c r="AF46" s="190">
        <f t="shared" ref="AF46:AF51" si="122">AG46+BZ46+CA46+CB46+CC46</f>
        <v>110940.44806177411</v>
      </c>
      <c r="AG46" s="190">
        <f t="shared" ref="AG46:AH51" si="123">AK46+AO46+AW46+BE46</f>
        <v>68771.586132946919</v>
      </c>
      <c r="AH46" s="190">
        <f t="shared" si="123"/>
        <v>0</v>
      </c>
      <c r="AI46" s="115">
        <f t="shared" ref="AI46:AI51" si="124">AH46-AG46</f>
        <v>-68771.586132946919</v>
      </c>
      <c r="AJ46" s="116">
        <f t="shared" ref="AJ46:AJ51" si="125">IF(AG46=0,"-",AH46/AG46)</f>
        <v>0</v>
      </c>
      <c r="AK46" s="191">
        <f>AK44-AK47</f>
        <v>3044.7421391946482</v>
      </c>
      <c r="AL46" s="191">
        <f>AL44-AL47</f>
        <v>0</v>
      </c>
      <c r="AM46" s="115">
        <f t="shared" ref="AM46:AM51" si="126">AL46-AK46</f>
        <v>-3044.7421391946482</v>
      </c>
      <c r="AN46" s="116">
        <f t="shared" ref="AN46:AN51" si="127">IF(AK46=0,"-",AL46/AK46)</f>
        <v>0</v>
      </c>
      <c r="AO46" s="191">
        <f>AO44-AO47</f>
        <v>5673.2111720000003</v>
      </c>
      <c r="AP46" s="191">
        <f>AP44-AP47</f>
        <v>0</v>
      </c>
      <c r="AQ46" s="115">
        <f t="shared" ref="AQ46:AQ51" si="128">AP46-AO46</f>
        <v>-5673.2111720000003</v>
      </c>
      <c r="AR46" s="116">
        <f t="shared" ref="AR46:AR51" si="129">IF(AO46=0,"-",AP46/AO46)</f>
        <v>0</v>
      </c>
      <c r="AS46" s="190">
        <f t="shared" ref="AS46:AT51" si="130">AK46+AO46</f>
        <v>8717.9533111946475</v>
      </c>
      <c r="AT46" s="190">
        <f t="shared" si="130"/>
        <v>0</v>
      </c>
      <c r="AU46" s="115">
        <f t="shared" ref="AU46:AU51" si="131">AT46-AS46</f>
        <v>-8717.9533111946475</v>
      </c>
      <c r="AV46" s="116">
        <f t="shared" ref="AV46:AV51" si="132">IF(AS46=0,"-",AT46/AS46)</f>
        <v>0</v>
      </c>
      <c r="AW46" s="191">
        <f>AW44-AW47</f>
        <v>5375.9808000000003</v>
      </c>
      <c r="AX46" s="191">
        <f>AX44-AX47</f>
        <v>0</v>
      </c>
      <c r="AY46" s="115">
        <f t="shared" ref="AY46:AY51" si="133">AX46-AW46</f>
        <v>-5375.9808000000003</v>
      </c>
      <c r="AZ46" s="116">
        <f t="shared" ref="AZ46:AZ51" si="134">IF(AW46=0,"-",AX46/AW46)</f>
        <v>0</v>
      </c>
      <c r="BA46" s="190">
        <f t="shared" ref="BA46:BB51" si="135">AS46+AW46</f>
        <v>14093.934111194649</v>
      </c>
      <c r="BB46" s="190">
        <f t="shared" si="135"/>
        <v>0</v>
      </c>
      <c r="BC46" s="115">
        <f t="shared" ref="BC46:BC51" si="136">BB46-BA46</f>
        <v>-14093.934111194649</v>
      </c>
      <c r="BD46" s="116">
        <f t="shared" ref="BD46:BD51" si="137">IF(BA46=0,"-",BB46/BA46)</f>
        <v>0</v>
      </c>
      <c r="BE46" s="191">
        <f>BE44-BE47</f>
        <v>54677.652021752263</v>
      </c>
      <c r="BF46" s="191">
        <f>BF44-BF47</f>
        <v>0</v>
      </c>
      <c r="BG46" s="115">
        <f t="shared" ref="BG46:BG51" si="138">BF46-BE46</f>
        <v>-54677.652021752263</v>
      </c>
      <c r="BH46" s="116">
        <f t="shared" ref="BH46:BH51" si="139">IF(BE46=0,"-",BF46/BE46)</f>
        <v>0</v>
      </c>
      <c r="BI46" s="180"/>
      <c r="BJ46" s="180"/>
      <c r="BK46" s="180"/>
      <c r="BL46" s="180"/>
      <c r="BM46" s="180"/>
      <c r="BN46" s="180"/>
      <c r="BO46" s="180"/>
      <c r="BP46" s="180"/>
      <c r="BQ46" s="180"/>
      <c r="BR46" s="180"/>
      <c r="BS46" s="180"/>
      <c r="BT46" s="180"/>
      <c r="BU46" s="180"/>
      <c r="BV46" s="180"/>
      <c r="BW46" s="180"/>
      <c r="BX46" s="180"/>
      <c r="BY46" s="180"/>
      <c r="BZ46" s="191">
        <f>BZ44-BZ47</f>
        <v>16318.27882613465</v>
      </c>
      <c r="CA46" s="191">
        <f>CA44-CA47</f>
        <v>10759.481258425209</v>
      </c>
      <c r="CB46" s="191">
        <f>CB44-CB47</f>
        <v>7271.9068842673241</v>
      </c>
      <c r="CC46" s="191">
        <f>CC44-CC47</f>
        <v>7819.1949599999998</v>
      </c>
      <c r="CD46" s="180"/>
      <c r="CE46" s="192"/>
      <c r="CF46" s="180"/>
      <c r="CG46" s="180"/>
      <c r="CH46" s="180"/>
      <c r="CI46" s="193"/>
      <c r="CJ46" s="193"/>
      <c r="CK46" s="180"/>
      <c r="CL46" s="180"/>
      <c r="CM46" s="180"/>
      <c r="CN46" s="180"/>
      <c r="CO46" s="180"/>
      <c r="CP46" s="180"/>
      <c r="CQ46" s="180"/>
      <c r="CR46" s="180"/>
      <c r="CS46" s="180"/>
      <c r="CT46" s="180"/>
      <c r="CU46" s="180"/>
      <c r="CV46" s="180"/>
      <c r="CW46" s="180"/>
      <c r="CX46" s="180"/>
      <c r="CY46" s="180"/>
      <c r="CZ46" s="180"/>
      <c r="DA46" s="180"/>
      <c r="DB46" s="180"/>
      <c r="DC46" s="180"/>
      <c r="DD46" s="180"/>
      <c r="DE46" s="180"/>
      <c r="DF46" s="180"/>
      <c r="DG46" s="180"/>
      <c r="DH46" s="180"/>
      <c r="DI46" s="180"/>
      <c r="DJ46" s="180"/>
      <c r="DK46" s="180"/>
      <c r="DL46" s="180"/>
      <c r="DM46" s="180"/>
      <c r="DN46" s="180"/>
      <c r="DO46" s="180"/>
      <c r="DP46" s="180"/>
      <c r="DQ46" s="180"/>
      <c r="DR46" s="180"/>
      <c r="DS46" s="180"/>
      <c r="DT46" s="180"/>
      <c r="DU46" s="180"/>
      <c r="DV46" s="180"/>
      <c r="DW46" s="180"/>
      <c r="DX46" s="180"/>
      <c r="DY46" s="180"/>
      <c r="DZ46" s="180"/>
      <c r="EA46" s="180"/>
      <c r="EB46" s="180"/>
      <c r="EC46" s="180"/>
      <c r="ED46" s="180"/>
      <c r="EE46" s="180"/>
      <c r="EF46" s="180"/>
      <c r="EG46" s="180"/>
      <c r="EH46" s="180"/>
      <c r="EI46" s="180"/>
      <c r="EJ46" s="180"/>
      <c r="EK46" s="180"/>
      <c r="EL46" s="180"/>
      <c r="EM46" s="180"/>
      <c r="EN46" s="194"/>
      <c r="EO46" s="180"/>
      <c r="EP46" s="180"/>
      <c r="EQ46" s="180"/>
      <c r="ER46" s="180"/>
      <c r="ES46" s="180"/>
      <c r="ET46" s="180"/>
      <c r="EU46" s="180"/>
      <c r="EV46" s="180"/>
      <c r="EW46" s="180"/>
      <c r="EX46" s="180"/>
      <c r="EY46" s="180"/>
      <c r="EZ46" s="180"/>
      <c r="FA46" s="180"/>
      <c r="FB46" s="180"/>
      <c r="FC46" s="180"/>
      <c r="FD46" s="180"/>
      <c r="FE46" s="180"/>
      <c r="FF46" s="180"/>
      <c r="FG46" s="180"/>
      <c r="FH46" s="180"/>
      <c r="FI46" s="180"/>
      <c r="FJ46" s="180"/>
      <c r="FK46" s="180"/>
      <c r="FL46" s="180"/>
      <c r="FM46" s="180"/>
      <c r="FN46" s="180"/>
      <c r="FO46" s="180"/>
      <c r="FP46" s="180"/>
      <c r="FQ46" s="180"/>
      <c r="FR46" s="180"/>
      <c r="FS46" s="180"/>
      <c r="FT46" s="180"/>
      <c r="FU46" s="180"/>
      <c r="FV46" s="180"/>
      <c r="FW46" s="180"/>
      <c r="FX46" s="180"/>
      <c r="FY46" s="180"/>
      <c r="FZ46" s="180"/>
      <c r="GA46" s="180"/>
      <c r="GB46" s="180"/>
      <c r="GC46" s="180"/>
      <c r="GD46" s="180"/>
      <c r="GE46" s="180"/>
      <c r="GF46" s="180"/>
      <c r="GG46" s="180"/>
      <c r="GH46" s="180"/>
      <c r="GI46" s="180"/>
      <c r="GJ46" s="180"/>
      <c r="GK46" s="180"/>
      <c r="GL46" s="180"/>
      <c r="GM46" s="180"/>
      <c r="GN46" s="180"/>
      <c r="GO46" s="195"/>
      <c r="GP46" s="195"/>
      <c r="GQ46" s="196"/>
      <c r="GR46" s="196"/>
      <c r="GS46" s="197"/>
      <c r="GT46" s="197"/>
      <c r="GU46" s="197"/>
      <c r="GV46" s="197"/>
      <c r="GW46" s="197"/>
      <c r="GX46" s="197"/>
      <c r="GY46" s="197"/>
      <c r="GZ46" s="197"/>
      <c r="HA46" s="197"/>
      <c r="HB46" s="197"/>
      <c r="HC46" s="197"/>
      <c r="HD46" s="197"/>
      <c r="HE46" s="197"/>
      <c r="HF46" s="197"/>
      <c r="HG46" s="197"/>
      <c r="HH46" s="197"/>
      <c r="HI46" s="198"/>
      <c r="HJ46" s="198"/>
      <c r="HK46" s="198"/>
      <c r="HL46" s="198"/>
      <c r="HM46" s="198"/>
      <c r="HN46" s="198"/>
      <c r="HO46" s="198"/>
      <c r="HP46" s="198"/>
      <c r="HQ46" s="198"/>
      <c r="HR46" s="198"/>
      <c r="HS46" s="198"/>
      <c r="HT46" s="198"/>
      <c r="HU46" s="198"/>
      <c r="HV46" s="198"/>
      <c r="HW46" s="198"/>
      <c r="HX46" s="198"/>
      <c r="HY46" s="198"/>
      <c r="HZ46" s="198"/>
      <c r="IA46" s="198"/>
      <c r="IB46" s="198"/>
      <c r="IC46" s="198"/>
      <c r="ID46" s="198"/>
      <c r="IE46" s="198"/>
      <c r="IF46" s="198"/>
      <c r="IG46" s="198"/>
      <c r="IH46" s="198"/>
      <c r="II46" s="198"/>
      <c r="IJ46" s="198"/>
      <c r="IK46" s="198"/>
      <c r="IL46" s="198"/>
      <c r="IM46" s="198"/>
      <c r="IN46" s="198"/>
      <c r="IO46" s="198"/>
      <c r="IP46" s="198"/>
      <c r="IQ46" s="198"/>
      <c r="IR46" s="198"/>
      <c r="IS46" s="198"/>
      <c r="IT46" s="198"/>
      <c r="IU46" s="198"/>
      <c r="IV46" s="198"/>
      <c r="IW46" s="198"/>
      <c r="IX46" s="198"/>
      <c r="IY46" s="198"/>
      <c r="IZ46" s="198"/>
      <c r="JA46" s="198"/>
      <c r="JB46" s="198"/>
      <c r="JC46" s="198"/>
      <c r="JD46" s="198"/>
      <c r="JE46" s="198"/>
      <c r="JF46" s="198"/>
      <c r="JG46" s="198"/>
      <c r="JH46" s="198"/>
      <c r="JI46" s="198"/>
      <c r="JJ46" s="198"/>
      <c r="JK46" s="198"/>
      <c r="JL46" s="198"/>
      <c r="JM46" s="198"/>
      <c r="JN46" s="198"/>
      <c r="JO46" s="198"/>
      <c r="JP46" s="198"/>
      <c r="JQ46" s="198"/>
      <c r="JR46" s="198"/>
      <c r="JS46" s="198"/>
      <c r="JT46" s="198"/>
      <c r="JU46" s="198"/>
      <c r="JV46" s="198"/>
      <c r="JW46" s="198"/>
      <c r="JX46" s="198"/>
      <c r="JY46" s="198"/>
      <c r="JZ46" s="198"/>
      <c r="KA46" s="198"/>
      <c r="KB46" s="198"/>
      <c r="KC46" s="198"/>
      <c r="KD46" s="198"/>
      <c r="KE46" s="198"/>
      <c r="KF46" s="198"/>
      <c r="KG46" s="198"/>
      <c r="KH46" s="198"/>
      <c r="KI46" s="198"/>
      <c r="KJ46" s="198"/>
      <c r="KK46" s="198"/>
      <c r="KL46" s="198"/>
      <c r="KM46" s="198"/>
      <c r="KN46" s="198"/>
      <c r="KO46" s="198"/>
      <c r="KP46" s="198"/>
      <c r="KQ46" s="198"/>
      <c r="KR46" s="198"/>
      <c r="KS46" s="198"/>
      <c r="KT46" s="198"/>
      <c r="KU46" s="198"/>
      <c r="KV46" s="198"/>
      <c r="KW46" s="198"/>
      <c r="KX46" s="198"/>
      <c r="KY46" s="198"/>
      <c r="KZ46" s="198"/>
      <c r="LA46" s="198"/>
      <c r="LB46" s="198"/>
      <c r="LC46" s="198"/>
      <c r="LD46" s="198"/>
      <c r="LE46" s="198"/>
      <c r="LF46" s="198"/>
      <c r="LG46" s="198"/>
      <c r="LH46" s="198"/>
      <c r="LI46" s="198"/>
      <c r="LJ46" s="198"/>
      <c r="LK46" s="198"/>
      <c r="LL46" s="198"/>
      <c r="LM46" s="198"/>
      <c r="LN46" s="198"/>
      <c r="LO46" s="198"/>
      <c r="LP46" s="198"/>
      <c r="LQ46" s="198"/>
      <c r="LR46" s="198"/>
      <c r="LS46" s="198"/>
      <c r="LT46" s="198"/>
      <c r="LU46" s="198"/>
      <c r="LV46" s="198"/>
      <c r="LW46" s="198"/>
      <c r="LX46" s="198"/>
    </row>
    <row r="47" spans="1:336" s="130" customFormat="1" x14ac:dyDescent="0.2">
      <c r="A47" s="187"/>
      <c r="B47" s="188" t="s">
        <v>181</v>
      </c>
      <c r="C47" s="101"/>
      <c r="D47" s="101"/>
      <c r="E47" s="101"/>
      <c r="F47" s="101"/>
      <c r="G47" s="101"/>
      <c r="H47" s="101"/>
      <c r="I47" s="101"/>
      <c r="J47" s="189"/>
      <c r="K47" s="189"/>
      <c r="L47" s="189"/>
      <c r="M47" s="189"/>
      <c r="N47" s="101"/>
      <c r="O47" s="101"/>
      <c r="P47" s="189"/>
      <c r="Q47" s="189"/>
      <c r="R47" s="101"/>
      <c r="S47" s="101"/>
      <c r="T47" s="101"/>
      <c r="U47" s="101"/>
      <c r="V47" s="101"/>
      <c r="W47" s="101"/>
      <c r="X47" s="101"/>
      <c r="Y47" s="101"/>
      <c r="Z47" s="101"/>
      <c r="AA47" s="101"/>
      <c r="AB47" s="180"/>
      <c r="AC47" s="180"/>
      <c r="AD47" s="180"/>
      <c r="AE47" s="180"/>
      <c r="AF47" s="190">
        <f t="shared" si="122"/>
        <v>0</v>
      </c>
      <c r="AG47" s="190">
        <f t="shared" si="123"/>
        <v>0</v>
      </c>
      <c r="AH47" s="190">
        <f t="shared" si="123"/>
        <v>0</v>
      </c>
      <c r="AI47" s="115">
        <f t="shared" si="124"/>
        <v>0</v>
      </c>
      <c r="AJ47" s="116" t="str">
        <f t="shared" si="125"/>
        <v>-</v>
      </c>
      <c r="AK47" s="191">
        <f>AK48+AK49+AK50+AK51</f>
        <v>0</v>
      </c>
      <c r="AL47" s="191">
        <f>AL48+AL49+AL50+AL51</f>
        <v>0</v>
      </c>
      <c r="AM47" s="115">
        <f t="shared" si="126"/>
        <v>0</v>
      </c>
      <c r="AN47" s="116" t="str">
        <f t="shared" si="127"/>
        <v>-</v>
      </c>
      <c r="AO47" s="191">
        <f>AO48+AO49+AO50+AO51</f>
        <v>0</v>
      </c>
      <c r="AP47" s="191">
        <f>AP48+AP49+AP50+AP51</f>
        <v>0</v>
      </c>
      <c r="AQ47" s="115">
        <f t="shared" si="128"/>
        <v>0</v>
      </c>
      <c r="AR47" s="116" t="str">
        <f t="shared" si="129"/>
        <v>-</v>
      </c>
      <c r="AS47" s="190">
        <f t="shared" si="130"/>
        <v>0</v>
      </c>
      <c r="AT47" s="190">
        <f t="shared" si="130"/>
        <v>0</v>
      </c>
      <c r="AU47" s="115">
        <f t="shared" si="131"/>
        <v>0</v>
      </c>
      <c r="AV47" s="116" t="str">
        <f t="shared" si="132"/>
        <v>-</v>
      </c>
      <c r="AW47" s="191">
        <f>AW48+AW49+AW50+AW51</f>
        <v>0</v>
      </c>
      <c r="AX47" s="191">
        <f>AX48+AX49+AX50+AX51</f>
        <v>0</v>
      </c>
      <c r="AY47" s="115">
        <f t="shared" si="133"/>
        <v>0</v>
      </c>
      <c r="AZ47" s="116" t="str">
        <f t="shared" si="134"/>
        <v>-</v>
      </c>
      <c r="BA47" s="190">
        <f t="shared" si="135"/>
        <v>0</v>
      </c>
      <c r="BB47" s="190">
        <f t="shared" si="135"/>
        <v>0</v>
      </c>
      <c r="BC47" s="115">
        <f t="shared" si="136"/>
        <v>0</v>
      </c>
      <c r="BD47" s="116" t="str">
        <f t="shared" si="137"/>
        <v>-</v>
      </c>
      <c r="BE47" s="191">
        <f>BE48+BE49+BE50+BE51</f>
        <v>0</v>
      </c>
      <c r="BF47" s="191">
        <f>BF48+BF49+BF50+BF51</f>
        <v>0</v>
      </c>
      <c r="BG47" s="115">
        <f t="shared" si="138"/>
        <v>0</v>
      </c>
      <c r="BH47" s="116" t="str">
        <f t="shared" si="139"/>
        <v>-</v>
      </c>
      <c r="BI47" s="180"/>
      <c r="BJ47" s="180"/>
      <c r="BK47" s="180"/>
      <c r="BL47" s="180"/>
      <c r="BM47" s="180"/>
      <c r="BN47" s="180"/>
      <c r="BO47" s="180"/>
      <c r="BP47" s="180"/>
      <c r="BQ47" s="180"/>
      <c r="BR47" s="180"/>
      <c r="BS47" s="180"/>
      <c r="BT47" s="180"/>
      <c r="BU47" s="180"/>
      <c r="BV47" s="180"/>
      <c r="BW47" s="180"/>
      <c r="BX47" s="180"/>
      <c r="BY47" s="180"/>
      <c r="BZ47" s="191">
        <f>BZ48+BZ49+BZ50+BZ51</f>
        <v>0</v>
      </c>
      <c r="CA47" s="191">
        <f>CA48+CA49+CA50+CA51</f>
        <v>0</v>
      </c>
      <c r="CB47" s="191">
        <f>CB48+CB49+CB50+CB51</f>
        <v>0</v>
      </c>
      <c r="CC47" s="191">
        <f>CC48+CC49+CC50+CC51</f>
        <v>0</v>
      </c>
      <c r="CD47" s="180"/>
      <c r="CE47" s="192"/>
      <c r="CF47" s="180"/>
      <c r="CG47" s="180"/>
      <c r="CH47" s="180"/>
      <c r="CI47" s="193"/>
      <c r="CJ47" s="193"/>
      <c r="CK47" s="180"/>
      <c r="CL47" s="180"/>
      <c r="CM47" s="180"/>
      <c r="CN47" s="180"/>
      <c r="CO47" s="180"/>
      <c r="CP47" s="180"/>
      <c r="CQ47" s="180"/>
      <c r="CR47" s="180"/>
      <c r="CS47" s="180"/>
      <c r="CT47" s="180"/>
      <c r="CU47" s="180"/>
      <c r="CV47" s="180"/>
      <c r="CW47" s="180"/>
      <c r="CX47" s="180"/>
      <c r="CY47" s="180"/>
      <c r="CZ47" s="180"/>
      <c r="DA47" s="180"/>
      <c r="DB47" s="180"/>
      <c r="DC47" s="180"/>
      <c r="DD47" s="180"/>
      <c r="DE47" s="180"/>
      <c r="DF47" s="180"/>
      <c r="DG47" s="180"/>
      <c r="DH47" s="180"/>
      <c r="DI47" s="180"/>
      <c r="DJ47" s="180"/>
      <c r="DK47" s="180"/>
      <c r="DL47" s="180"/>
      <c r="DM47" s="180"/>
      <c r="DN47" s="180"/>
      <c r="DO47" s="180"/>
      <c r="DP47" s="180"/>
      <c r="DQ47" s="180"/>
      <c r="DR47" s="180"/>
      <c r="DS47" s="180"/>
      <c r="DT47" s="180"/>
      <c r="DU47" s="180"/>
      <c r="DV47" s="180"/>
      <c r="DW47" s="180"/>
      <c r="DX47" s="180"/>
      <c r="DY47" s="180"/>
      <c r="DZ47" s="180"/>
      <c r="EA47" s="180"/>
      <c r="EB47" s="180"/>
      <c r="EC47" s="180"/>
      <c r="ED47" s="180"/>
      <c r="EE47" s="180"/>
      <c r="EF47" s="180"/>
      <c r="EG47" s="180"/>
      <c r="EH47" s="180"/>
      <c r="EI47" s="180"/>
      <c r="EJ47" s="180"/>
      <c r="EK47" s="180"/>
      <c r="EL47" s="180"/>
      <c r="EM47" s="180"/>
      <c r="EN47" s="180"/>
      <c r="EO47" s="180"/>
      <c r="EP47" s="180"/>
      <c r="EQ47" s="180"/>
      <c r="ER47" s="180"/>
      <c r="ES47" s="180"/>
      <c r="ET47" s="180"/>
      <c r="EU47" s="180"/>
      <c r="EV47" s="180"/>
      <c r="EW47" s="180"/>
      <c r="EX47" s="180"/>
      <c r="EY47" s="180"/>
      <c r="EZ47" s="180"/>
      <c r="FA47" s="180"/>
      <c r="FB47" s="180"/>
      <c r="FC47" s="180"/>
      <c r="FD47" s="180"/>
      <c r="FE47" s="180"/>
      <c r="FF47" s="180"/>
      <c r="FG47" s="180"/>
      <c r="FH47" s="180"/>
      <c r="FI47" s="180"/>
      <c r="FJ47" s="180"/>
      <c r="FK47" s="180"/>
      <c r="FL47" s="180"/>
      <c r="FM47" s="180"/>
      <c r="FN47" s="180"/>
      <c r="FO47" s="180"/>
      <c r="FP47" s="180"/>
      <c r="FQ47" s="180"/>
      <c r="FR47" s="180"/>
      <c r="FS47" s="180"/>
      <c r="FT47" s="180"/>
      <c r="FU47" s="180"/>
      <c r="FV47" s="180"/>
      <c r="FW47" s="180"/>
      <c r="FX47" s="180"/>
      <c r="FY47" s="180"/>
      <c r="FZ47" s="180"/>
      <c r="GA47" s="180"/>
      <c r="GB47" s="180"/>
      <c r="GC47" s="180"/>
      <c r="GD47" s="180"/>
      <c r="GE47" s="180"/>
      <c r="GF47" s="180"/>
      <c r="GG47" s="180"/>
      <c r="GH47" s="180"/>
      <c r="GI47" s="180"/>
      <c r="GJ47" s="180"/>
      <c r="GK47" s="180"/>
      <c r="GL47" s="180"/>
      <c r="GM47" s="180"/>
      <c r="GN47" s="180"/>
      <c r="GO47" s="195"/>
      <c r="GP47" s="195"/>
      <c r="GQ47" s="196"/>
      <c r="GR47" s="196"/>
      <c r="GS47" s="197"/>
      <c r="GT47" s="197"/>
      <c r="GU47" s="197"/>
      <c r="GV47" s="197"/>
      <c r="GW47" s="197"/>
      <c r="GX47" s="197"/>
      <c r="GY47" s="197"/>
      <c r="GZ47" s="197"/>
      <c r="HA47" s="197"/>
      <c r="HB47" s="197"/>
      <c r="HC47" s="197"/>
      <c r="HD47" s="197"/>
      <c r="HE47" s="197"/>
      <c r="HF47" s="197"/>
      <c r="HG47" s="197"/>
      <c r="HH47" s="197"/>
      <c r="HI47" s="198"/>
      <c r="HJ47" s="198"/>
      <c r="HK47" s="198"/>
      <c r="HL47" s="198"/>
      <c r="HM47" s="198"/>
      <c r="HN47" s="198"/>
      <c r="HO47" s="198"/>
      <c r="HP47" s="198"/>
      <c r="HQ47" s="198"/>
      <c r="HR47" s="198"/>
      <c r="HS47" s="198"/>
      <c r="HT47" s="198"/>
      <c r="HU47" s="198"/>
      <c r="HV47" s="198"/>
      <c r="HW47" s="198"/>
      <c r="HX47" s="198"/>
      <c r="HY47" s="198"/>
      <c r="HZ47" s="198"/>
      <c r="IA47" s="198"/>
      <c r="IB47" s="198"/>
      <c r="IC47" s="198"/>
      <c r="ID47" s="198"/>
      <c r="IE47" s="198"/>
      <c r="IF47" s="198"/>
      <c r="IG47" s="198"/>
      <c r="IH47" s="198"/>
      <c r="II47" s="198"/>
      <c r="IJ47" s="198"/>
      <c r="IK47" s="198"/>
      <c r="IL47" s="198"/>
      <c r="IM47" s="198"/>
      <c r="IN47" s="198"/>
      <c r="IO47" s="198"/>
      <c r="IP47" s="198"/>
      <c r="IQ47" s="198"/>
      <c r="IR47" s="198"/>
      <c r="IS47" s="198"/>
      <c r="IT47" s="198"/>
      <c r="IU47" s="198"/>
      <c r="IV47" s="198"/>
      <c r="IW47" s="198"/>
      <c r="IX47" s="198"/>
      <c r="IY47" s="198"/>
      <c r="IZ47" s="198"/>
      <c r="JA47" s="198"/>
      <c r="JB47" s="198"/>
      <c r="JC47" s="198"/>
      <c r="JD47" s="198"/>
      <c r="JE47" s="198"/>
      <c r="JF47" s="198"/>
      <c r="JG47" s="198"/>
      <c r="JH47" s="198"/>
      <c r="JI47" s="198"/>
      <c r="JJ47" s="198"/>
      <c r="JK47" s="198"/>
      <c r="JL47" s="198"/>
      <c r="JM47" s="198"/>
      <c r="JN47" s="198"/>
      <c r="JO47" s="198"/>
      <c r="JP47" s="198"/>
      <c r="JQ47" s="198"/>
      <c r="JR47" s="198"/>
      <c r="JS47" s="198"/>
      <c r="JT47" s="198"/>
      <c r="JU47" s="198"/>
      <c r="JV47" s="198"/>
      <c r="JW47" s="198"/>
      <c r="JX47" s="198"/>
      <c r="JY47" s="198"/>
      <c r="JZ47" s="198"/>
      <c r="KA47" s="198"/>
      <c r="KB47" s="198"/>
      <c r="KC47" s="198"/>
      <c r="KD47" s="198"/>
      <c r="KE47" s="198"/>
      <c r="KF47" s="198"/>
      <c r="KG47" s="198"/>
      <c r="KH47" s="198"/>
      <c r="KI47" s="198"/>
      <c r="KJ47" s="198"/>
      <c r="KK47" s="198"/>
      <c r="KL47" s="198"/>
      <c r="KM47" s="198"/>
      <c r="KN47" s="198"/>
      <c r="KO47" s="198"/>
      <c r="KP47" s="198"/>
      <c r="KQ47" s="198"/>
      <c r="KR47" s="198"/>
      <c r="KS47" s="198"/>
      <c r="KT47" s="198"/>
      <c r="KU47" s="198"/>
      <c r="KV47" s="198"/>
      <c r="KW47" s="198"/>
      <c r="KX47" s="198"/>
      <c r="KY47" s="198"/>
      <c r="KZ47" s="198"/>
      <c r="LA47" s="198"/>
      <c r="LB47" s="198"/>
      <c r="LC47" s="198"/>
      <c r="LD47" s="198"/>
      <c r="LE47" s="198"/>
      <c r="LF47" s="198"/>
      <c r="LG47" s="198"/>
      <c r="LH47" s="198"/>
      <c r="LI47" s="198"/>
      <c r="LJ47" s="198"/>
      <c r="LK47" s="198"/>
      <c r="LL47" s="198"/>
      <c r="LM47" s="198"/>
      <c r="LN47" s="198"/>
      <c r="LO47" s="198"/>
      <c r="LP47" s="198"/>
      <c r="LQ47" s="198"/>
      <c r="LR47" s="198"/>
      <c r="LS47" s="198"/>
      <c r="LT47" s="198"/>
      <c r="LU47" s="198"/>
      <c r="LV47" s="198"/>
      <c r="LW47" s="198"/>
      <c r="LX47" s="198"/>
    </row>
    <row r="48" spans="1:336" s="130" customFormat="1" x14ac:dyDescent="0.2">
      <c r="A48" s="187"/>
      <c r="B48" s="188" t="s">
        <v>182</v>
      </c>
      <c r="C48" s="101"/>
      <c r="D48" s="101"/>
      <c r="E48" s="101"/>
      <c r="F48" s="101"/>
      <c r="G48" s="101"/>
      <c r="H48" s="101"/>
      <c r="I48" s="101"/>
      <c r="J48" s="189"/>
      <c r="K48" s="189"/>
      <c r="L48" s="189"/>
      <c r="M48" s="189"/>
      <c r="N48" s="101"/>
      <c r="O48" s="101"/>
      <c r="P48" s="189"/>
      <c r="Q48" s="189"/>
      <c r="R48" s="101"/>
      <c r="S48" s="101"/>
      <c r="T48" s="101"/>
      <c r="U48" s="101"/>
      <c r="V48" s="101"/>
      <c r="W48" s="101"/>
      <c r="X48" s="101"/>
      <c r="Y48" s="101"/>
      <c r="Z48" s="101"/>
      <c r="AA48" s="101"/>
      <c r="AB48" s="180"/>
      <c r="AC48" s="180"/>
      <c r="AD48" s="180"/>
      <c r="AE48" s="180"/>
      <c r="AF48" s="190">
        <f t="shared" si="122"/>
        <v>0</v>
      </c>
      <c r="AG48" s="190">
        <f t="shared" si="123"/>
        <v>0</v>
      </c>
      <c r="AH48" s="190">
        <f t="shared" si="123"/>
        <v>0</v>
      </c>
      <c r="AI48" s="115">
        <f t="shared" si="124"/>
        <v>0</v>
      </c>
      <c r="AJ48" s="116" t="str">
        <f t="shared" si="125"/>
        <v>-</v>
      </c>
      <c r="AK48" s="199"/>
      <c r="AL48" s="199"/>
      <c r="AM48" s="115">
        <f t="shared" si="126"/>
        <v>0</v>
      </c>
      <c r="AN48" s="116" t="str">
        <f t="shared" si="127"/>
        <v>-</v>
      </c>
      <c r="AO48" s="199"/>
      <c r="AP48" s="199"/>
      <c r="AQ48" s="115">
        <f t="shared" si="128"/>
        <v>0</v>
      </c>
      <c r="AR48" s="116" t="str">
        <f t="shared" si="129"/>
        <v>-</v>
      </c>
      <c r="AS48" s="190">
        <f t="shared" si="130"/>
        <v>0</v>
      </c>
      <c r="AT48" s="190">
        <f t="shared" si="130"/>
        <v>0</v>
      </c>
      <c r="AU48" s="115">
        <f t="shared" si="131"/>
        <v>0</v>
      </c>
      <c r="AV48" s="116" t="str">
        <f t="shared" si="132"/>
        <v>-</v>
      </c>
      <c r="AW48" s="199"/>
      <c r="AX48" s="199"/>
      <c r="AY48" s="115">
        <f t="shared" si="133"/>
        <v>0</v>
      </c>
      <c r="AZ48" s="116" t="str">
        <f t="shared" si="134"/>
        <v>-</v>
      </c>
      <c r="BA48" s="190">
        <f t="shared" si="135"/>
        <v>0</v>
      </c>
      <c r="BB48" s="190">
        <f t="shared" si="135"/>
        <v>0</v>
      </c>
      <c r="BC48" s="115">
        <f t="shared" si="136"/>
        <v>0</v>
      </c>
      <c r="BD48" s="116" t="str">
        <f t="shared" si="137"/>
        <v>-</v>
      </c>
      <c r="BE48" s="199"/>
      <c r="BF48" s="199"/>
      <c r="BG48" s="115">
        <f t="shared" si="138"/>
        <v>0</v>
      </c>
      <c r="BH48" s="116" t="str">
        <f t="shared" si="139"/>
        <v>-</v>
      </c>
      <c r="BI48" s="180"/>
      <c r="BJ48" s="180"/>
      <c r="BK48" s="180"/>
      <c r="BL48" s="180"/>
      <c r="BM48" s="180"/>
      <c r="BN48" s="180"/>
      <c r="BO48" s="180"/>
      <c r="BP48" s="180"/>
      <c r="BQ48" s="180"/>
      <c r="BR48" s="180"/>
      <c r="BS48" s="180"/>
      <c r="BT48" s="180"/>
      <c r="BU48" s="180"/>
      <c r="BV48" s="180"/>
      <c r="BW48" s="180"/>
      <c r="BX48" s="180"/>
      <c r="BY48" s="180"/>
      <c r="BZ48" s="188"/>
      <c r="CA48" s="188"/>
      <c r="CB48" s="188"/>
      <c r="CC48" s="188"/>
      <c r="CD48" s="180"/>
      <c r="CE48" s="192"/>
      <c r="CF48" s="180"/>
      <c r="CG48" s="180"/>
      <c r="CH48" s="180"/>
      <c r="CI48" s="193"/>
      <c r="CJ48" s="193"/>
      <c r="CK48" s="180"/>
      <c r="CL48" s="180"/>
      <c r="CM48" s="180"/>
      <c r="CN48" s="180"/>
      <c r="CO48" s="180"/>
      <c r="CP48" s="180"/>
      <c r="CQ48" s="180"/>
      <c r="CR48" s="180"/>
      <c r="CS48" s="180"/>
      <c r="CT48" s="180"/>
      <c r="CU48" s="180"/>
      <c r="CV48" s="180"/>
      <c r="CW48" s="180"/>
      <c r="CX48" s="180"/>
      <c r="CY48" s="180"/>
      <c r="CZ48" s="180"/>
      <c r="DA48" s="180"/>
      <c r="DB48" s="180"/>
      <c r="DC48" s="180"/>
      <c r="DD48" s="180"/>
      <c r="DE48" s="180"/>
      <c r="DF48" s="180"/>
      <c r="DG48" s="180"/>
      <c r="DH48" s="180"/>
      <c r="DI48" s="180"/>
      <c r="DJ48" s="180"/>
      <c r="DK48" s="180"/>
      <c r="DL48" s="180"/>
      <c r="DM48" s="180"/>
      <c r="DN48" s="180"/>
      <c r="DO48" s="180"/>
      <c r="DP48" s="180"/>
      <c r="DQ48" s="180"/>
      <c r="DR48" s="180"/>
      <c r="DS48" s="180"/>
      <c r="DT48" s="180"/>
      <c r="DU48" s="180"/>
      <c r="DV48" s="180"/>
      <c r="DW48" s="180"/>
      <c r="DX48" s="180"/>
      <c r="DY48" s="180"/>
      <c r="DZ48" s="180"/>
      <c r="EA48" s="180"/>
      <c r="EB48" s="180"/>
      <c r="EC48" s="180"/>
      <c r="ED48" s="180"/>
      <c r="EE48" s="180"/>
      <c r="EF48" s="180"/>
      <c r="EG48" s="180"/>
      <c r="EH48" s="180"/>
      <c r="EI48" s="180"/>
      <c r="EJ48" s="180"/>
      <c r="EK48" s="180"/>
      <c r="EL48" s="180"/>
      <c r="EM48" s="180"/>
      <c r="EN48" s="180"/>
      <c r="EO48" s="180"/>
      <c r="EP48" s="180"/>
      <c r="EQ48" s="180"/>
      <c r="ER48" s="180"/>
      <c r="ES48" s="180"/>
      <c r="ET48" s="180"/>
      <c r="EU48" s="180"/>
      <c r="EV48" s="180"/>
      <c r="EW48" s="180"/>
      <c r="EX48" s="180"/>
      <c r="EY48" s="180"/>
      <c r="EZ48" s="180"/>
      <c r="FA48" s="180"/>
      <c r="FB48" s="180"/>
      <c r="FC48" s="180"/>
      <c r="FD48" s="180"/>
      <c r="FE48" s="180"/>
      <c r="FF48" s="180"/>
      <c r="FG48" s="180"/>
      <c r="FH48" s="180"/>
      <c r="FI48" s="180"/>
      <c r="FJ48" s="180"/>
      <c r="FK48" s="180"/>
      <c r="FL48" s="180"/>
      <c r="FM48" s="180"/>
      <c r="FN48" s="180"/>
      <c r="FO48" s="180"/>
      <c r="FP48" s="180"/>
      <c r="FQ48" s="180"/>
      <c r="FR48" s="180"/>
      <c r="FS48" s="180"/>
      <c r="FT48" s="180"/>
      <c r="FU48" s="180"/>
      <c r="FV48" s="180"/>
      <c r="FW48" s="180"/>
      <c r="FX48" s="180"/>
      <c r="FY48" s="180"/>
      <c r="FZ48" s="180"/>
      <c r="GA48" s="180"/>
      <c r="GB48" s="180"/>
      <c r="GC48" s="180"/>
      <c r="GD48" s="180"/>
      <c r="GE48" s="180"/>
      <c r="GF48" s="180"/>
      <c r="GG48" s="180"/>
      <c r="GH48" s="180"/>
      <c r="GI48" s="180"/>
      <c r="GJ48" s="180"/>
      <c r="GK48" s="180"/>
      <c r="GL48" s="180"/>
      <c r="GM48" s="180"/>
      <c r="GN48" s="180"/>
      <c r="GO48" s="195"/>
      <c r="GP48" s="195"/>
      <c r="GQ48" s="196"/>
      <c r="GR48" s="196"/>
      <c r="GS48" s="197"/>
      <c r="GT48" s="197"/>
      <c r="GU48" s="197"/>
      <c r="GV48" s="197"/>
      <c r="GW48" s="197"/>
      <c r="GX48" s="197"/>
      <c r="GY48" s="197"/>
      <c r="GZ48" s="197"/>
      <c r="HA48" s="197"/>
      <c r="HB48" s="197"/>
      <c r="HC48" s="197"/>
      <c r="HD48" s="197"/>
      <c r="HE48" s="197"/>
      <c r="HF48" s="197"/>
      <c r="HG48" s="197"/>
      <c r="HH48" s="197"/>
      <c r="HI48" s="198"/>
      <c r="HJ48" s="198"/>
      <c r="HK48" s="198"/>
      <c r="HL48" s="198"/>
      <c r="HM48" s="198"/>
      <c r="HN48" s="198"/>
      <c r="HO48" s="198"/>
      <c r="HP48" s="198"/>
      <c r="HQ48" s="198"/>
      <c r="HR48" s="198"/>
      <c r="HS48" s="198"/>
      <c r="HT48" s="198"/>
      <c r="HU48" s="198"/>
      <c r="HV48" s="198"/>
      <c r="HW48" s="198"/>
      <c r="HX48" s="198"/>
      <c r="HY48" s="198"/>
      <c r="HZ48" s="198"/>
      <c r="IA48" s="198"/>
      <c r="IB48" s="198"/>
      <c r="IC48" s="198"/>
      <c r="ID48" s="198"/>
      <c r="IE48" s="198"/>
      <c r="IF48" s="198"/>
      <c r="IG48" s="198"/>
      <c r="IH48" s="198"/>
      <c r="II48" s="198"/>
      <c r="IJ48" s="198"/>
      <c r="IK48" s="198"/>
      <c r="IL48" s="198"/>
      <c r="IM48" s="198"/>
      <c r="IN48" s="198"/>
      <c r="IO48" s="198"/>
      <c r="IP48" s="198"/>
      <c r="IQ48" s="198"/>
      <c r="IR48" s="198"/>
      <c r="IS48" s="198"/>
      <c r="IT48" s="198"/>
      <c r="IU48" s="198"/>
      <c r="IV48" s="198"/>
      <c r="IW48" s="198"/>
      <c r="IX48" s="198"/>
      <c r="IY48" s="198"/>
      <c r="IZ48" s="198"/>
      <c r="JA48" s="198"/>
      <c r="JB48" s="198"/>
      <c r="JC48" s="198"/>
      <c r="JD48" s="198"/>
      <c r="JE48" s="198"/>
      <c r="JF48" s="198"/>
      <c r="JG48" s="198"/>
      <c r="JH48" s="198"/>
      <c r="JI48" s="198"/>
      <c r="JJ48" s="198"/>
      <c r="JK48" s="198"/>
      <c r="JL48" s="198"/>
      <c r="JM48" s="198"/>
      <c r="JN48" s="198"/>
      <c r="JO48" s="198"/>
      <c r="JP48" s="198"/>
      <c r="JQ48" s="198"/>
      <c r="JR48" s="198"/>
      <c r="JS48" s="198"/>
      <c r="JT48" s="198"/>
      <c r="JU48" s="198"/>
      <c r="JV48" s="198"/>
      <c r="JW48" s="198"/>
      <c r="JX48" s="198"/>
      <c r="JY48" s="198"/>
      <c r="JZ48" s="198"/>
      <c r="KA48" s="198"/>
      <c r="KB48" s="198"/>
      <c r="KC48" s="198"/>
      <c r="KD48" s="198"/>
      <c r="KE48" s="198"/>
      <c r="KF48" s="198"/>
      <c r="KG48" s="198"/>
      <c r="KH48" s="198"/>
      <c r="KI48" s="198"/>
      <c r="KJ48" s="198"/>
      <c r="KK48" s="198"/>
      <c r="KL48" s="198"/>
      <c r="KM48" s="198"/>
      <c r="KN48" s="198"/>
      <c r="KO48" s="198"/>
      <c r="KP48" s="198"/>
      <c r="KQ48" s="198"/>
      <c r="KR48" s="198"/>
      <c r="KS48" s="198"/>
      <c r="KT48" s="198"/>
      <c r="KU48" s="198"/>
      <c r="KV48" s="198"/>
      <c r="KW48" s="198"/>
      <c r="KX48" s="198"/>
      <c r="KY48" s="198"/>
      <c r="KZ48" s="198"/>
      <c r="LA48" s="198"/>
      <c r="LB48" s="198"/>
      <c r="LC48" s="198"/>
      <c r="LD48" s="198"/>
      <c r="LE48" s="198"/>
      <c r="LF48" s="198"/>
      <c r="LG48" s="198"/>
      <c r="LH48" s="198"/>
      <c r="LI48" s="198"/>
      <c r="LJ48" s="198"/>
      <c r="LK48" s="198"/>
      <c r="LL48" s="198"/>
      <c r="LM48" s="198"/>
      <c r="LN48" s="198"/>
      <c r="LO48" s="198"/>
      <c r="LP48" s="198"/>
      <c r="LQ48" s="198"/>
      <c r="LR48" s="198"/>
      <c r="LS48" s="198"/>
      <c r="LT48" s="198"/>
      <c r="LU48" s="198"/>
      <c r="LV48" s="198"/>
      <c r="LW48" s="198"/>
      <c r="LX48" s="198"/>
    </row>
    <row r="49" spans="1:336" s="130" customFormat="1" x14ac:dyDescent="0.2">
      <c r="A49" s="187"/>
      <c r="B49" s="188" t="s">
        <v>183</v>
      </c>
      <c r="C49" s="101"/>
      <c r="D49" s="101"/>
      <c r="E49" s="101"/>
      <c r="F49" s="101"/>
      <c r="G49" s="101"/>
      <c r="H49" s="101"/>
      <c r="I49" s="101"/>
      <c r="J49" s="189"/>
      <c r="K49" s="189"/>
      <c r="L49" s="189"/>
      <c r="M49" s="189"/>
      <c r="N49" s="101"/>
      <c r="O49" s="101"/>
      <c r="P49" s="189"/>
      <c r="Q49" s="189"/>
      <c r="R49" s="101"/>
      <c r="S49" s="101"/>
      <c r="T49" s="101"/>
      <c r="U49" s="101"/>
      <c r="V49" s="101"/>
      <c r="W49" s="101"/>
      <c r="X49" s="101"/>
      <c r="Y49" s="101"/>
      <c r="Z49" s="101"/>
      <c r="AA49" s="101"/>
      <c r="AB49" s="180"/>
      <c r="AC49" s="180"/>
      <c r="AD49" s="180"/>
      <c r="AE49" s="180"/>
      <c r="AF49" s="190">
        <f t="shared" si="122"/>
        <v>0</v>
      </c>
      <c r="AG49" s="190">
        <f t="shared" si="123"/>
        <v>0</v>
      </c>
      <c r="AH49" s="190">
        <f t="shared" si="123"/>
        <v>0</v>
      </c>
      <c r="AI49" s="115">
        <f t="shared" si="124"/>
        <v>0</v>
      </c>
      <c r="AJ49" s="116" t="str">
        <f t="shared" si="125"/>
        <v>-</v>
      </c>
      <c r="AK49" s="199"/>
      <c r="AL49" s="199"/>
      <c r="AM49" s="115">
        <f t="shared" si="126"/>
        <v>0</v>
      </c>
      <c r="AN49" s="116" t="str">
        <f t="shared" si="127"/>
        <v>-</v>
      </c>
      <c r="AO49" s="199"/>
      <c r="AP49" s="199"/>
      <c r="AQ49" s="115">
        <f t="shared" si="128"/>
        <v>0</v>
      </c>
      <c r="AR49" s="116" t="str">
        <f t="shared" si="129"/>
        <v>-</v>
      </c>
      <c r="AS49" s="190">
        <f t="shared" si="130"/>
        <v>0</v>
      </c>
      <c r="AT49" s="190">
        <f t="shared" si="130"/>
        <v>0</v>
      </c>
      <c r="AU49" s="115">
        <f t="shared" si="131"/>
        <v>0</v>
      </c>
      <c r="AV49" s="116" t="str">
        <f t="shared" si="132"/>
        <v>-</v>
      </c>
      <c r="AW49" s="199"/>
      <c r="AX49" s="199"/>
      <c r="AY49" s="115">
        <f t="shared" si="133"/>
        <v>0</v>
      </c>
      <c r="AZ49" s="116" t="str">
        <f t="shared" si="134"/>
        <v>-</v>
      </c>
      <c r="BA49" s="190">
        <f t="shared" si="135"/>
        <v>0</v>
      </c>
      <c r="BB49" s="190">
        <f t="shared" si="135"/>
        <v>0</v>
      </c>
      <c r="BC49" s="115">
        <f t="shared" si="136"/>
        <v>0</v>
      </c>
      <c r="BD49" s="116" t="str">
        <f t="shared" si="137"/>
        <v>-</v>
      </c>
      <c r="BE49" s="199"/>
      <c r="BF49" s="199"/>
      <c r="BG49" s="115">
        <f t="shared" si="138"/>
        <v>0</v>
      </c>
      <c r="BH49" s="116" t="str">
        <f t="shared" si="139"/>
        <v>-</v>
      </c>
      <c r="BI49" s="180"/>
      <c r="BJ49" s="180"/>
      <c r="BK49" s="180"/>
      <c r="BL49" s="180"/>
      <c r="BM49" s="180"/>
      <c r="BN49" s="180"/>
      <c r="BO49" s="180"/>
      <c r="BP49" s="180"/>
      <c r="BQ49" s="180"/>
      <c r="BR49" s="180"/>
      <c r="BS49" s="180"/>
      <c r="BT49" s="180"/>
      <c r="BU49" s="180"/>
      <c r="BV49" s="180"/>
      <c r="BW49" s="180"/>
      <c r="BX49" s="180"/>
      <c r="BY49" s="180"/>
      <c r="BZ49" s="188"/>
      <c r="CA49" s="188"/>
      <c r="CB49" s="188"/>
      <c r="CC49" s="188"/>
      <c r="CD49" s="180"/>
      <c r="CE49" s="192"/>
      <c r="CF49" s="180"/>
      <c r="CG49" s="180"/>
      <c r="CH49" s="180"/>
      <c r="CI49" s="200" t="s">
        <v>184</v>
      </c>
      <c r="CJ49" s="200"/>
      <c r="CK49" s="201">
        <f>CK12+CK13+CK14+CK16+CK41</f>
        <v>87596.801622634128</v>
      </c>
      <c r="CL49" s="201">
        <f>CL12+CL13+CL14+CL16+CL41</f>
        <v>55247.768822343554</v>
      </c>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1"/>
      <c r="DO49" s="202"/>
      <c r="DP49" s="202"/>
      <c r="DQ49" s="202"/>
      <c r="DR49" s="202"/>
      <c r="DS49" s="202"/>
      <c r="DT49" s="202"/>
      <c r="DU49" s="202"/>
      <c r="DV49" s="202"/>
      <c r="DW49" s="202"/>
      <c r="DX49" s="202"/>
      <c r="DY49" s="202"/>
      <c r="DZ49" s="202"/>
      <c r="EA49" s="202"/>
      <c r="EB49" s="202"/>
      <c r="EC49" s="202"/>
      <c r="ED49" s="202"/>
      <c r="EE49" s="201">
        <f>EE12+EE13+EE14+EE16+EE41</f>
        <v>12309.847239999999</v>
      </c>
      <c r="EF49" s="201">
        <f>EF12+EF13+EF14+EF16+EF41</f>
        <v>8359.6265842905614</v>
      </c>
      <c r="EG49" s="201">
        <f>EG12+EG13+EG14+EG16+EG41</f>
        <v>5453.5631760000006</v>
      </c>
      <c r="EH49" s="201">
        <f>EH12+EH13+EH14+EH16+EH41</f>
        <v>6225.9957999999997</v>
      </c>
      <c r="EI49" s="180"/>
      <c r="EJ49" s="180"/>
      <c r="EK49" s="180"/>
      <c r="EL49" s="180"/>
      <c r="EM49" s="180"/>
      <c r="EN49" s="180"/>
      <c r="EO49" s="180"/>
      <c r="EP49" s="180"/>
      <c r="EQ49" s="180"/>
      <c r="ER49" s="180"/>
      <c r="ES49" s="180"/>
      <c r="ET49" s="180"/>
      <c r="EU49" s="180"/>
      <c r="EV49" s="180"/>
      <c r="EW49" s="180"/>
      <c r="EX49" s="180"/>
      <c r="EY49" s="180"/>
      <c r="EZ49" s="180"/>
      <c r="FA49" s="180"/>
      <c r="FB49" s="180"/>
      <c r="FC49" s="180"/>
      <c r="FD49" s="180"/>
      <c r="FE49" s="180"/>
      <c r="FF49" s="180"/>
      <c r="FG49" s="180"/>
      <c r="FH49" s="180"/>
      <c r="FI49" s="180"/>
      <c r="FJ49" s="180"/>
      <c r="FK49" s="180"/>
      <c r="FL49" s="180"/>
      <c r="FM49" s="180"/>
      <c r="FN49" s="180"/>
      <c r="FO49" s="180"/>
      <c r="FP49" s="180"/>
      <c r="FQ49" s="180"/>
      <c r="FR49" s="180"/>
      <c r="FS49" s="180"/>
      <c r="FT49" s="180"/>
      <c r="FU49" s="180"/>
      <c r="FV49" s="180"/>
      <c r="FW49" s="180"/>
      <c r="FX49" s="180"/>
      <c r="FY49" s="180"/>
      <c r="FZ49" s="180"/>
      <c r="GA49" s="180"/>
      <c r="GB49" s="180"/>
      <c r="GC49" s="180"/>
      <c r="GD49" s="180"/>
      <c r="GE49" s="180"/>
      <c r="GF49" s="180"/>
      <c r="GG49" s="180"/>
      <c r="GH49" s="180"/>
      <c r="GI49" s="180"/>
      <c r="GJ49" s="180"/>
      <c r="GK49" s="180"/>
      <c r="GL49" s="180"/>
      <c r="GM49" s="180"/>
      <c r="GN49" s="180"/>
      <c r="GO49" s="195"/>
      <c r="GP49" s="195"/>
      <c r="GQ49" s="196"/>
      <c r="GR49" s="196"/>
      <c r="GS49" s="197"/>
      <c r="GT49" s="197"/>
      <c r="GU49" s="197"/>
      <c r="GV49" s="197"/>
      <c r="GW49" s="197"/>
      <c r="GX49" s="197"/>
      <c r="GY49" s="197"/>
      <c r="GZ49" s="197"/>
      <c r="HA49" s="197"/>
      <c r="HB49" s="197"/>
      <c r="HC49" s="197"/>
      <c r="HD49" s="197"/>
      <c r="HE49" s="197"/>
      <c r="HF49" s="197"/>
      <c r="HG49" s="197"/>
      <c r="HH49" s="197"/>
      <c r="HI49" s="198"/>
      <c r="HJ49" s="198"/>
      <c r="HK49" s="198"/>
      <c r="HL49" s="198"/>
      <c r="HM49" s="198"/>
      <c r="HN49" s="198"/>
      <c r="HO49" s="198"/>
      <c r="HP49" s="198"/>
      <c r="HQ49" s="198"/>
      <c r="HR49" s="198"/>
      <c r="HS49" s="198"/>
      <c r="HT49" s="198"/>
      <c r="HU49" s="198"/>
      <c r="HV49" s="198"/>
      <c r="HW49" s="198"/>
      <c r="HX49" s="198"/>
      <c r="HY49" s="198"/>
      <c r="HZ49" s="198"/>
      <c r="IA49" s="198"/>
      <c r="IB49" s="198"/>
      <c r="IC49" s="198"/>
      <c r="ID49" s="198"/>
      <c r="IE49" s="198"/>
      <c r="IF49" s="198"/>
      <c r="IG49" s="198"/>
      <c r="IH49" s="198"/>
      <c r="II49" s="198"/>
      <c r="IJ49" s="198"/>
      <c r="IK49" s="198"/>
      <c r="IL49" s="198"/>
      <c r="IM49" s="198"/>
      <c r="IN49" s="198"/>
      <c r="IO49" s="198"/>
      <c r="IP49" s="198"/>
      <c r="IQ49" s="198"/>
      <c r="IR49" s="198"/>
      <c r="IS49" s="198"/>
      <c r="IT49" s="198"/>
      <c r="IU49" s="198"/>
      <c r="IV49" s="198"/>
      <c r="IW49" s="198"/>
      <c r="IX49" s="198"/>
      <c r="IY49" s="198"/>
      <c r="IZ49" s="198"/>
      <c r="JA49" s="198"/>
      <c r="JB49" s="198"/>
      <c r="JC49" s="198"/>
      <c r="JD49" s="198"/>
      <c r="JE49" s="198"/>
      <c r="JF49" s="198"/>
      <c r="JG49" s="198"/>
      <c r="JH49" s="198"/>
      <c r="JI49" s="198"/>
      <c r="JJ49" s="198"/>
      <c r="JK49" s="198"/>
      <c r="JL49" s="198"/>
      <c r="JM49" s="198"/>
      <c r="JN49" s="198"/>
      <c r="JO49" s="198"/>
      <c r="JP49" s="198"/>
      <c r="JQ49" s="198"/>
      <c r="JR49" s="198"/>
      <c r="JS49" s="198"/>
      <c r="JT49" s="198"/>
      <c r="JU49" s="198"/>
      <c r="JV49" s="198"/>
      <c r="JW49" s="198"/>
      <c r="JX49" s="198"/>
      <c r="JY49" s="198"/>
      <c r="JZ49" s="198"/>
      <c r="KA49" s="198"/>
      <c r="KB49" s="198"/>
      <c r="KC49" s="198"/>
      <c r="KD49" s="198"/>
      <c r="KE49" s="198"/>
      <c r="KF49" s="198"/>
      <c r="KG49" s="198"/>
      <c r="KH49" s="198"/>
      <c r="KI49" s="198"/>
      <c r="KJ49" s="198"/>
      <c r="KK49" s="198"/>
      <c r="KL49" s="198"/>
      <c r="KM49" s="198"/>
      <c r="KN49" s="198"/>
      <c r="KO49" s="198"/>
      <c r="KP49" s="198"/>
      <c r="KQ49" s="198"/>
      <c r="KR49" s="198"/>
      <c r="KS49" s="198"/>
      <c r="KT49" s="198"/>
      <c r="KU49" s="198"/>
      <c r="KV49" s="198"/>
      <c r="KW49" s="198"/>
      <c r="KX49" s="198"/>
      <c r="KY49" s="198"/>
      <c r="KZ49" s="198"/>
      <c r="LA49" s="198"/>
      <c r="LB49" s="198"/>
      <c r="LC49" s="198"/>
      <c r="LD49" s="198"/>
      <c r="LE49" s="198"/>
      <c r="LF49" s="198"/>
      <c r="LG49" s="198"/>
      <c r="LH49" s="198"/>
      <c r="LI49" s="198"/>
      <c r="LJ49" s="198"/>
      <c r="LK49" s="198"/>
      <c r="LL49" s="198"/>
      <c r="LM49" s="198"/>
      <c r="LN49" s="198"/>
      <c r="LO49" s="198"/>
      <c r="LP49" s="198"/>
      <c r="LQ49" s="198"/>
      <c r="LR49" s="198"/>
      <c r="LS49" s="198"/>
      <c r="LT49" s="198"/>
      <c r="LU49" s="198"/>
      <c r="LV49" s="198"/>
      <c r="LW49" s="198"/>
      <c r="LX49" s="198"/>
    </row>
    <row r="50" spans="1:336" s="130" customFormat="1" x14ac:dyDescent="0.2">
      <c r="A50" s="187"/>
      <c r="B50" s="188" t="s">
        <v>185</v>
      </c>
      <c r="C50" s="101"/>
      <c r="D50" s="101"/>
      <c r="E50" s="101"/>
      <c r="F50" s="101"/>
      <c r="G50" s="101"/>
      <c r="H50" s="101"/>
      <c r="I50" s="101"/>
      <c r="J50" s="189"/>
      <c r="K50" s="189"/>
      <c r="L50" s="189"/>
      <c r="M50" s="189"/>
      <c r="N50" s="101"/>
      <c r="O50" s="101"/>
      <c r="P50" s="189"/>
      <c r="Q50" s="189"/>
      <c r="R50" s="101"/>
      <c r="S50" s="101"/>
      <c r="T50" s="101"/>
      <c r="U50" s="101"/>
      <c r="V50" s="101"/>
      <c r="W50" s="101"/>
      <c r="X50" s="101"/>
      <c r="Y50" s="101"/>
      <c r="Z50" s="101"/>
      <c r="AA50" s="101"/>
      <c r="AB50" s="180"/>
      <c r="AC50" s="180"/>
      <c r="AD50" s="180"/>
      <c r="AE50" s="180"/>
      <c r="AF50" s="190">
        <f t="shared" si="122"/>
        <v>0</v>
      </c>
      <c r="AG50" s="190">
        <f t="shared" si="123"/>
        <v>0</v>
      </c>
      <c r="AH50" s="190">
        <f t="shared" si="123"/>
        <v>0</v>
      </c>
      <c r="AI50" s="115">
        <f t="shared" si="124"/>
        <v>0</v>
      </c>
      <c r="AJ50" s="116" t="str">
        <f t="shared" si="125"/>
        <v>-</v>
      </c>
      <c r="AK50" s="199"/>
      <c r="AL50" s="199"/>
      <c r="AM50" s="115">
        <f t="shared" si="126"/>
        <v>0</v>
      </c>
      <c r="AN50" s="116" t="str">
        <f t="shared" si="127"/>
        <v>-</v>
      </c>
      <c r="AO50" s="199"/>
      <c r="AP50" s="199"/>
      <c r="AQ50" s="115">
        <f t="shared" si="128"/>
        <v>0</v>
      </c>
      <c r="AR50" s="116" t="str">
        <f t="shared" si="129"/>
        <v>-</v>
      </c>
      <c r="AS50" s="190">
        <f t="shared" si="130"/>
        <v>0</v>
      </c>
      <c r="AT50" s="190">
        <f t="shared" si="130"/>
        <v>0</v>
      </c>
      <c r="AU50" s="115">
        <f t="shared" si="131"/>
        <v>0</v>
      </c>
      <c r="AV50" s="116" t="str">
        <f t="shared" si="132"/>
        <v>-</v>
      </c>
      <c r="AW50" s="199"/>
      <c r="AX50" s="199"/>
      <c r="AY50" s="115">
        <f t="shared" si="133"/>
        <v>0</v>
      </c>
      <c r="AZ50" s="116" t="str">
        <f t="shared" si="134"/>
        <v>-</v>
      </c>
      <c r="BA50" s="190">
        <f t="shared" si="135"/>
        <v>0</v>
      </c>
      <c r="BB50" s="190">
        <f t="shared" si="135"/>
        <v>0</v>
      </c>
      <c r="BC50" s="115">
        <f t="shared" si="136"/>
        <v>0</v>
      </c>
      <c r="BD50" s="116" t="str">
        <f t="shared" si="137"/>
        <v>-</v>
      </c>
      <c r="BE50" s="199"/>
      <c r="BF50" s="199"/>
      <c r="BG50" s="115">
        <f t="shared" si="138"/>
        <v>0</v>
      </c>
      <c r="BH50" s="116" t="str">
        <f t="shared" si="139"/>
        <v>-</v>
      </c>
      <c r="BI50" s="180"/>
      <c r="BJ50" s="180"/>
      <c r="BK50" s="180"/>
      <c r="BL50" s="180"/>
      <c r="BM50" s="180"/>
      <c r="BN50" s="180"/>
      <c r="BO50" s="180"/>
      <c r="BP50" s="180"/>
      <c r="BQ50" s="180"/>
      <c r="BR50" s="180"/>
      <c r="BS50" s="180"/>
      <c r="BT50" s="180"/>
      <c r="BU50" s="180"/>
      <c r="BV50" s="180"/>
      <c r="BW50" s="180"/>
      <c r="BX50" s="180"/>
      <c r="BY50" s="180"/>
      <c r="BZ50" s="188"/>
      <c r="CA50" s="188"/>
      <c r="CB50" s="188"/>
      <c r="CC50" s="188"/>
      <c r="CD50" s="180"/>
      <c r="CE50" s="192"/>
      <c r="CF50" s="180"/>
      <c r="CG50" s="180"/>
      <c r="CH50" s="180"/>
      <c r="CI50" s="200" t="s">
        <v>186</v>
      </c>
      <c r="CJ50" s="200"/>
      <c r="CK50" s="201">
        <f>CK49*0.05</f>
        <v>4379.8400811317069</v>
      </c>
      <c r="CL50" s="201">
        <f>CL49*0.05</f>
        <v>2762.388441117178</v>
      </c>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1"/>
      <c r="DO50" s="202"/>
      <c r="DP50" s="202"/>
      <c r="DQ50" s="202"/>
      <c r="DR50" s="202"/>
      <c r="DS50" s="202"/>
      <c r="DT50" s="202"/>
      <c r="DU50" s="202"/>
      <c r="DV50" s="202"/>
      <c r="DW50" s="202"/>
      <c r="DX50" s="202"/>
      <c r="DY50" s="202"/>
      <c r="DZ50" s="202"/>
      <c r="EA50" s="202"/>
      <c r="EB50" s="202"/>
      <c r="EC50" s="202"/>
      <c r="ED50" s="202"/>
      <c r="EE50" s="201">
        <f>EE49*0.05</f>
        <v>615.49236199999996</v>
      </c>
      <c r="EF50" s="201">
        <f>EF49*0.05</f>
        <v>417.9813292145281</v>
      </c>
      <c r="EG50" s="201">
        <f>EG49*0.05</f>
        <v>272.67815880000006</v>
      </c>
      <c r="EH50" s="201">
        <f>EH49*0.05</f>
        <v>311.29979000000003</v>
      </c>
      <c r="EI50" s="180"/>
      <c r="EJ50" s="180"/>
      <c r="EK50" s="180"/>
      <c r="EL50" s="180"/>
      <c r="EM50" s="180"/>
      <c r="EN50" s="180"/>
      <c r="EO50" s="180"/>
      <c r="EP50" s="180"/>
      <c r="EQ50" s="180"/>
      <c r="ER50" s="180"/>
      <c r="ES50" s="180"/>
      <c r="ET50" s="180"/>
      <c r="EU50" s="180"/>
      <c r="EV50" s="180"/>
      <c r="EW50" s="180"/>
      <c r="EX50" s="180"/>
      <c r="EY50" s="180"/>
      <c r="EZ50" s="180"/>
      <c r="FA50" s="180"/>
      <c r="FB50" s="180"/>
      <c r="FC50" s="180"/>
      <c r="FD50" s="180"/>
      <c r="FE50" s="180"/>
      <c r="FF50" s="180"/>
      <c r="FG50" s="180"/>
      <c r="FH50" s="180"/>
      <c r="FI50" s="180"/>
      <c r="FJ50" s="180"/>
      <c r="FK50" s="180"/>
      <c r="FL50" s="180"/>
      <c r="FM50" s="180"/>
      <c r="FN50" s="180"/>
      <c r="FO50" s="180"/>
      <c r="FP50" s="180"/>
      <c r="FQ50" s="180"/>
      <c r="FR50" s="180"/>
      <c r="FS50" s="180"/>
      <c r="FT50" s="180"/>
      <c r="FU50" s="180"/>
      <c r="FV50" s="180"/>
      <c r="FW50" s="180"/>
      <c r="FX50" s="180"/>
      <c r="FY50" s="180"/>
      <c r="FZ50" s="180"/>
      <c r="GA50" s="180"/>
      <c r="GB50" s="180"/>
      <c r="GC50" s="180"/>
      <c r="GD50" s="180"/>
      <c r="GE50" s="180"/>
      <c r="GF50" s="180"/>
      <c r="GG50" s="180"/>
      <c r="GH50" s="180"/>
      <c r="GI50" s="180"/>
      <c r="GJ50" s="180"/>
      <c r="GK50" s="180"/>
      <c r="GL50" s="180"/>
      <c r="GM50" s="180"/>
      <c r="GN50" s="180"/>
      <c r="GO50" s="195"/>
      <c r="GP50" s="195"/>
      <c r="GQ50" s="196"/>
      <c r="GR50" s="196"/>
      <c r="GS50" s="197"/>
      <c r="GT50" s="197"/>
      <c r="GU50" s="197"/>
      <c r="GV50" s="197"/>
      <c r="GW50" s="197"/>
      <c r="GX50" s="197"/>
      <c r="GY50" s="197"/>
      <c r="GZ50" s="197"/>
      <c r="HA50" s="197"/>
      <c r="HB50" s="197"/>
      <c r="HC50" s="197"/>
      <c r="HD50" s="197"/>
      <c r="HE50" s="197"/>
      <c r="HF50" s="197"/>
      <c r="HG50" s="197"/>
      <c r="HH50" s="203"/>
      <c r="HI50" s="198"/>
      <c r="HJ50" s="198"/>
      <c r="HK50" s="198"/>
      <c r="HL50" s="198"/>
      <c r="HM50" s="198"/>
      <c r="HN50" s="198"/>
      <c r="HO50" s="198"/>
      <c r="HP50" s="198"/>
      <c r="HQ50" s="198"/>
      <c r="HR50" s="198"/>
      <c r="HS50" s="198"/>
      <c r="HT50" s="198"/>
      <c r="HU50" s="198"/>
      <c r="HV50" s="198"/>
      <c r="HW50" s="198"/>
      <c r="HX50" s="198"/>
      <c r="HY50" s="198"/>
      <c r="HZ50" s="198"/>
      <c r="IA50" s="198"/>
      <c r="IB50" s="198"/>
      <c r="IC50" s="198"/>
      <c r="ID50" s="198"/>
      <c r="IE50" s="198"/>
      <c r="IF50" s="198"/>
      <c r="IG50" s="198"/>
      <c r="IH50" s="198"/>
      <c r="II50" s="198"/>
      <c r="IJ50" s="198"/>
      <c r="IK50" s="198"/>
      <c r="IL50" s="198"/>
      <c r="IM50" s="198"/>
      <c r="IN50" s="198"/>
      <c r="IO50" s="198"/>
      <c r="IP50" s="198"/>
      <c r="IQ50" s="198"/>
      <c r="IR50" s="198"/>
      <c r="IS50" s="198"/>
      <c r="IT50" s="198"/>
      <c r="IU50" s="198"/>
      <c r="IV50" s="198"/>
      <c r="IW50" s="198"/>
      <c r="IX50" s="198"/>
      <c r="IY50" s="198"/>
      <c r="IZ50" s="198"/>
      <c r="JA50" s="198"/>
      <c r="JB50" s="198"/>
      <c r="JC50" s="198"/>
      <c r="JD50" s="198"/>
      <c r="JE50" s="198"/>
      <c r="JF50" s="198"/>
      <c r="JG50" s="198"/>
      <c r="JH50" s="198"/>
      <c r="JI50" s="198"/>
      <c r="JJ50" s="198"/>
      <c r="JK50" s="198"/>
      <c r="JL50" s="198"/>
      <c r="JM50" s="198"/>
      <c r="JN50" s="198"/>
      <c r="JO50" s="198"/>
      <c r="JP50" s="198"/>
      <c r="JQ50" s="198"/>
      <c r="JR50" s="198"/>
      <c r="JS50" s="198"/>
      <c r="JT50" s="198"/>
      <c r="JU50" s="198"/>
      <c r="JV50" s="198"/>
      <c r="JW50" s="198"/>
      <c r="JX50" s="198"/>
      <c r="JY50" s="198"/>
      <c r="JZ50" s="198"/>
      <c r="KA50" s="198"/>
      <c r="KB50" s="198"/>
      <c r="KC50" s="198"/>
      <c r="KD50" s="198"/>
      <c r="KE50" s="198"/>
      <c r="KF50" s="198"/>
      <c r="KG50" s="198"/>
      <c r="KH50" s="198"/>
      <c r="KI50" s="198"/>
      <c r="KJ50" s="198"/>
      <c r="KK50" s="198"/>
      <c r="KL50" s="198"/>
      <c r="KM50" s="198"/>
      <c r="KN50" s="198"/>
      <c r="KO50" s="198"/>
      <c r="KP50" s="198"/>
      <c r="KQ50" s="198"/>
      <c r="KR50" s="198"/>
      <c r="KS50" s="198"/>
      <c r="KT50" s="198"/>
      <c r="KU50" s="198"/>
      <c r="KV50" s="198"/>
      <c r="KW50" s="198"/>
      <c r="KX50" s="198"/>
      <c r="KY50" s="198"/>
      <c r="KZ50" s="198"/>
      <c r="LA50" s="198"/>
      <c r="LB50" s="198"/>
      <c r="LC50" s="198"/>
      <c r="LD50" s="198"/>
      <c r="LE50" s="198"/>
      <c r="LF50" s="198"/>
      <c r="LG50" s="198"/>
      <c r="LH50" s="198"/>
      <c r="LI50" s="198"/>
      <c r="LJ50" s="198"/>
      <c r="LK50" s="198"/>
      <c r="LL50" s="198"/>
      <c r="LM50" s="198"/>
      <c r="LN50" s="198"/>
      <c r="LO50" s="198"/>
      <c r="LP50" s="198"/>
      <c r="LQ50" s="198"/>
      <c r="LR50" s="198"/>
      <c r="LS50" s="198"/>
      <c r="LT50" s="198"/>
      <c r="LU50" s="198"/>
      <c r="LV50" s="198"/>
      <c r="LW50" s="198"/>
      <c r="LX50" s="198"/>
    </row>
    <row r="51" spans="1:336" s="130" customFormat="1" x14ac:dyDescent="0.2">
      <c r="A51" s="187"/>
      <c r="B51" s="188" t="s">
        <v>187</v>
      </c>
      <c r="C51" s="101"/>
      <c r="D51" s="101"/>
      <c r="E51" s="101"/>
      <c r="F51" s="101"/>
      <c r="G51" s="101"/>
      <c r="H51" s="101"/>
      <c r="I51" s="101"/>
      <c r="J51" s="189"/>
      <c r="K51" s="189"/>
      <c r="L51" s="189"/>
      <c r="M51" s="189"/>
      <c r="N51" s="101"/>
      <c r="O51" s="101"/>
      <c r="P51" s="189"/>
      <c r="Q51" s="189"/>
      <c r="R51" s="101"/>
      <c r="S51" s="101"/>
      <c r="T51" s="101"/>
      <c r="U51" s="101"/>
      <c r="V51" s="101"/>
      <c r="W51" s="101"/>
      <c r="X51" s="101"/>
      <c r="Y51" s="101"/>
      <c r="Z51" s="101"/>
      <c r="AA51" s="101"/>
      <c r="AB51" s="180"/>
      <c r="AC51" s="180"/>
      <c r="AD51" s="180"/>
      <c r="AE51" s="180"/>
      <c r="AF51" s="190">
        <f t="shared" si="122"/>
        <v>0</v>
      </c>
      <c r="AG51" s="190">
        <f t="shared" si="123"/>
        <v>0</v>
      </c>
      <c r="AH51" s="190">
        <f t="shared" si="123"/>
        <v>0</v>
      </c>
      <c r="AI51" s="115">
        <f t="shared" si="124"/>
        <v>0</v>
      </c>
      <c r="AJ51" s="116" t="str">
        <f t="shared" si="125"/>
        <v>-</v>
      </c>
      <c r="AK51" s="199"/>
      <c r="AL51" s="199"/>
      <c r="AM51" s="115">
        <f t="shared" si="126"/>
        <v>0</v>
      </c>
      <c r="AN51" s="116" t="str">
        <f t="shared" si="127"/>
        <v>-</v>
      </c>
      <c r="AO51" s="199"/>
      <c r="AP51" s="199"/>
      <c r="AQ51" s="115">
        <f t="shared" si="128"/>
        <v>0</v>
      </c>
      <c r="AR51" s="116" t="str">
        <f t="shared" si="129"/>
        <v>-</v>
      </c>
      <c r="AS51" s="190">
        <f t="shared" si="130"/>
        <v>0</v>
      </c>
      <c r="AT51" s="190">
        <f t="shared" si="130"/>
        <v>0</v>
      </c>
      <c r="AU51" s="115">
        <f t="shared" si="131"/>
        <v>0</v>
      </c>
      <c r="AV51" s="116" t="str">
        <f t="shared" si="132"/>
        <v>-</v>
      </c>
      <c r="AW51" s="199"/>
      <c r="AX51" s="199"/>
      <c r="AY51" s="115">
        <f t="shared" si="133"/>
        <v>0</v>
      </c>
      <c r="AZ51" s="116" t="str">
        <f t="shared" si="134"/>
        <v>-</v>
      </c>
      <c r="BA51" s="190">
        <f t="shared" si="135"/>
        <v>0</v>
      </c>
      <c r="BB51" s="190">
        <f t="shared" si="135"/>
        <v>0</v>
      </c>
      <c r="BC51" s="115">
        <f t="shared" si="136"/>
        <v>0</v>
      </c>
      <c r="BD51" s="116" t="str">
        <f t="shared" si="137"/>
        <v>-</v>
      </c>
      <c r="BE51" s="199"/>
      <c r="BF51" s="199"/>
      <c r="BG51" s="115">
        <f t="shared" si="138"/>
        <v>0</v>
      </c>
      <c r="BH51" s="116" t="str">
        <f t="shared" si="139"/>
        <v>-</v>
      </c>
      <c r="BI51" s="180"/>
      <c r="BJ51" s="180"/>
      <c r="BK51" s="180"/>
      <c r="BL51" s="180"/>
      <c r="BM51" s="180"/>
      <c r="BN51" s="180"/>
      <c r="BO51" s="180"/>
      <c r="BP51" s="180"/>
      <c r="BQ51" s="180"/>
      <c r="BR51" s="180"/>
      <c r="BS51" s="180"/>
      <c r="BT51" s="180"/>
      <c r="BU51" s="180"/>
      <c r="BV51" s="180"/>
      <c r="BW51" s="180"/>
      <c r="BX51" s="180"/>
      <c r="BY51" s="180"/>
      <c r="BZ51" s="188"/>
      <c r="CA51" s="188"/>
      <c r="CB51" s="188"/>
      <c r="CC51" s="188"/>
      <c r="CD51" s="180"/>
      <c r="CE51" s="192"/>
      <c r="CF51" s="180"/>
      <c r="CG51" s="180"/>
      <c r="CH51" s="180"/>
      <c r="CI51" s="200" t="s">
        <v>188</v>
      </c>
      <c r="CJ51" s="200"/>
      <c r="CK51" s="201">
        <f>CK43-CK50</f>
        <v>-1085.8400811317069</v>
      </c>
      <c r="CL51" s="201">
        <f>CL43-CL50</f>
        <v>-1014.388441117178</v>
      </c>
      <c r="CM51" s="204"/>
      <c r="CN51" s="204"/>
      <c r="CO51" s="204"/>
      <c r="CP51" s="202"/>
      <c r="CQ51" s="202"/>
      <c r="CR51" s="202"/>
      <c r="CS51" s="202"/>
      <c r="CT51" s="202"/>
      <c r="CU51" s="205"/>
      <c r="CV51" s="205"/>
      <c r="CW51" s="202"/>
      <c r="CX51" s="202"/>
      <c r="CY51" s="202"/>
      <c r="CZ51" s="202"/>
      <c r="DA51" s="202"/>
      <c r="DB51" s="202"/>
      <c r="DC51" s="202"/>
      <c r="DD51" s="202"/>
      <c r="DE51" s="202"/>
      <c r="DF51" s="202"/>
      <c r="DG51" s="202"/>
      <c r="DH51" s="202"/>
      <c r="DI51" s="202"/>
      <c r="DJ51" s="202"/>
      <c r="DK51" s="202"/>
      <c r="DL51" s="202"/>
      <c r="DM51" s="202"/>
      <c r="DN51" s="201"/>
      <c r="DO51" s="202"/>
      <c r="DP51" s="202"/>
      <c r="DQ51" s="202"/>
      <c r="DR51" s="202"/>
      <c r="DS51" s="202"/>
      <c r="DT51" s="202"/>
      <c r="DU51" s="202"/>
      <c r="DV51" s="202"/>
      <c r="DW51" s="202"/>
      <c r="DX51" s="202"/>
      <c r="DY51" s="202"/>
      <c r="DZ51" s="202"/>
      <c r="EA51" s="202"/>
      <c r="EB51" s="202"/>
      <c r="EC51" s="202"/>
      <c r="ED51" s="202"/>
      <c r="EE51" s="201">
        <f>EE43-EE50</f>
        <v>-19.492361999999957</v>
      </c>
      <c r="EF51" s="201">
        <f>EF43-EF50</f>
        <v>-17.981329214528103</v>
      </c>
      <c r="EG51" s="201">
        <f>EG43-EG50</f>
        <v>-12.678158800000062</v>
      </c>
      <c r="EH51" s="201">
        <f>EH43-EH50</f>
        <v>-21.29979000000003</v>
      </c>
      <c r="EI51" s="179"/>
      <c r="EJ51" s="180"/>
      <c r="EK51" s="180"/>
      <c r="EL51" s="180"/>
      <c r="EM51" s="180"/>
      <c r="EN51" s="180"/>
      <c r="EO51" s="180"/>
      <c r="EP51" s="180"/>
      <c r="EQ51" s="180"/>
      <c r="ER51" s="180"/>
      <c r="ES51" s="180"/>
      <c r="ET51" s="180"/>
      <c r="EU51" s="180"/>
      <c r="EV51" s="180"/>
      <c r="EW51" s="180"/>
      <c r="EX51" s="180"/>
      <c r="EY51" s="180"/>
      <c r="EZ51" s="180"/>
      <c r="FA51" s="180"/>
      <c r="FB51" s="180"/>
      <c r="FC51" s="180"/>
      <c r="FD51" s="180"/>
      <c r="FE51" s="180"/>
      <c r="FF51" s="180"/>
      <c r="FG51" s="180"/>
      <c r="FH51" s="180"/>
      <c r="FI51" s="180"/>
      <c r="FJ51" s="180"/>
      <c r="FK51" s="180"/>
      <c r="FL51" s="180"/>
      <c r="FM51" s="180"/>
      <c r="FN51" s="180"/>
      <c r="FO51" s="180"/>
      <c r="FP51" s="180"/>
      <c r="FQ51" s="180"/>
      <c r="FR51" s="180"/>
      <c r="FS51" s="180"/>
      <c r="FT51" s="180"/>
      <c r="FU51" s="180"/>
      <c r="FV51" s="180"/>
      <c r="FW51" s="180"/>
      <c r="FX51" s="180"/>
      <c r="FY51" s="180"/>
      <c r="FZ51" s="180"/>
      <c r="GA51" s="180"/>
      <c r="GB51" s="180"/>
      <c r="GC51" s="180"/>
      <c r="GD51" s="180"/>
      <c r="GE51" s="180"/>
      <c r="GF51" s="180"/>
      <c r="GG51" s="180"/>
      <c r="GH51" s="180"/>
      <c r="GI51" s="180"/>
      <c r="GJ51" s="180"/>
      <c r="GK51" s="180"/>
      <c r="GL51" s="180"/>
      <c r="GM51" s="180"/>
      <c r="GN51" s="180"/>
      <c r="GO51" s="195"/>
      <c r="GP51" s="195"/>
      <c r="GQ51" s="196"/>
      <c r="GR51" s="196"/>
      <c r="GS51" s="206"/>
      <c r="GT51" s="197"/>
      <c r="GU51" s="197"/>
      <c r="GV51" s="197"/>
      <c r="GW51" s="197"/>
      <c r="GX51" s="197"/>
      <c r="GY51" s="197"/>
      <c r="GZ51" s="197"/>
      <c r="HA51" s="197"/>
      <c r="HB51" s="197"/>
      <c r="HC51" s="197"/>
      <c r="HD51" s="197"/>
      <c r="HE51" s="197"/>
      <c r="HF51" s="197"/>
      <c r="HG51" s="197"/>
      <c r="HH51" s="203"/>
      <c r="HI51" s="198"/>
      <c r="HJ51" s="198"/>
      <c r="HK51" s="198"/>
      <c r="HL51" s="198"/>
      <c r="HM51" s="198"/>
      <c r="HN51" s="198"/>
      <c r="HO51" s="198"/>
      <c r="HP51" s="198"/>
      <c r="HQ51" s="198"/>
      <c r="HR51" s="198"/>
      <c r="HS51" s="198"/>
      <c r="HT51" s="198"/>
      <c r="HU51" s="198"/>
      <c r="HV51" s="198"/>
      <c r="HW51" s="198"/>
      <c r="HX51" s="198"/>
      <c r="HY51" s="198"/>
      <c r="HZ51" s="198"/>
      <c r="IA51" s="198"/>
      <c r="IB51" s="198"/>
      <c r="IC51" s="198"/>
      <c r="ID51" s="198"/>
      <c r="IE51" s="198"/>
      <c r="IF51" s="198"/>
      <c r="IG51" s="198"/>
      <c r="IH51" s="198"/>
      <c r="II51" s="198"/>
      <c r="IJ51" s="198"/>
      <c r="IK51" s="198"/>
      <c r="IL51" s="198"/>
      <c r="IM51" s="198"/>
      <c r="IN51" s="198"/>
      <c r="IO51" s="198"/>
      <c r="IP51" s="198"/>
      <c r="IQ51" s="198"/>
      <c r="IR51" s="198"/>
      <c r="IS51" s="198"/>
      <c r="IT51" s="198"/>
      <c r="IU51" s="198"/>
      <c r="IV51" s="198"/>
      <c r="IW51" s="198"/>
      <c r="IX51" s="198"/>
      <c r="IY51" s="198"/>
      <c r="IZ51" s="198"/>
      <c r="JA51" s="198"/>
      <c r="JB51" s="198"/>
      <c r="JC51" s="198"/>
      <c r="JD51" s="198"/>
      <c r="JE51" s="198"/>
      <c r="JF51" s="198"/>
      <c r="JG51" s="198"/>
      <c r="JH51" s="198"/>
      <c r="JI51" s="198"/>
      <c r="JJ51" s="198"/>
      <c r="JK51" s="198"/>
      <c r="JL51" s="198"/>
      <c r="JM51" s="198"/>
      <c r="JN51" s="198"/>
      <c r="JO51" s="198"/>
      <c r="JP51" s="198"/>
      <c r="JQ51" s="198"/>
      <c r="JR51" s="198"/>
      <c r="JS51" s="198"/>
      <c r="JT51" s="198"/>
      <c r="JU51" s="198"/>
      <c r="JV51" s="198"/>
      <c r="JW51" s="198"/>
      <c r="JX51" s="198"/>
      <c r="JY51" s="198"/>
      <c r="JZ51" s="198"/>
      <c r="KA51" s="198"/>
      <c r="KB51" s="198"/>
      <c r="KC51" s="198"/>
      <c r="KD51" s="198"/>
      <c r="KE51" s="198"/>
      <c r="KF51" s="198"/>
      <c r="KG51" s="198"/>
      <c r="KH51" s="198"/>
      <c r="KI51" s="198"/>
      <c r="KJ51" s="198"/>
      <c r="KK51" s="198"/>
      <c r="KL51" s="198"/>
      <c r="KM51" s="198"/>
      <c r="KN51" s="198"/>
      <c r="KO51" s="198"/>
      <c r="KP51" s="198"/>
      <c r="KQ51" s="198"/>
      <c r="KR51" s="198"/>
      <c r="KS51" s="198"/>
      <c r="KT51" s="198"/>
      <c r="KU51" s="198"/>
      <c r="KV51" s="198"/>
      <c r="KW51" s="198"/>
      <c r="KX51" s="198"/>
      <c r="KY51" s="198"/>
      <c r="KZ51" s="198"/>
      <c r="LA51" s="198"/>
      <c r="LB51" s="198"/>
      <c r="LC51" s="198"/>
      <c r="LD51" s="198"/>
      <c r="LE51" s="198"/>
      <c r="LF51" s="198"/>
      <c r="LG51" s="198"/>
      <c r="LH51" s="198"/>
      <c r="LI51" s="198"/>
      <c r="LJ51" s="198"/>
      <c r="LK51" s="198"/>
      <c r="LL51" s="198"/>
      <c r="LM51" s="198"/>
      <c r="LN51" s="198"/>
      <c r="LO51" s="198"/>
      <c r="LP51" s="198"/>
      <c r="LQ51" s="198"/>
      <c r="LR51" s="198"/>
      <c r="LS51" s="198"/>
      <c r="LT51" s="198"/>
      <c r="LU51" s="198"/>
      <c r="LV51" s="198"/>
      <c r="LW51" s="198"/>
      <c r="LX51" s="198"/>
    </row>
    <row r="52" spans="1:336" s="130" customFormat="1" ht="19.5" customHeight="1" x14ac:dyDescent="0.2">
      <c r="A52" s="207"/>
      <c r="B52" s="208" t="s">
        <v>189</v>
      </c>
      <c r="C52" s="101"/>
      <c r="D52" s="101"/>
      <c r="E52" s="101"/>
      <c r="F52" s="101"/>
      <c r="G52" s="101"/>
      <c r="H52" s="101"/>
      <c r="I52" s="101"/>
      <c r="J52" s="189"/>
      <c r="K52" s="189"/>
      <c r="L52" s="189"/>
      <c r="M52" s="189"/>
      <c r="N52" s="101"/>
      <c r="O52" s="101"/>
      <c r="P52" s="189"/>
      <c r="Q52" s="189"/>
      <c r="R52" s="101"/>
      <c r="S52" s="101"/>
      <c r="T52" s="101"/>
      <c r="U52" s="101"/>
      <c r="V52" s="101"/>
      <c r="W52" s="101"/>
      <c r="X52" s="101"/>
      <c r="Y52" s="101"/>
      <c r="Z52" s="101"/>
      <c r="AA52" s="101"/>
      <c r="AB52" s="180"/>
      <c r="AC52" s="180"/>
      <c r="AD52" s="180"/>
      <c r="AE52" s="180"/>
      <c r="AF52" s="180"/>
      <c r="AG52" s="180"/>
      <c r="AH52" s="180"/>
      <c r="AI52" s="20"/>
      <c r="AJ52" s="23"/>
      <c r="AK52" s="209"/>
      <c r="AL52" s="209"/>
      <c r="AM52" s="20"/>
      <c r="AN52" s="23"/>
      <c r="AO52" s="209"/>
      <c r="AP52" s="209"/>
      <c r="AQ52" s="20"/>
      <c r="AR52" s="23"/>
      <c r="AS52" s="180"/>
      <c r="AT52" s="180"/>
      <c r="AU52" s="20"/>
      <c r="AV52" s="23"/>
      <c r="AW52" s="209"/>
      <c r="AX52" s="209"/>
      <c r="AY52" s="20"/>
      <c r="AZ52" s="23"/>
      <c r="BA52" s="180"/>
      <c r="BB52" s="180"/>
      <c r="BC52" s="20"/>
      <c r="BD52" s="23"/>
      <c r="BE52" s="209"/>
      <c r="BF52" s="209"/>
      <c r="BG52" s="20"/>
      <c r="BH52" s="23"/>
      <c r="BI52" s="180"/>
      <c r="BJ52" s="180"/>
      <c r="BK52" s="180"/>
      <c r="BL52" s="180"/>
      <c r="BM52" s="180"/>
      <c r="BN52" s="180"/>
      <c r="BO52" s="180"/>
      <c r="BP52" s="180"/>
      <c r="BQ52" s="180"/>
      <c r="BR52" s="180"/>
      <c r="BS52" s="180"/>
      <c r="BT52" s="180"/>
      <c r="BU52" s="180"/>
      <c r="BV52" s="180"/>
      <c r="BW52" s="180"/>
      <c r="BX52" s="180"/>
      <c r="BY52" s="180"/>
      <c r="BZ52" s="180"/>
      <c r="CA52" s="180"/>
      <c r="CB52" s="180"/>
      <c r="CC52" s="180"/>
      <c r="CD52" s="180"/>
      <c r="CE52" s="192"/>
      <c r="CF52" s="180"/>
      <c r="CG52" s="210"/>
      <c r="CH52" s="210"/>
      <c r="CI52" s="200" t="s">
        <v>190</v>
      </c>
      <c r="CJ52" s="204"/>
      <c r="CK52" s="201">
        <f>CK43*1.2</f>
        <v>3952.7999999999997</v>
      </c>
      <c r="CL52" s="201">
        <f>CL43*1.2</f>
        <v>2097.6</v>
      </c>
      <c r="CM52" s="204"/>
      <c r="CN52" s="204"/>
      <c r="CO52" s="204"/>
      <c r="CP52" s="202"/>
      <c r="CQ52" s="202"/>
      <c r="CR52" s="202"/>
      <c r="CS52" s="202"/>
      <c r="CT52" s="202"/>
      <c r="CU52" s="205"/>
      <c r="CV52" s="205"/>
      <c r="CW52" s="202"/>
      <c r="CX52" s="202"/>
      <c r="CY52" s="202"/>
      <c r="CZ52" s="202"/>
      <c r="DA52" s="202"/>
      <c r="DB52" s="202"/>
      <c r="DC52" s="202"/>
      <c r="DD52" s="202"/>
      <c r="DE52" s="202"/>
      <c r="DF52" s="202"/>
      <c r="DG52" s="202"/>
      <c r="DH52" s="202"/>
      <c r="DI52" s="202"/>
      <c r="DJ52" s="202"/>
      <c r="DK52" s="202"/>
      <c r="DL52" s="202"/>
      <c r="DM52" s="202"/>
      <c r="DN52" s="201"/>
      <c r="DO52" s="202"/>
      <c r="DP52" s="202"/>
      <c r="DQ52" s="202"/>
      <c r="DR52" s="202"/>
      <c r="DS52" s="202"/>
      <c r="DT52" s="202"/>
      <c r="DU52" s="202"/>
      <c r="DV52" s="202"/>
      <c r="DW52" s="202"/>
      <c r="DX52" s="202"/>
      <c r="DY52" s="202"/>
      <c r="DZ52" s="202"/>
      <c r="EA52" s="202"/>
      <c r="EB52" s="202"/>
      <c r="EC52" s="202"/>
      <c r="ED52" s="202"/>
      <c r="EE52" s="201">
        <f>EE43*1.2</f>
        <v>715.19999999999993</v>
      </c>
      <c r="EF52" s="201">
        <f>EF43*1.2</f>
        <v>480</v>
      </c>
      <c r="EG52" s="201">
        <f>EG43*1.2</f>
        <v>312</v>
      </c>
      <c r="EH52" s="201">
        <f>EH43*1.2</f>
        <v>348</v>
      </c>
      <c r="EI52" s="180"/>
      <c r="EJ52" s="180"/>
      <c r="EK52" s="180"/>
      <c r="EL52" s="180"/>
      <c r="EM52" s="180"/>
      <c r="EN52" s="180"/>
      <c r="EO52" s="180"/>
      <c r="EP52" s="180"/>
      <c r="EQ52" s="180"/>
      <c r="ER52" s="180"/>
      <c r="ES52" s="180"/>
      <c r="ET52" s="180"/>
      <c r="EU52" s="180"/>
      <c r="EV52" s="180"/>
      <c r="EW52" s="180"/>
      <c r="EX52" s="180"/>
      <c r="EY52" s="180"/>
      <c r="EZ52" s="180"/>
      <c r="FA52" s="180"/>
      <c r="FB52" s="180"/>
      <c r="FC52" s="180"/>
      <c r="FD52" s="180"/>
      <c r="FE52" s="180"/>
      <c r="FF52" s="180"/>
      <c r="FG52" s="180"/>
      <c r="FH52" s="180"/>
      <c r="FI52" s="180"/>
      <c r="FJ52" s="180"/>
      <c r="FK52" s="180"/>
      <c r="FL52" s="180"/>
      <c r="FM52" s="180"/>
      <c r="FN52" s="180"/>
      <c r="FO52" s="180"/>
      <c r="FP52" s="180"/>
      <c r="FQ52" s="180"/>
      <c r="FR52" s="180"/>
      <c r="FS52" s="180"/>
      <c r="FT52" s="180"/>
      <c r="FU52" s="180"/>
      <c r="FV52" s="180"/>
      <c r="FW52" s="180"/>
      <c r="FX52" s="180"/>
      <c r="FY52" s="180"/>
      <c r="FZ52" s="180"/>
      <c r="GA52" s="180"/>
      <c r="GB52" s="180"/>
      <c r="GC52" s="180"/>
      <c r="GD52" s="180"/>
      <c r="GE52" s="180"/>
      <c r="GF52" s="180"/>
      <c r="GG52" s="180"/>
      <c r="GH52" s="180"/>
      <c r="GI52" s="180"/>
      <c r="GJ52" s="180"/>
      <c r="GK52" s="180"/>
      <c r="GL52" s="180"/>
      <c r="GM52" s="180"/>
      <c r="GN52" s="180"/>
      <c r="GO52" s="180"/>
      <c r="GP52" s="211" t="s">
        <v>191</v>
      </c>
      <c r="GQ52" s="211"/>
      <c r="GR52" s="208" t="s">
        <v>192</v>
      </c>
      <c r="GS52" s="208"/>
      <c r="GT52" s="211">
        <f>B3</f>
        <v>2020</v>
      </c>
      <c r="GU52" s="211"/>
      <c r="GV52" s="211"/>
      <c r="GW52" s="211"/>
      <c r="GX52" s="208" t="s">
        <v>193</v>
      </c>
      <c r="GY52" s="208"/>
      <c r="GZ52" s="208">
        <f>GT52+1</f>
        <v>2021</v>
      </c>
      <c r="HA52" s="208"/>
      <c r="HB52" s="208">
        <f>GZ52+1</f>
        <v>2022</v>
      </c>
      <c r="HC52" s="208"/>
      <c r="HD52" s="208">
        <f>HB52+1</f>
        <v>2023</v>
      </c>
      <c r="HE52" s="208"/>
      <c r="HF52" s="208">
        <f>HD52+1</f>
        <v>2024</v>
      </c>
      <c r="HG52" s="208"/>
      <c r="HH52" s="211" t="s">
        <v>194</v>
      </c>
      <c r="HI52" s="212" t="s">
        <v>195</v>
      </c>
      <c r="HJ52" s="197"/>
      <c r="HK52" s="197"/>
      <c r="HL52" s="197"/>
      <c r="HM52" s="197"/>
      <c r="HN52" s="197"/>
      <c r="HO52" s="197"/>
      <c r="HP52" s="197"/>
      <c r="HQ52" s="197"/>
      <c r="HR52" s="197"/>
      <c r="HS52" s="197"/>
      <c r="HT52" s="197"/>
      <c r="HU52" s="198"/>
      <c r="HV52" s="198"/>
      <c r="HW52" s="198"/>
      <c r="HX52" s="198"/>
      <c r="HY52" s="198"/>
      <c r="HZ52" s="198"/>
      <c r="IA52" s="198"/>
      <c r="IB52" s="198"/>
      <c r="IC52" s="198"/>
      <c r="ID52" s="198"/>
      <c r="IE52" s="198"/>
      <c r="IF52" s="198"/>
      <c r="IG52" s="198"/>
      <c r="IH52" s="198"/>
      <c r="II52" s="198"/>
      <c r="IJ52" s="198"/>
      <c r="IK52" s="198"/>
      <c r="IL52" s="198"/>
      <c r="IM52" s="198"/>
      <c r="IN52" s="198"/>
      <c r="IO52" s="198"/>
      <c r="IP52" s="198"/>
      <c r="IQ52" s="198"/>
      <c r="IR52" s="198"/>
      <c r="IS52" s="198"/>
      <c r="IT52" s="198"/>
      <c r="IU52" s="198"/>
      <c r="IV52" s="198"/>
      <c r="IW52" s="198"/>
      <c r="IX52" s="198"/>
      <c r="IY52" s="197"/>
      <c r="IZ52" s="197"/>
      <c r="JA52" s="197"/>
      <c r="JB52" s="197"/>
      <c r="JC52" s="197"/>
      <c r="JD52" s="197"/>
      <c r="JE52" s="197"/>
      <c r="JF52" s="197"/>
      <c r="JG52" s="197"/>
      <c r="JH52" s="197"/>
      <c r="JI52" s="198"/>
      <c r="JJ52" s="198"/>
      <c r="JK52" s="198"/>
      <c r="JL52" s="198"/>
      <c r="JM52" s="198"/>
      <c r="JN52" s="198"/>
      <c r="JO52" s="198"/>
      <c r="JP52" s="198"/>
      <c r="JQ52" s="198"/>
      <c r="JR52" s="198"/>
      <c r="JS52" s="198"/>
      <c r="JT52" s="198"/>
      <c r="JU52" s="198"/>
      <c r="JV52" s="198"/>
      <c r="JW52" s="198"/>
      <c r="JX52" s="198"/>
      <c r="JY52" s="198"/>
      <c r="JZ52" s="198"/>
      <c r="KA52" s="198"/>
      <c r="KB52" s="198"/>
      <c r="KC52" s="198"/>
      <c r="KD52" s="198"/>
      <c r="KE52" s="198"/>
      <c r="KF52" s="198"/>
      <c r="KG52" s="198"/>
      <c r="KH52" s="198"/>
      <c r="KI52" s="198"/>
      <c r="KJ52" s="198"/>
      <c r="KK52" s="198"/>
      <c r="KL52" s="198"/>
      <c r="KM52" s="198"/>
      <c r="KN52" s="198"/>
      <c r="KO52" s="198"/>
      <c r="KP52" s="198"/>
      <c r="KQ52" s="198"/>
      <c r="KR52" s="198"/>
      <c r="KS52" s="198"/>
      <c r="KT52" s="198"/>
      <c r="KU52" s="198"/>
      <c r="KV52" s="198"/>
      <c r="KW52" s="198"/>
      <c r="KX52" s="198"/>
      <c r="KY52" s="198"/>
      <c r="KZ52" s="198"/>
      <c r="LA52" s="198"/>
      <c r="LB52" s="198"/>
      <c r="LC52" s="198"/>
      <c r="LD52" s="198"/>
      <c r="LE52" s="198"/>
      <c r="LF52" s="198"/>
      <c r="LG52" s="198"/>
      <c r="LH52" s="198"/>
      <c r="LI52" s="198"/>
      <c r="LJ52" s="198"/>
      <c r="LK52" s="198"/>
      <c r="LL52" s="198"/>
      <c r="LM52" s="198"/>
      <c r="LN52" s="198"/>
      <c r="LO52" s="198"/>
      <c r="LP52" s="198"/>
      <c r="LQ52" s="198"/>
      <c r="LR52" s="198"/>
      <c r="LS52" s="198"/>
      <c r="LT52" s="198"/>
      <c r="LU52" s="198"/>
      <c r="LV52" s="198"/>
      <c r="LW52" s="198"/>
      <c r="LX52" s="198"/>
    </row>
    <row r="53" spans="1:336" s="130" customFormat="1" ht="21.75" customHeight="1" x14ac:dyDescent="0.2">
      <c r="A53" s="207"/>
      <c r="B53" s="208"/>
      <c r="C53" s="101"/>
      <c r="D53" s="101"/>
      <c r="E53" s="101"/>
      <c r="F53" s="101"/>
      <c r="G53" s="101"/>
      <c r="H53" s="101"/>
      <c r="I53" s="101"/>
      <c r="J53" s="189"/>
      <c r="K53" s="189"/>
      <c r="L53" s="189"/>
      <c r="M53" s="189"/>
      <c r="N53" s="101"/>
      <c r="O53" s="101"/>
      <c r="P53" s="189"/>
      <c r="Q53" s="189"/>
      <c r="R53" s="101"/>
      <c r="S53" s="101"/>
      <c r="T53" s="101"/>
      <c r="U53" s="101"/>
      <c r="V53" s="101"/>
      <c r="W53" s="101"/>
      <c r="X53" s="101"/>
      <c r="Y53" s="101"/>
      <c r="Z53" s="101"/>
      <c r="AA53" s="101"/>
      <c r="AB53" s="180"/>
      <c r="AC53" s="180"/>
      <c r="AD53" s="180"/>
      <c r="AE53" s="180"/>
      <c r="AF53" s="180"/>
      <c r="AG53" s="213"/>
      <c r="AH53" s="180"/>
      <c r="AI53" s="20"/>
      <c r="AJ53" s="23"/>
      <c r="AK53" s="214"/>
      <c r="AL53" s="209"/>
      <c r="AM53" s="20"/>
      <c r="AN53" s="23"/>
      <c r="AO53" s="214"/>
      <c r="AP53" s="209"/>
      <c r="AQ53" s="20"/>
      <c r="AR53" s="23"/>
      <c r="AS53" s="180"/>
      <c r="AT53" s="180"/>
      <c r="AU53" s="20"/>
      <c r="AV53" s="23"/>
      <c r="AW53" s="209"/>
      <c r="AX53" s="209"/>
      <c r="AY53" s="20"/>
      <c r="AZ53" s="23"/>
      <c r="BA53" s="180"/>
      <c r="BB53" s="180"/>
      <c r="BC53" s="20"/>
      <c r="BD53" s="23"/>
      <c r="BE53" s="209"/>
      <c r="BF53" s="209"/>
      <c r="BG53" s="20"/>
      <c r="BH53" s="23"/>
      <c r="BI53" s="180"/>
      <c r="BJ53" s="180"/>
      <c r="BK53" s="180"/>
      <c r="BL53" s="180"/>
      <c r="BM53" s="180"/>
      <c r="BN53" s="180"/>
      <c r="BO53" s="180"/>
      <c r="BP53" s="180"/>
      <c r="BQ53" s="180"/>
      <c r="BR53" s="180"/>
      <c r="BS53" s="180"/>
      <c r="BT53" s="180"/>
      <c r="BU53" s="180"/>
      <c r="BV53" s="180"/>
      <c r="BW53" s="180"/>
      <c r="BX53" s="180"/>
      <c r="BY53" s="180"/>
      <c r="BZ53" s="180"/>
      <c r="CA53" s="180"/>
      <c r="CB53" s="180"/>
      <c r="CC53" s="180"/>
      <c r="CD53" s="180"/>
      <c r="CE53" s="192"/>
      <c r="CF53" s="180"/>
      <c r="CG53" s="210"/>
      <c r="CH53" s="210"/>
      <c r="CI53" s="200" t="s">
        <v>196</v>
      </c>
      <c r="CJ53" s="204"/>
      <c r="CK53" s="201">
        <f>CK52-AF43</f>
        <v>0</v>
      </c>
      <c r="CL53" s="201">
        <f>CL52-AG43</f>
        <v>0</v>
      </c>
      <c r="CM53" s="204"/>
      <c r="CN53" s="204"/>
      <c r="CO53" s="204"/>
      <c r="CP53" s="202"/>
      <c r="CQ53" s="202"/>
      <c r="CR53" s="202"/>
      <c r="CS53" s="202"/>
      <c r="CT53" s="202"/>
      <c r="CU53" s="205"/>
      <c r="CV53" s="205"/>
      <c r="CW53" s="202"/>
      <c r="CX53" s="202"/>
      <c r="CY53" s="202"/>
      <c r="CZ53" s="202"/>
      <c r="DA53" s="202"/>
      <c r="DB53" s="202"/>
      <c r="DC53" s="202"/>
      <c r="DD53" s="202"/>
      <c r="DE53" s="202"/>
      <c r="DF53" s="202"/>
      <c r="DG53" s="202"/>
      <c r="DH53" s="202"/>
      <c r="DI53" s="202"/>
      <c r="DJ53" s="202"/>
      <c r="DK53" s="202"/>
      <c r="DL53" s="202"/>
      <c r="DM53" s="202"/>
      <c r="DN53" s="201"/>
      <c r="DO53" s="202"/>
      <c r="DP53" s="202"/>
      <c r="DQ53" s="202"/>
      <c r="DR53" s="202"/>
      <c r="DS53" s="202"/>
      <c r="DT53" s="202"/>
      <c r="DU53" s="202"/>
      <c r="DV53" s="202"/>
      <c r="DW53" s="202"/>
      <c r="DX53" s="202"/>
      <c r="DY53" s="202"/>
      <c r="DZ53" s="202"/>
      <c r="EA53" s="202"/>
      <c r="EB53" s="202"/>
      <c r="EC53" s="202"/>
      <c r="ED53" s="202"/>
      <c r="EE53" s="201">
        <f>EE52-BZ43</f>
        <v>0</v>
      </c>
      <c r="EF53" s="201">
        <f>EF52-CA43</f>
        <v>0</v>
      </c>
      <c r="EG53" s="201">
        <f>EG52-CB43</f>
        <v>0</v>
      </c>
      <c r="EH53" s="201">
        <f>EH52-CC43</f>
        <v>0</v>
      </c>
      <c r="EI53" s="180"/>
      <c r="EJ53" s="180"/>
      <c r="EK53" s="180"/>
      <c r="EL53" s="180"/>
      <c r="EM53" s="180"/>
      <c r="EN53" s="180"/>
      <c r="EO53" s="180"/>
      <c r="EP53" s="180"/>
      <c r="EQ53" s="180"/>
      <c r="ER53" s="180"/>
      <c r="ES53" s="180"/>
      <c r="ET53" s="180"/>
      <c r="EU53" s="180"/>
      <c r="EV53" s="180"/>
      <c r="EW53" s="180"/>
      <c r="EX53" s="180"/>
      <c r="EY53" s="180"/>
      <c r="EZ53" s="180"/>
      <c r="FA53" s="180"/>
      <c r="FB53" s="180"/>
      <c r="FC53" s="180"/>
      <c r="FD53" s="180"/>
      <c r="FE53" s="180"/>
      <c r="FF53" s="180"/>
      <c r="FG53" s="180"/>
      <c r="FH53" s="180"/>
      <c r="FI53" s="180"/>
      <c r="FJ53" s="180"/>
      <c r="FK53" s="180"/>
      <c r="FL53" s="180"/>
      <c r="FM53" s="180"/>
      <c r="FN53" s="180"/>
      <c r="FO53" s="180"/>
      <c r="FP53" s="180"/>
      <c r="FQ53" s="180"/>
      <c r="FR53" s="180"/>
      <c r="FS53" s="180"/>
      <c r="FT53" s="180"/>
      <c r="FU53" s="180"/>
      <c r="FV53" s="180"/>
      <c r="FW53" s="180"/>
      <c r="FX53" s="180"/>
      <c r="FY53" s="180"/>
      <c r="FZ53" s="180"/>
      <c r="GA53" s="180"/>
      <c r="GB53" s="180"/>
      <c r="GC53" s="180"/>
      <c r="GD53" s="180"/>
      <c r="GE53" s="180"/>
      <c r="GF53" s="180"/>
      <c r="GG53" s="180"/>
      <c r="GH53" s="180"/>
      <c r="GI53" s="180"/>
      <c r="GJ53" s="180"/>
      <c r="GK53" s="180"/>
      <c r="GL53" s="180"/>
      <c r="GM53" s="180"/>
      <c r="GN53" s="180"/>
      <c r="GO53" s="180"/>
      <c r="GP53" s="211"/>
      <c r="GQ53" s="211"/>
      <c r="GR53" s="106" t="s">
        <v>197</v>
      </c>
      <c r="GS53" s="106" t="s">
        <v>198</v>
      </c>
      <c r="GT53" s="106" t="s">
        <v>197</v>
      </c>
      <c r="GU53" s="106" t="s">
        <v>197</v>
      </c>
      <c r="GV53" s="106" t="s">
        <v>198</v>
      </c>
      <c r="GW53" s="106" t="s">
        <v>198</v>
      </c>
      <c r="GX53" s="208"/>
      <c r="GY53" s="208"/>
      <c r="GZ53" s="106" t="s">
        <v>197</v>
      </c>
      <c r="HA53" s="106" t="s">
        <v>198</v>
      </c>
      <c r="HB53" s="106" t="s">
        <v>197</v>
      </c>
      <c r="HC53" s="106" t="s">
        <v>198</v>
      </c>
      <c r="HD53" s="106" t="s">
        <v>197</v>
      </c>
      <c r="HE53" s="106" t="s">
        <v>198</v>
      </c>
      <c r="HF53" s="106" t="s">
        <v>197</v>
      </c>
      <c r="HG53" s="106" t="s">
        <v>198</v>
      </c>
      <c r="HH53" s="211"/>
      <c r="HI53" s="212"/>
      <c r="HJ53" s="197"/>
      <c r="HK53" s="197"/>
      <c r="HL53" s="197"/>
      <c r="HM53" s="197"/>
      <c r="HN53" s="197"/>
      <c r="HO53" s="197"/>
      <c r="HP53" s="197"/>
      <c r="HQ53" s="197"/>
      <c r="HR53" s="197"/>
      <c r="HS53" s="197"/>
      <c r="HT53" s="197"/>
      <c r="HU53" s="198"/>
      <c r="HV53" s="198"/>
      <c r="HW53" s="198"/>
      <c r="HX53" s="198"/>
      <c r="HY53" s="198"/>
      <c r="HZ53" s="198"/>
      <c r="IA53" s="198"/>
      <c r="IB53" s="198"/>
      <c r="IC53" s="198"/>
      <c r="ID53" s="198"/>
      <c r="IE53" s="198"/>
      <c r="IF53" s="198"/>
      <c r="IG53" s="198"/>
      <c r="IH53" s="198"/>
      <c r="II53" s="198"/>
      <c r="IJ53" s="198"/>
      <c r="IK53" s="198"/>
      <c r="IL53" s="198"/>
      <c r="IM53" s="198"/>
      <c r="IN53" s="198"/>
      <c r="IO53" s="198"/>
      <c r="IP53" s="198"/>
      <c r="IQ53" s="198"/>
      <c r="IR53" s="198"/>
      <c r="IS53" s="198"/>
      <c r="IT53" s="198"/>
      <c r="IU53" s="198"/>
      <c r="IV53" s="198"/>
      <c r="IW53" s="198"/>
      <c r="IX53" s="198"/>
      <c r="IY53" s="197"/>
      <c r="IZ53" s="197"/>
      <c r="JA53" s="197"/>
      <c r="JB53" s="197"/>
      <c r="JC53" s="197"/>
      <c r="JD53" s="197"/>
      <c r="JE53" s="197"/>
      <c r="JF53" s="197"/>
      <c r="JG53" s="197"/>
      <c r="JH53" s="197"/>
      <c r="JI53" s="198"/>
      <c r="JJ53" s="198"/>
      <c r="JK53" s="198"/>
      <c r="JL53" s="198"/>
      <c r="JM53" s="198"/>
      <c r="JN53" s="198"/>
      <c r="JO53" s="198"/>
      <c r="JP53" s="198"/>
      <c r="JQ53" s="198"/>
      <c r="JR53" s="198"/>
      <c r="JS53" s="198"/>
      <c r="JT53" s="198"/>
      <c r="JU53" s="198"/>
      <c r="JV53" s="198"/>
      <c r="JW53" s="198"/>
      <c r="JX53" s="198"/>
      <c r="JY53" s="198"/>
      <c r="JZ53" s="198"/>
      <c r="KA53" s="198"/>
      <c r="KB53" s="198"/>
      <c r="KC53" s="198"/>
      <c r="KD53" s="198"/>
      <c r="KE53" s="198"/>
      <c r="KF53" s="198"/>
      <c r="KG53" s="198"/>
      <c r="KH53" s="198"/>
      <c r="KI53" s="198"/>
      <c r="KJ53" s="198"/>
      <c r="KK53" s="198"/>
      <c r="KL53" s="198"/>
      <c r="KM53" s="198"/>
      <c r="KN53" s="198"/>
      <c r="KO53" s="198"/>
      <c r="KP53" s="198"/>
      <c r="KQ53" s="198"/>
      <c r="KR53" s="198"/>
      <c r="KS53" s="198"/>
      <c r="KT53" s="198"/>
      <c r="KU53" s="198"/>
      <c r="KV53" s="198"/>
      <c r="KW53" s="198"/>
      <c r="KX53" s="198"/>
      <c r="KY53" s="198"/>
      <c r="KZ53" s="198"/>
      <c r="LA53" s="198"/>
      <c r="LB53" s="198"/>
      <c r="LC53" s="198"/>
      <c r="LD53" s="198"/>
      <c r="LE53" s="198"/>
      <c r="LF53" s="198"/>
      <c r="LG53" s="198"/>
      <c r="LH53" s="198"/>
      <c r="LI53" s="198"/>
      <c r="LJ53" s="198"/>
      <c r="LK53" s="198"/>
      <c r="LL53" s="198"/>
      <c r="LM53" s="198"/>
      <c r="LN53" s="198"/>
      <c r="LO53" s="198"/>
      <c r="LP53" s="198"/>
      <c r="LQ53" s="198"/>
      <c r="LR53" s="198"/>
      <c r="LS53" s="198"/>
      <c r="LT53" s="198"/>
      <c r="LU53" s="198"/>
      <c r="LV53" s="198"/>
      <c r="LW53" s="198"/>
      <c r="LX53" s="198"/>
    </row>
    <row r="54" spans="1:336" s="130" customFormat="1" ht="15.75" x14ac:dyDescent="0.2">
      <c r="A54" s="207"/>
      <c r="B54" s="208"/>
      <c r="C54" s="101"/>
      <c r="D54" s="101"/>
      <c r="E54" s="101"/>
      <c r="F54" s="101"/>
      <c r="G54" s="101"/>
      <c r="H54" s="101"/>
      <c r="I54" s="101"/>
      <c r="J54" s="189"/>
      <c r="K54" s="189"/>
      <c r="L54" s="189"/>
      <c r="M54" s="189"/>
      <c r="N54" s="101"/>
      <c r="O54" s="101"/>
      <c r="P54" s="189"/>
      <c r="Q54" s="189"/>
      <c r="R54" s="101"/>
      <c r="S54" s="101"/>
      <c r="T54" s="101"/>
      <c r="U54" s="101"/>
      <c r="V54" s="101"/>
      <c r="W54" s="101"/>
      <c r="X54" s="101"/>
      <c r="Y54" s="101"/>
      <c r="Z54" s="101"/>
      <c r="AA54" s="101"/>
      <c r="AB54" s="101"/>
      <c r="AC54" s="101"/>
      <c r="AD54" s="101"/>
      <c r="AE54" s="101"/>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215"/>
      <c r="BJ54" s="215"/>
      <c r="BK54" s="215"/>
      <c r="BL54" s="215"/>
      <c r="BM54" s="215"/>
      <c r="BN54" s="215"/>
      <c r="BO54" s="215"/>
      <c r="BP54" s="215"/>
      <c r="BQ54" s="215"/>
      <c r="BR54" s="215"/>
      <c r="BS54" s="215"/>
      <c r="BT54" s="215"/>
      <c r="BU54" s="215"/>
      <c r="BV54" s="215"/>
      <c r="BW54" s="215"/>
      <c r="BX54" s="215"/>
      <c r="BY54" s="215"/>
      <c r="BZ54" s="215"/>
      <c r="CA54" s="215"/>
      <c r="CB54" s="215"/>
      <c r="CC54" s="215"/>
      <c r="CD54" s="215"/>
      <c r="CE54" s="215"/>
      <c r="CF54" s="215"/>
      <c r="CG54" s="180"/>
      <c r="CH54" s="180"/>
      <c r="CI54" s="180"/>
      <c r="CJ54" s="180"/>
      <c r="CK54" s="180"/>
      <c r="CL54" s="180"/>
      <c r="CM54" s="180"/>
      <c r="CN54" s="180"/>
      <c r="CO54" s="180"/>
      <c r="CP54" s="216"/>
      <c r="CQ54" s="216"/>
      <c r="CR54" s="216"/>
      <c r="CS54" s="20"/>
      <c r="CT54" s="20"/>
      <c r="CU54" s="209"/>
      <c r="CV54" s="209"/>
      <c r="CW54" s="180"/>
      <c r="CX54" s="180"/>
      <c r="CY54" s="180"/>
      <c r="CZ54" s="180"/>
      <c r="DA54" s="180"/>
      <c r="DB54" s="180"/>
      <c r="DC54" s="180"/>
      <c r="DD54" s="180"/>
      <c r="DE54" s="180"/>
      <c r="DF54" s="180"/>
      <c r="DG54" s="180"/>
      <c r="DH54" s="180"/>
      <c r="DI54" s="180"/>
      <c r="DJ54" s="180"/>
      <c r="DK54" s="180"/>
      <c r="DL54" s="180"/>
      <c r="DM54" s="180"/>
      <c r="DN54" s="180"/>
      <c r="DO54" s="180"/>
      <c r="DP54" s="215"/>
      <c r="DQ54" s="215"/>
      <c r="DR54" s="215"/>
      <c r="DS54" s="215"/>
      <c r="DT54" s="215"/>
      <c r="DU54" s="215"/>
      <c r="DV54" s="215"/>
      <c r="DW54" s="215"/>
      <c r="DX54" s="215"/>
      <c r="DY54" s="215"/>
      <c r="DZ54" s="215"/>
      <c r="EA54" s="215"/>
      <c r="EB54" s="215"/>
      <c r="EC54" s="215"/>
      <c r="ED54" s="215"/>
      <c r="EE54" s="215"/>
      <c r="EF54" s="215"/>
      <c r="EG54" s="215"/>
      <c r="EH54" s="215"/>
      <c r="EI54" s="215"/>
      <c r="EJ54" s="215"/>
      <c r="EK54" s="215"/>
      <c r="EL54" s="180"/>
      <c r="EM54" s="180"/>
      <c r="EN54" s="180"/>
      <c r="EO54" s="180"/>
      <c r="EP54" s="180"/>
      <c r="EQ54" s="180"/>
      <c r="ER54" s="180"/>
      <c r="ES54" s="180"/>
      <c r="ET54" s="180"/>
      <c r="EU54" s="216"/>
      <c r="EV54" s="216"/>
      <c r="EW54" s="216"/>
      <c r="EX54" s="180"/>
      <c r="EY54" s="180"/>
      <c r="EZ54" s="180"/>
      <c r="FA54" s="180"/>
      <c r="FB54" s="180"/>
      <c r="FC54" s="180"/>
      <c r="FD54" s="180"/>
      <c r="FE54" s="180"/>
      <c r="FF54" s="180"/>
      <c r="FG54" s="180"/>
      <c r="FH54" s="180"/>
      <c r="FI54" s="180"/>
      <c r="FJ54" s="180"/>
      <c r="FK54" s="180"/>
      <c r="FL54" s="180"/>
      <c r="FM54" s="180"/>
      <c r="FN54" s="180"/>
      <c r="FO54" s="180"/>
      <c r="FP54" s="180"/>
      <c r="FQ54" s="180"/>
      <c r="FR54" s="180"/>
      <c r="FS54" s="180"/>
      <c r="FT54" s="180"/>
      <c r="FU54" s="180"/>
      <c r="FV54" s="180"/>
      <c r="FW54" s="180"/>
      <c r="FX54" s="180"/>
      <c r="FY54" s="180"/>
      <c r="FZ54" s="180"/>
      <c r="GA54" s="180"/>
      <c r="GB54" s="180"/>
      <c r="GC54" s="180"/>
      <c r="GD54" s="180"/>
      <c r="GE54" s="180"/>
      <c r="GF54" s="180"/>
      <c r="GG54" s="180"/>
      <c r="GH54" s="180"/>
      <c r="GI54" s="180"/>
      <c r="GJ54" s="180"/>
      <c r="GK54" s="180"/>
      <c r="GL54" s="180"/>
      <c r="GM54" s="180"/>
      <c r="GN54" s="180"/>
      <c r="GO54" s="180"/>
      <c r="GP54" s="217" t="s">
        <v>199</v>
      </c>
      <c r="GQ54" s="217" t="s">
        <v>200</v>
      </c>
      <c r="GR54" s="217" t="s">
        <v>199</v>
      </c>
      <c r="GS54" s="217" t="s">
        <v>199</v>
      </c>
      <c r="GT54" s="217" t="s">
        <v>199</v>
      </c>
      <c r="GU54" s="217" t="s">
        <v>200</v>
      </c>
      <c r="GV54" s="71" t="s">
        <v>199</v>
      </c>
      <c r="GW54" s="217" t="s">
        <v>200</v>
      </c>
      <c r="GX54" s="217" t="s">
        <v>199</v>
      </c>
      <c r="GY54" s="217" t="s">
        <v>200</v>
      </c>
      <c r="GZ54" s="217" t="s">
        <v>199</v>
      </c>
      <c r="HA54" s="217" t="s">
        <v>199</v>
      </c>
      <c r="HB54" s="217" t="s">
        <v>199</v>
      </c>
      <c r="HC54" s="217" t="s">
        <v>199</v>
      </c>
      <c r="HD54" s="217" t="s">
        <v>199</v>
      </c>
      <c r="HE54" s="217" t="s">
        <v>199</v>
      </c>
      <c r="HF54" s="217" t="s">
        <v>199</v>
      </c>
      <c r="HG54" s="217" t="s">
        <v>199</v>
      </c>
      <c r="HH54" s="217" t="s">
        <v>199</v>
      </c>
      <c r="HI54" s="212"/>
      <c r="HJ54" s="197"/>
      <c r="HK54" s="197"/>
      <c r="HL54" s="197"/>
      <c r="HM54" s="197"/>
      <c r="HN54" s="197"/>
      <c r="HO54" s="197"/>
      <c r="HP54" s="197"/>
      <c r="HQ54" s="197"/>
      <c r="HR54" s="197"/>
      <c r="HS54" s="197"/>
      <c r="HT54" s="197"/>
      <c r="HU54" s="198"/>
      <c r="HV54" s="218"/>
      <c r="HW54" s="219"/>
      <c r="HX54" s="219"/>
      <c r="HY54" s="219"/>
      <c r="HZ54" s="219"/>
      <c r="IA54" s="219"/>
      <c r="IB54" s="219"/>
      <c r="IC54" s="219"/>
      <c r="ID54" s="219"/>
      <c r="IE54" s="219"/>
      <c r="IF54" s="219"/>
      <c r="IG54" s="219"/>
      <c r="IH54" s="219"/>
      <c r="II54" s="219"/>
      <c r="IJ54" s="219"/>
      <c r="IK54" s="219"/>
      <c r="IL54" s="219"/>
      <c r="IM54" s="219"/>
      <c r="IN54" s="219"/>
      <c r="IO54" s="219"/>
      <c r="IP54" s="219"/>
      <c r="IQ54" s="219"/>
      <c r="IR54" s="219"/>
      <c r="IS54" s="219"/>
      <c r="IT54" s="219"/>
      <c r="IU54" s="219"/>
      <c r="IV54" s="219"/>
      <c r="IW54" s="219"/>
      <c r="IX54" s="219"/>
      <c r="IY54" s="197"/>
      <c r="IZ54" s="197"/>
      <c r="JA54" s="197"/>
      <c r="JB54" s="197"/>
      <c r="JC54" s="197"/>
      <c r="JD54" s="197"/>
      <c r="JE54" s="197"/>
      <c r="JF54" s="197"/>
      <c r="JG54" s="197"/>
      <c r="JH54" s="197"/>
      <c r="JI54" s="198"/>
      <c r="JJ54" s="218"/>
      <c r="JK54" s="219"/>
      <c r="JL54" s="219"/>
      <c r="JM54" s="219"/>
      <c r="JN54" s="219"/>
      <c r="JO54" s="219"/>
      <c r="JP54" s="219"/>
      <c r="JQ54" s="219"/>
      <c r="JR54" s="219"/>
      <c r="JS54" s="219"/>
      <c r="JT54" s="219"/>
      <c r="JU54" s="219"/>
      <c r="JV54" s="219"/>
      <c r="JW54" s="219"/>
      <c r="JX54" s="219"/>
      <c r="JY54" s="219"/>
      <c r="JZ54" s="219"/>
      <c r="KA54" s="219"/>
      <c r="KB54" s="219"/>
      <c r="KC54" s="219"/>
      <c r="KD54" s="219"/>
      <c r="KE54" s="219"/>
      <c r="KF54" s="219"/>
      <c r="KG54" s="219"/>
      <c r="KH54" s="219"/>
      <c r="KI54" s="219"/>
      <c r="KJ54" s="219"/>
      <c r="KK54" s="219"/>
      <c r="KL54" s="219"/>
      <c r="KM54" s="220"/>
      <c r="KN54" s="220"/>
      <c r="KO54" s="220"/>
      <c r="KP54" s="220"/>
      <c r="KQ54" s="220"/>
      <c r="KR54" s="220"/>
      <c r="KS54" s="220"/>
      <c r="KT54" s="220"/>
      <c r="KU54" s="220"/>
      <c r="KV54" s="220"/>
      <c r="KW54" s="220"/>
      <c r="KX54" s="220"/>
      <c r="KY54" s="220"/>
      <c r="KZ54" s="220"/>
      <c r="LA54" s="220"/>
      <c r="LB54" s="220"/>
      <c r="LC54" s="220"/>
      <c r="LD54" s="220"/>
      <c r="LE54" s="220"/>
      <c r="LF54" s="220"/>
      <c r="LG54" s="220"/>
      <c r="LH54" s="220"/>
      <c r="LI54" s="220"/>
      <c r="LJ54" s="220"/>
      <c r="LK54" s="220"/>
      <c r="LL54" s="220"/>
      <c r="LM54" s="220"/>
      <c r="LN54" s="220"/>
      <c r="LO54" s="220"/>
      <c r="LP54" s="220"/>
      <c r="LQ54" s="220"/>
      <c r="LR54" s="220"/>
      <c r="LS54" s="220"/>
      <c r="LT54" s="220"/>
      <c r="LU54" s="220"/>
      <c r="LV54" s="220"/>
      <c r="LW54" s="220"/>
      <c r="LX54" s="220"/>
    </row>
    <row r="55" spans="1:336" s="130" customFormat="1" ht="15.75" x14ac:dyDescent="0.2">
      <c r="A55" s="221">
        <v>1</v>
      </c>
      <c r="B55" s="222" t="s">
        <v>201</v>
      </c>
      <c r="C55" s="101"/>
      <c r="D55" s="101"/>
      <c r="E55" s="101"/>
      <c r="F55" s="101"/>
      <c r="G55" s="101"/>
      <c r="H55" s="101"/>
      <c r="I55" s="101"/>
      <c r="J55" s="189"/>
      <c r="K55" s="189"/>
      <c r="L55" s="189"/>
      <c r="M55" s="189"/>
      <c r="N55" s="101"/>
      <c r="O55" s="101"/>
      <c r="P55" s="189"/>
      <c r="Q55" s="189"/>
      <c r="R55" s="101"/>
      <c r="S55" s="101"/>
      <c r="T55" s="101"/>
      <c r="U55" s="101"/>
      <c r="V55" s="101"/>
      <c r="W55" s="101"/>
      <c r="X55" s="101"/>
      <c r="Y55" s="101"/>
      <c r="Z55" s="101"/>
      <c r="AA55" s="101"/>
      <c r="AB55" s="101"/>
      <c r="AC55" s="101"/>
      <c r="AD55" s="101"/>
      <c r="AE55" s="101"/>
      <c r="AF55" s="201">
        <f>AF44-AF56</f>
        <v>0</v>
      </c>
      <c r="AG55" s="201">
        <f t="shared" ref="AG55:CR55" si="140">AG44-AG56</f>
        <v>0</v>
      </c>
      <c r="AH55" s="201">
        <f t="shared" si="140"/>
        <v>0</v>
      </c>
      <c r="AI55" s="201">
        <f t="shared" si="140"/>
        <v>0</v>
      </c>
      <c r="AJ55" s="201">
        <f t="shared" si="140"/>
        <v>0</v>
      </c>
      <c r="AK55" s="201">
        <f t="shared" si="140"/>
        <v>0</v>
      </c>
      <c r="AL55" s="201">
        <f t="shared" si="140"/>
        <v>0</v>
      </c>
      <c r="AM55" s="201">
        <f t="shared" si="140"/>
        <v>0</v>
      </c>
      <c r="AN55" s="201">
        <f t="shared" si="140"/>
        <v>0</v>
      </c>
      <c r="AO55" s="201">
        <f t="shared" si="140"/>
        <v>0</v>
      </c>
      <c r="AP55" s="201">
        <f t="shared" si="140"/>
        <v>0</v>
      </c>
      <c r="AQ55" s="201">
        <f t="shared" si="140"/>
        <v>0</v>
      </c>
      <c r="AR55" s="201">
        <f t="shared" si="140"/>
        <v>0</v>
      </c>
      <c r="AS55" s="201">
        <f t="shared" si="140"/>
        <v>0</v>
      </c>
      <c r="AT55" s="201">
        <f t="shared" si="140"/>
        <v>0</v>
      </c>
      <c r="AU55" s="201">
        <f t="shared" si="140"/>
        <v>0</v>
      </c>
      <c r="AV55" s="201">
        <f t="shared" si="140"/>
        <v>0</v>
      </c>
      <c r="AW55" s="201">
        <f t="shared" si="140"/>
        <v>0</v>
      </c>
      <c r="AX55" s="201">
        <f t="shared" si="140"/>
        <v>0</v>
      </c>
      <c r="AY55" s="201">
        <f t="shared" si="140"/>
        <v>0</v>
      </c>
      <c r="AZ55" s="201">
        <f t="shared" si="140"/>
        <v>0</v>
      </c>
      <c r="BA55" s="201">
        <f t="shared" si="140"/>
        <v>0</v>
      </c>
      <c r="BB55" s="201">
        <f t="shared" si="140"/>
        <v>0</v>
      </c>
      <c r="BC55" s="201">
        <f t="shared" si="140"/>
        <v>0</v>
      </c>
      <c r="BD55" s="201">
        <f t="shared" si="140"/>
        <v>0</v>
      </c>
      <c r="BE55" s="201">
        <f t="shared" si="140"/>
        <v>0</v>
      </c>
      <c r="BF55" s="201">
        <f t="shared" si="140"/>
        <v>0</v>
      </c>
      <c r="BG55" s="201">
        <f t="shared" si="140"/>
        <v>0</v>
      </c>
      <c r="BH55" s="201">
        <f t="shared" si="140"/>
        <v>0</v>
      </c>
      <c r="BI55" s="201"/>
      <c r="BJ55" s="201"/>
      <c r="BK55" s="201"/>
      <c r="BL55" s="201"/>
      <c r="BM55" s="201"/>
      <c r="BN55" s="201"/>
      <c r="BO55" s="201"/>
      <c r="BP55" s="201"/>
      <c r="BQ55" s="201"/>
      <c r="BR55" s="201"/>
      <c r="BS55" s="201"/>
      <c r="BT55" s="201"/>
      <c r="BU55" s="201"/>
      <c r="BV55" s="201"/>
      <c r="BW55" s="201"/>
      <c r="BX55" s="201"/>
      <c r="BY55" s="201"/>
      <c r="BZ55" s="201">
        <f t="shared" si="140"/>
        <v>0</v>
      </c>
      <c r="CA55" s="201">
        <f t="shared" si="140"/>
        <v>0</v>
      </c>
      <c r="CB55" s="201">
        <f t="shared" si="140"/>
        <v>0</v>
      </c>
      <c r="CC55" s="201">
        <f t="shared" si="140"/>
        <v>0</v>
      </c>
      <c r="CD55" s="201"/>
      <c r="CE55" s="201"/>
      <c r="CF55" s="201"/>
      <c r="CG55" s="201"/>
      <c r="CH55" s="201"/>
      <c r="CI55" s="201"/>
      <c r="CJ55" s="201"/>
      <c r="CK55" s="201">
        <f t="shared" si="140"/>
        <v>0</v>
      </c>
      <c r="CL55" s="201">
        <f t="shared" si="140"/>
        <v>0</v>
      </c>
      <c r="CM55" s="201">
        <f t="shared" si="140"/>
        <v>0</v>
      </c>
      <c r="CN55" s="201">
        <f t="shared" si="140"/>
        <v>0</v>
      </c>
      <c r="CO55" s="201">
        <f t="shared" si="140"/>
        <v>0</v>
      </c>
      <c r="CP55" s="201">
        <f t="shared" si="140"/>
        <v>0</v>
      </c>
      <c r="CQ55" s="201">
        <f t="shared" si="140"/>
        <v>0</v>
      </c>
      <c r="CR55" s="201">
        <f t="shared" si="140"/>
        <v>0</v>
      </c>
      <c r="CS55" s="201">
        <f t="shared" ref="CS55:EH55" si="141">CS44-CS56</f>
        <v>0</v>
      </c>
      <c r="CT55" s="201">
        <f t="shared" si="141"/>
        <v>0</v>
      </c>
      <c r="CU55" s="201">
        <f t="shared" si="141"/>
        <v>0</v>
      </c>
      <c r="CV55" s="201">
        <f t="shared" si="141"/>
        <v>0</v>
      </c>
      <c r="CW55" s="201">
        <f t="shared" si="141"/>
        <v>0</v>
      </c>
      <c r="CX55" s="201">
        <f t="shared" si="141"/>
        <v>0</v>
      </c>
      <c r="CY55" s="201">
        <f t="shared" si="141"/>
        <v>0</v>
      </c>
      <c r="CZ55" s="201">
        <f t="shared" si="141"/>
        <v>0</v>
      </c>
      <c r="DA55" s="201">
        <f t="shared" si="141"/>
        <v>0</v>
      </c>
      <c r="DB55" s="201">
        <f t="shared" si="141"/>
        <v>0</v>
      </c>
      <c r="DC55" s="201">
        <f t="shared" si="141"/>
        <v>0</v>
      </c>
      <c r="DD55" s="201">
        <f t="shared" si="141"/>
        <v>0</v>
      </c>
      <c r="DE55" s="201">
        <f t="shared" si="141"/>
        <v>0</v>
      </c>
      <c r="DF55" s="201">
        <f t="shared" si="141"/>
        <v>0</v>
      </c>
      <c r="DG55" s="201">
        <f t="shared" si="141"/>
        <v>0</v>
      </c>
      <c r="DH55" s="201">
        <f t="shared" si="141"/>
        <v>0</v>
      </c>
      <c r="DI55" s="201">
        <f t="shared" si="141"/>
        <v>0</v>
      </c>
      <c r="DJ55" s="201">
        <f t="shared" si="141"/>
        <v>0</v>
      </c>
      <c r="DK55" s="201">
        <f t="shared" si="141"/>
        <v>0</v>
      </c>
      <c r="DL55" s="201">
        <f t="shared" si="141"/>
        <v>0</v>
      </c>
      <c r="DM55" s="201">
        <f t="shared" si="141"/>
        <v>0</v>
      </c>
      <c r="DN55" s="201"/>
      <c r="DO55" s="201"/>
      <c r="DP55" s="201"/>
      <c r="DQ55" s="201"/>
      <c r="DR55" s="201"/>
      <c r="DS55" s="201"/>
      <c r="DT55" s="201"/>
      <c r="DU55" s="201"/>
      <c r="DV55" s="201"/>
      <c r="DW55" s="201"/>
      <c r="DX55" s="201"/>
      <c r="DY55" s="201"/>
      <c r="DZ55" s="201"/>
      <c r="EA55" s="201"/>
      <c r="EB55" s="201"/>
      <c r="EC55" s="201"/>
      <c r="ED55" s="201"/>
      <c r="EE55" s="201">
        <f t="shared" si="141"/>
        <v>0</v>
      </c>
      <c r="EF55" s="201">
        <f t="shared" si="141"/>
        <v>0</v>
      </c>
      <c r="EG55" s="201">
        <f t="shared" si="141"/>
        <v>0</v>
      </c>
      <c r="EH55" s="201">
        <f t="shared" si="141"/>
        <v>0</v>
      </c>
      <c r="EI55" s="201"/>
      <c r="EJ55" s="215"/>
      <c r="EK55" s="215"/>
      <c r="EL55" s="180"/>
      <c r="EM55" s="180"/>
      <c r="EN55" s="180"/>
      <c r="EO55" s="180"/>
      <c r="EP55" s="180"/>
      <c r="EQ55" s="180"/>
      <c r="ER55" s="180"/>
      <c r="ES55" s="180"/>
      <c r="ET55" s="180"/>
      <c r="EU55" s="216"/>
      <c r="EV55" s="216"/>
      <c r="EW55" s="216"/>
      <c r="EX55" s="180"/>
      <c r="EY55" s="180"/>
      <c r="EZ55" s="180"/>
      <c r="FA55" s="180"/>
      <c r="FB55" s="180"/>
      <c r="FC55" s="180"/>
      <c r="FD55" s="180"/>
      <c r="FE55" s="180"/>
      <c r="FF55" s="180"/>
      <c r="FG55" s="180"/>
      <c r="FH55" s="180"/>
      <c r="FI55" s="180"/>
      <c r="FJ55" s="180"/>
      <c r="FK55" s="180"/>
      <c r="FL55" s="180"/>
      <c r="FM55" s="180"/>
      <c r="FN55" s="180"/>
      <c r="FO55" s="180"/>
      <c r="FP55" s="180"/>
      <c r="FQ55" s="180"/>
      <c r="FR55" s="180"/>
      <c r="FS55" s="180"/>
      <c r="FT55" s="180"/>
      <c r="FU55" s="180"/>
      <c r="FV55" s="180"/>
      <c r="FW55" s="180"/>
      <c r="FX55" s="180"/>
      <c r="FY55" s="180"/>
      <c r="FZ55" s="180"/>
      <c r="GA55" s="180"/>
      <c r="GB55" s="180"/>
      <c r="GC55" s="180"/>
      <c r="GD55" s="180"/>
      <c r="GE55" s="180"/>
      <c r="GF55" s="180"/>
      <c r="GG55" s="180"/>
      <c r="GH55" s="180"/>
      <c r="GI55" s="180"/>
      <c r="GJ55" s="180"/>
      <c r="GK55" s="180"/>
      <c r="GL55" s="180"/>
      <c r="GM55" s="180"/>
      <c r="GN55" s="180"/>
      <c r="GO55" s="180"/>
      <c r="GP55" s="217">
        <v>3</v>
      </c>
      <c r="GQ55" s="217">
        <f ca="1">IF(CELL("ширина",GP55)&lt;&gt;0,GP55+1,GP55)</f>
        <v>4</v>
      </c>
      <c r="GR55" s="217">
        <f t="shared" ref="GR55:HG55" ca="1" si="142">IF(CELL("ширина",GQ55)&lt;&gt;0,GQ55+1,GQ55)</f>
        <v>4</v>
      </c>
      <c r="GS55" s="217">
        <f t="shared" ca="1" si="142"/>
        <v>5</v>
      </c>
      <c r="GT55" s="217">
        <f t="shared" ca="1" si="142"/>
        <v>6</v>
      </c>
      <c r="GU55" s="217">
        <f t="shared" ca="1" si="142"/>
        <v>7</v>
      </c>
      <c r="GV55" s="217">
        <f t="shared" ca="1" si="142"/>
        <v>7</v>
      </c>
      <c r="GW55" s="217">
        <f t="shared" ca="1" si="142"/>
        <v>8</v>
      </c>
      <c r="GX55" s="217">
        <f t="shared" ca="1" si="142"/>
        <v>8</v>
      </c>
      <c r="GY55" s="217">
        <f t="shared" ca="1" si="142"/>
        <v>9</v>
      </c>
      <c r="GZ55" s="217">
        <f t="shared" ca="1" si="142"/>
        <v>9</v>
      </c>
      <c r="HA55" s="217">
        <f t="shared" ca="1" si="142"/>
        <v>10</v>
      </c>
      <c r="HB55" s="217">
        <f t="shared" ca="1" si="142"/>
        <v>11</v>
      </c>
      <c r="HC55" s="217">
        <f t="shared" ca="1" si="142"/>
        <v>12</v>
      </c>
      <c r="HD55" s="217">
        <f t="shared" ca="1" si="142"/>
        <v>13</v>
      </c>
      <c r="HE55" s="217">
        <f t="shared" ca="1" si="142"/>
        <v>14</v>
      </c>
      <c r="HF55" s="217">
        <f t="shared" ca="1" si="142"/>
        <v>15</v>
      </c>
      <c r="HG55" s="217">
        <f t="shared" ca="1" si="142"/>
        <v>16</v>
      </c>
      <c r="HH55" s="217">
        <f ca="1">IF(CELL("ширина",HG55)&lt;&gt;0,HG55+1,HG55)</f>
        <v>17</v>
      </c>
      <c r="HI55" s="217">
        <f ca="1">IF(CELL("ширина",HH55)&lt;&gt;0,HH55+1,HH55)</f>
        <v>18</v>
      </c>
      <c r="HJ55" s="197"/>
      <c r="HK55" s="197"/>
      <c r="HL55" s="197"/>
      <c r="HM55" s="197"/>
      <c r="HN55" s="197"/>
      <c r="HO55" s="197"/>
      <c r="HP55" s="197"/>
      <c r="HQ55" s="197"/>
      <c r="HR55" s="197"/>
      <c r="HS55" s="197"/>
      <c r="HT55" s="197"/>
      <c r="HU55" s="198"/>
      <c r="HV55" s="218"/>
      <c r="HW55" s="219"/>
      <c r="HX55" s="219"/>
      <c r="HY55" s="219"/>
      <c r="HZ55" s="219"/>
      <c r="IA55" s="219"/>
      <c r="IB55" s="219"/>
      <c r="IC55" s="219"/>
      <c r="ID55" s="219"/>
      <c r="IE55" s="219"/>
      <c r="IF55" s="219"/>
      <c r="IG55" s="219"/>
      <c r="IH55" s="219"/>
      <c r="II55" s="219"/>
      <c r="IJ55" s="219"/>
      <c r="IK55" s="219"/>
      <c r="IL55" s="219"/>
      <c r="IM55" s="219"/>
      <c r="IN55" s="219"/>
      <c r="IO55" s="219"/>
      <c r="IP55" s="219"/>
      <c r="IQ55" s="219"/>
      <c r="IR55" s="219"/>
      <c r="IS55" s="219"/>
      <c r="IT55" s="219"/>
      <c r="IU55" s="219"/>
      <c r="IV55" s="219"/>
      <c r="IW55" s="219"/>
      <c r="IX55" s="219"/>
      <c r="IY55" s="197"/>
      <c r="IZ55" s="197"/>
      <c r="JA55" s="197"/>
      <c r="JB55" s="197"/>
      <c r="JC55" s="197"/>
      <c r="JD55" s="197"/>
      <c r="JE55" s="197"/>
      <c r="JF55" s="197"/>
      <c r="JG55" s="197"/>
      <c r="JH55" s="197"/>
      <c r="JI55" s="198"/>
      <c r="JJ55" s="218"/>
      <c r="JK55" s="219"/>
      <c r="JL55" s="219"/>
      <c r="JM55" s="219"/>
      <c r="JN55" s="219"/>
      <c r="JO55" s="219"/>
      <c r="JP55" s="219"/>
      <c r="JQ55" s="219"/>
      <c r="JR55" s="219"/>
      <c r="JS55" s="219"/>
      <c r="JT55" s="219"/>
      <c r="JU55" s="219"/>
      <c r="JV55" s="219"/>
      <c r="JW55" s="219"/>
      <c r="JX55" s="219"/>
      <c r="JY55" s="219"/>
      <c r="JZ55" s="219"/>
      <c r="KA55" s="219"/>
      <c r="KB55" s="219"/>
      <c r="KC55" s="219"/>
      <c r="KD55" s="219"/>
      <c r="KE55" s="219"/>
      <c r="KF55" s="219"/>
      <c r="KG55" s="219"/>
      <c r="KH55" s="219"/>
      <c r="KI55" s="219"/>
      <c r="KJ55" s="219"/>
      <c r="KK55" s="219"/>
      <c r="KL55" s="219"/>
      <c r="KM55" s="220"/>
      <c r="KN55" s="220"/>
      <c r="KO55" s="220"/>
      <c r="KP55" s="220"/>
      <c r="KQ55" s="220"/>
      <c r="KR55" s="220"/>
      <c r="KS55" s="220"/>
      <c r="KT55" s="220"/>
      <c r="KU55" s="220"/>
      <c r="KV55" s="220"/>
      <c r="KW55" s="220"/>
      <c r="KX55" s="220"/>
      <c r="KY55" s="220"/>
      <c r="KZ55" s="220"/>
      <c r="LA55" s="220"/>
      <c r="LB55" s="220"/>
      <c r="LC55" s="220"/>
      <c r="LD55" s="220"/>
      <c r="LE55" s="220"/>
      <c r="LF55" s="220"/>
      <c r="LG55" s="220"/>
      <c r="LH55" s="220"/>
      <c r="LI55" s="220"/>
      <c r="LJ55" s="220"/>
      <c r="LK55" s="220"/>
      <c r="LL55" s="220"/>
      <c r="LM55" s="220"/>
      <c r="LN55" s="220"/>
      <c r="LO55" s="220"/>
      <c r="LP55" s="220"/>
      <c r="LQ55" s="220"/>
      <c r="LR55" s="220"/>
      <c r="LS55" s="220"/>
      <c r="LT55" s="220"/>
      <c r="LU55" s="220"/>
      <c r="LV55" s="220"/>
      <c r="LW55" s="220"/>
      <c r="LX55" s="220"/>
    </row>
    <row r="56" spans="1:336" s="130" customFormat="1" ht="15.75" x14ac:dyDescent="0.2">
      <c r="A56" s="105"/>
      <c r="B56" s="223" t="s">
        <v>202</v>
      </c>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5">
        <f t="shared" ref="AF56:AF84" si="143">AG56+BZ56+CA56+CB56+CC56</f>
        <v>110940.44806177411</v>
      </c>
      <c r="AG56" s="225">
        <f>AK56+AO56+AW56+BE56</f>
        <v>68771.586132946919</v>
      </c>
      <c r="AH56" s="225">
        <f>AL56+AP56+AX56+BF56</f>
        <v>0</v>
      </c>
      <c r="AI56" s="190">
        <f>AI57+AI72</f>
        <v>-68771.586132946919</v>
      </c>
      <c r="AJ56" s="226">
        <f>IF(AG56=0,"-",AH56/AG56)</f>
        <v>0</v>
      </c>
      <c r="AK56" s="225">
        <f>AK57+AK72</f>
        <v>3044.7421391946486</v>
      </c>
      <c r="AL56" s="225">
        <f>AL57+AL72</f>
        <v>0</v>
      </c>
      <c r="AM56" s="190">
        <f>AM57+AM72</f>
        <v>-3044.7421391946486</v>
      </c>
      <c r="AN56" s="226">
        <f>IF(AK56=0,"-",AL56/AK56)</f>
        <v>0</v>
      </c>
      <c r="AO56" s="225">
        <f>AO57+AO72</f>
        <v>5673.2111720000003</v>
      </c>
      <c r="AP56" s="225">
        <f>AP57+AP72</f>
        <v>0</v>
      </c>
      <c r="AQ56" s="190">
        <f>AQ57+AQ72</f>
        <v>-5673.2111720000003</v>
      </c>
      <c r="AR56" s="226">
        <f>IF(AO56=0,"-",AP56/AO56)</f>
        <v>0</v>
      </c>
      <c r="AS56" s="225">
        <f>AK56+AO56</f>
        <v>8717.9533111946494</v>
      </c>
      <c r="AT56" s="225">
        <f>AL56+AP56</f>
        <v>0</v>
      </c>
      <c r="AU56" s="190">
        <f>AU57+AU72</f>
        <v>-8717.9533111946494</v>
      </c>
      <c r="AV56" s="226">
        <f>IF(AS56=0,"-",AT56/AS56)</f>
        <v>0</v>
      </c>
      <c r="AW56" s="225">
        <f>AW57+AW72</f>
        <v>5375.9808000000003</v>
      </c>
      <c r="AX56" s="225">
        <f>AX57+AX72</f>
        <v>0</v>
      </c>
      <c r="AY56" s="190">
        <f>AY57+AY72</f>
        <v>-5375.9808000000003</v>
      </c>
      <c r="AZ56" s="226">
        <f>IF(AW56=0,"-",AX56/AW56)</f>
        <v>0</v>
      </c>
      <c r="BA56" s="225">
        <f>AS56+AW56</f>
        <v>14093.934111194649</v>
      </c>
      <c r="BB56" s="225">
        <f>AT56+AX56</f>
        <v>0</v>
      </c>
      <c r="BC56" s="190">
        <f>BC57+BC72</f>
        <v>-14093.934111194649</v>
      </c>
      <c r="BD56" s="226">
        <f>IF(BA56=0,"-",BB56/BA56)</f>
        <v>0</v>
      </c>
      <c r="BE56" s="225">
        <f>BE57+BE72</f>
        <v>54677.652021752263</v>
      </c>
      <c r="BF56" s="225">
        <f>BF57+BF72</f>
        <v>0</v>
      </c>
      <c r="BG56" s="190">
        <f>BG57+BG72</f>
        <v>-54677.652021752263</v>
      </c>
      <c r="BH56" s="226">
        <f t="shared" ref="BH56:BH79" si="144">IF(BE56=0,"-",BF56/BE56)</f>
        <v>0</v>
      </c>
      <c r="BI56" s="171"/>
      <c r="BJ56" s="171"/>
      <c r="BK56" s="180"/>
      <c r="BL56" s="180"/>
      <c r="BM56" s="180"/>
      <c r="BN56" s="180"/>
      <c r="BO56" s="180"/>
      <c r="BP56" s="180"/>
      <c r="BQ56" s="180"/>
      <c r="BR56" s="180"/>
      <c r="BS56" s="180"/>
      <c r="BT56" s="180"/>
      <c r="BU56" s="180"/>
      <c r="BV56" s="180"/>
      <c r="BW56" s="180"/>
      <c r="BX56" s="180"/>
      <c r="BY56" s="180"/>
      <c r="BZ56" s="190">
        <f>BZ57+BZ72</f>
        <v>16318.27882613465</v>
      </c>
      <c r="CA56" s="190">
        <f>CA57+CA72</f>
        <v>10759.481258425209</v>
      </c>
      <c r="CB56" s="190">
        <f>CB57+CB72</f>
        <v>7271.9068842673241</v>
      </c>
      <c r="CC56" s="190">
        <f>CC57+CC72</f>
        <v>7819.1949599999998</v>
      </c>
      <c r="CD56" s="216"/>
      <c r="CE56" s="227"/>
      <c r="CF56" s="216"/>
      <c r="CG56" s="20"/>
      <c r="CH56" s="20"/>
      <c r="CI56" s="209"/>
      <c r="CJ56" s="209"/>
      <c r="CK56" s="190">
        <f t="shared" ref="CK56:CK84" si="145">CL56+EE56+EF56+EG56+EH56</f>
        <v>90890.801622634113</v>
      </c>
      <c r="CL56" s="190">
        <f>CP56+CT56+DB56+DJ56</f>
        <v>56995.768822343554</v>
      </c>
      <c r="CM56" s="190">
        <f>CQ56+CU56+DC56+DK56</f>
        <v>0</v>
      </c>
      <c r="CN56" s="190">
        <f>CN57+CN72</f>
        <v>-56995.768822343554</v>
      </c>
      <c r="CO56" s="226">
        <f>IF(CL56=0,"-",CM56/CL56)</f>
        <v>0</v>
      </c>
      <c r="CP56" s="190">
        <f>CP57+CP72</f>
        <v>2184.3154942166666</v>
      </c>
      <c r="CQ56" s="190">
        <f>CQ57+CQ72</f>
        <v>0</v>
      </c>
      <c r="CR56" s="190">
        <f>CR57+CR72</f>
        <v>-2184.3154942166666</v>
      </c>
      <c r="CS56" s="226">
        <f>IF(CP56=0,"-",CQ56/CP56)</f>
        <v>0</v>
      </c>
      <c r="CT56" s="190">
        <f>CT57+CT72</f>
        <v>4766.7593100000004</v>
      </c>
      <c r="CU56" s="190">
        <f>CU57+CU72</f>
        <v>0</v>
      </c>
      <c r="CV56" s="190">
        <f>CV57+CV72</f>
        <v>-4766.7593100000004</v>
      </c>
      <c r="CW56" s="226">
        <f>IF(CT56=0,"-",CU56/CT56)</f>
        <v>0</v>
      </c>
      <c r="CX56" s="190">
        <f>CP56+CT56</f>
        <v>6951.074804216667</v>
      </c>
      <c r="CY56" s="190">
        <f>CQ56+CU56</f>
        <v>0</v>
      </c>
      <c r="CZ56" s="190">
        <f>CZ57+CZ72</f>
        <v>-6951.074804216667</v>
      </c>
      <c r="DA56" s="226">
        <f>IF(CX56=0,"-",CY56/CX56)</f>
        <v>0</v>
      </c>
      <c r="DB56" s="190">
        <f>DB57+DB72</f>
        <v>4479.9840000000004</v>
      </c>
      <c r="DC56" s="190">
        <f>DC57+DC72</f>
        <v>0</v>
      </c>
      <c r="DD56" s="190">
        <f>DD57+DD72</f>
        <v>-4479.9840000000004</v>
      </c>
      <c r="DE56" s="226">
        <f>IF(DB56=0,"-",DC56/DB56)</f>
        <v>0</v>
      </c>
      <c r="DF56" s="190">
        <f>CX56+DB56</f>
        <v>11431.058804216667</v>
      </c>
      <c r="DG56" s="190">
        <f>CY56+DC56</f>
        <v>0</v>
      </c>
      <c r="DH56" s="190">
        <f>DH57+DH72</f>
        <v>-11431.058804216667</v>
      </c>
      <c r="DI56" s="226">
        <f>IF(DF56=0,"-",DG56/DF56)</f>
        <v>0</v>
      </c>
      <c r="DJ56" s="190">
        <f>DJ57+DJ72</f>
        <v>45564.710018126883</v>
      </c>
      <c r="DK56" s="190">
        <f>DK57+DK72</f>
        <v>0</v>
      </c>
      <c r="DL56" s="190">
        <f>DL57+DL72</f>
        <v>-45564.710018126883</v>
      </c>
      <c r="DM56" s="226">
        <f t="shared" ref="DM56:DM79" si="146">IF(DJ56=0,"-",DK56/DJ56)</f>
        <v>0</v>
      </c>
      <c r="DN56" s="171"/>
      <c r="DO56" s="171"/>
      <c r="DP56" s="180"/>
      <c r="DQ56" s="180"/>
      <c r="DR56" s="180"/>
      <c r="DS56" s="180"/>
      <c r="DT56" s="180"/>
      <c r="DU56" s="180"/>
      <c r="DV56" s="180"/>
      <c r="DW56" s="180"/>
      <c r="DX56" s="180"/>
      <c r="DY56" s="180"/>
      <c r="DZ56" s="180"/>
      <c r="EA56" s="180"/>
      <c r="EB56" s="180"/>
      <c r="EC56" s="180"/>
      <c r="ED56" s="180"/>
      <c r="EE56" s="190">
        <f>EE57+EE72</f>
        <v>12905.847239999999</v>
      </c>
      <c r="EF56" s="190">
        <f>EF57+EF72</f>
        <v>8759.6265842905614</v>
      </c>
      <c r="EG56" s="190">
        <f>EG57+EG72</f>
        <v>5713.5631760000006</v>
      </c>
      <c r="EH56" s="190">
        <f>EH57+EH72</f>
        <v>6515.9957999999997</v>
      </c>
      <c r="EI56" s="216"/>
      <c r="EJ56" s="216"/>
      <c r="EK56" s="216"/>
      <c r="EL56" s="180"/>
      <c r="EM56" s="180"/>
      <c r="EN56" s="180"/>
      <c r="EO56" s="180"/>
      <c r="EP56" s="180"/>
      <c r="EQ56" s="180"/>
      <c r="ER56" s="180"/>
      <c r="ES56" s="180"/>
      <c r="ET56" s="180"/>
      <c r="EU56" s="180"/>
      <c r="EV56" s="180"/>
      <c r="EW56" s="180"/>
      <c r="EX56" s="180"/>
      <c r="EY56" s="180"/>
      <c r="EZ56" s="180"/>
      <c r="FA56" s="180"/>
      <c r="FB56" s="180"/>
      <c r="FC56" s="180"/>
      <c r="FD56" s="180"/>
      <c r="FE56" s="180"/>
      <c r="FF56" s="180"/>
      <c r="FG56" s="180"/>
      <c r="FH56" s="180"/>
      <c r="FI56" s="180"/>
      <c r="FJ56" s="180"/>
      <c r="FK56" s="180"/>
      <c r="FL56" s="180"/>
      <c r="FM56" s="180"/>
      <c r="FN56" s="180"/>
      <c r="FO56" s="180"/>
      <c r="FP56" s="180"/>
      <c r="FQ56" s="180"/>
      <c r="FR56" s="180"/>
      <c r="FS56" s="180"/>
      <c r="FT56" s="180"/>
      <c r="FU56" s="180"/>
      <c r="FV56" s="180"/>
      <c r="FW56" s="180"/>
      <c r="FX56" s="180"/>
      <c r="FY56" s="180"/>
      <c r="FZ56" s="180"/>
      <c r="GA56" s="180"/>
      <c r="GB56" s="180"/>
      <c r="GC56" s="180"/>
      <c r="GD56" s="180"/>
      <c r="GE56" s="180"/>
      <c r="GF56" s="180"/>
      <c r="GG56" s="180"/>
      <c r="GH56" s="180"/>
      <c r="GI56" s="180"/>
      <c r="GJ56" s="180"/>
      <c r="GK56" s="180"/>
      <c r="GL56" s="180"/>
      <c r="GM56" s="180"/>
      <c r="GN56" s="180"/>
      <c r="GO56" s="218"/>
      <c r="GP56" s="225">
        <f t="shared" ref="GP56:GW56" si="147">GP57+GP72</f>
        <v>16758.514204375344</v>
      </c>
      <c r="GQ56" s="225">
        <f t="shared" si="147"/>
        <v>0</v>
      </c>
      <c r="GR56" s="225">
        <f t="shared" si="147"/>
        <v>176481.50988623116</v>
      </c>
      <c r="GS56" s="225">
        <f t="shared" si="147"/>
        <v>90890.801622634128</v>
      </c>
      <c r="GT56" s="225">
        <f t="shared" si="147"/>
        <v>41087.308225875451</v>
      </c>
      <c r="GU56" s="225">
        <f t="shared" si="147"/>
        <v>0</v>
      </c>
      <c r="GV56" s="225">
        <f t="shared" si="147"/>
        <v>56995.768822343554</v>
      </c>
      <c r="GW56" s="225">
        <f t="shared" si="147"/>
        <v>0</v>
      </c>
      <c r="GX56" s="228">
        <f>GP56+GT56-GV56</f>
        <v>850.0536079072408</v>
      </c>
      <c r="GY56" s="228">
        <f>GQ56+GU56-GW56</f>
        <v>0</v>
      </c>
      <c r="GZ56" s="225">
        <f t="shared" ref="GZ56:HG56" si="148">GZ57+GZ72</f>
        <v>46538.662300773482</v>
      </c>
      <c r="HA56" s="225">
        <f t="shared" si="148"/>
        <v>12905.847239999999</v>
      </c>
      <c r="HB56" s="225">
        <f t="shared" si="148"/>
        <v>37614.375104282502</v>
      </c>
      <c r="HC56" s="225">
        <f t="shared" si="148"/>
        <v>8759.6265842905614</v>
      </c>
      <c r="HD56" s="225">
        <f t="shared" si="148"/>
        <v>33468.965002425895</v>
      </c>
      <c r="HE56" s="225">
        <f t="shared" si="148"/>
        <v>5713.5631760000006</v>
      </c>
      <c r="HF56" s="225">
        <f t="shared" si="148"/>
        <v>17772.199252873837</v>
      </c>
      <c r="HG56" s="225">
        <f t="shared" si="148"/>
        <v>6515.9957999999997</v>
      </c>
      <c r="HH56" s="228">
        <f>GP56+GR56-GS56</f>
        <v>102349.22246797236</v>
      </c>
      <c r="HI56" s="229"/>
      <c r="HJ56" s="197"/>
      <c r="HK56" s="197"/>
      <c r="HL56" s="197"/>
      <c r="HM56" s="197"/>
      <c r="HN56" s="197"/>
      <c r="HO56" s="197"/>
      <c r="HP56" s="197"/>
      <c r="HQ56" s="197"/>
      <c r="HR56" s="197"/>
      <c r="HS56" s="197"/>
      <c r="HT56" s="197"/>
      <c r="HU56" s="198"/>
      <c r="HV56" s="197"/>
      <c r="HW56" s="197"/>
      <c r="HX56" s="197"/>
      <c r="HY56" s="197"/>
      <c r="HZ56" s="197"/>
      <c r="IA56" s="197"/>
      <c r="IB56" s="197"/>
      <c r="IC56" s="197"/>
      <c r="ID56" s="197"/>
      <c r="IE56" s="230"/>
      <c r="IF56" s="197"/>
      <c r="IG56" s="197"/>
      <c r="IH56" s="197"/>
      <c r="II56" s="197"/>
      <c r="IJ56" s="197"/>
      <c r="IK56" s="197"/>
      <c r="IL56" s="197"/>
      <c r="IM56" s="230"/>
      <c r="IN56" s="197"/>
      <c r="IO56" s="197"/>
      <c r="IP56" s="197"/>
      <c r="IQ56" s="197"/>
      <c r="IR56" s="197"/>
      <c r="IS56" s="197"/>
      <c r="IT56" s="197"/>
      <c r="IU56" s="230"/>
      <c r="IV56" s="197"/>
      <c r="IW56" s="197"/>
      <c r="IX56" s="197"/>
      <c r="IY56" s="197"/>
      <c r="IZ56" s="197"/>
      <c r="JA56" s="197"/>
      <c r="JB56" s="197"/>
      <c r="JC56" s="197"/>
      <c r="JD56" s="197"/>
      <c r="JE56" s="197"/>
      <c r="JF56" s="197"/>
      <c r="JG56" s="197"/>
      <c r="JH56" s="197"/>
      <c r="JI56" s="198"/>
      <c r="JJ56" s="197"/>
      <c r="JK56" s="197"/>
      <c r="JL56" s="197"/>
      <c r="JM56" s="197"/>
      <c r="JN56" s="197"/>
      <c r="JO56" s="197"/>
      <c r="JP56" s="197"/>
      <c r="JQ56" s="197"/>
      <c r="JR56" s="197"/>
      <c r="JS56" s="230"/>
      <c r="JT56" s="197"/>
      <c r="JU56" s="197"/>
      <c r="JV56" s="197"/>
      <c r="JW56" s="197"/>
      <c r="JX56" s="197"/>
      <c r="JY56" s="197"/>
      <c r="JZ56" s="197"/>
      <c r="KA56" s="230"/>
      <c r="KB56" s="197"/>
      <c r="KC56" s="197"/>
      <c r="KD56" s="197"/>
      <c r="KE56" s="197"/>
      <c r="KF56" s="197"/>
      <c r="KG56" s="197"/>
      <c r="KH56" s="197"/>
      <c r="KI56" s="230"/>
      <c r="KJ56" s="197"/>
      <c r="KK56" s="197"/>
      <c r="KL56" s="197"/>
      <c r="KM56" s="231"/>
      <c r="KN56" s="231"/>
      <c r="KO56" s="231"/>
      <c r="KP56" s="231"/>
      <c r="KQ56" s="231"/>
      <c r="KR56" s="231"/>
      <c r="KS56" s="231"/>
      <c r="KT56" s="231"/>
      <c r="KU56" s="231"/>
      <c r="KV56" s="231"/>
      <c r="KW56" s="231"/>
      <c r="KX56" s="231"/>
      <c r="KY56" s="231"/>
      <c r="KZ56" s="231"/>
      <c r="LA56" s="231"/>
      <c r="LB56" s="231"/>
      <c r="LC56" s="231"/>
      <c r="LD56" s="231"/>
      <c r="LE56" s="231"/>
      <c r="LF56" s="231"/>
      <c r="LG56" s="231"/>
      <c r="LH56" s="231"/>
      <c r="LI56" s="231"/>
      <c r="LJ56" s="231"/>
      <c r="LK56" s="231"/>
      <c r="LL56" s="231"/>
      <c r="LM56" s="231"/>
      <c r="LN56" s="231"/>
      <c r="LO56" s="231"/>
      <c r="LP56" s="231"/>
      <c r="LQ56" s="231"/>
      <c r="LR56" s="231"/>
      <c r="LS56" s="231"/>
      <c r="LT56" s="231"/>
      <c r="LU56" s="231"/>
      <c r="LV56" s="231"/>
      <c r="LW56" s="231"/>
      <c r="LX56" s="231"/>
    </row>
    <row r="57" spans="1:336" s="130" customFormat="1" ht="15.75" x14ac:dyDescent="0.2">
      <c r="A57" s="105"/>
      <c r="B57" s="232" t="s">
        <v>203</v>
      </c>
      <c r="C57" s="224"/>
      <c r="D57" s="224"/>
      <c r="E57" s="224"/>
      <c r="F57" s="233"/>
      <c r="G57" s="233"/>
      <c r="H57" s="233"/>
      <c r="I57" s="233"/>
      <c r="J57" s="224"/>
      <c r="K57" s="224"/>
      <c r="L57" s="224"/>
      <c r="M57" s="224"/>
      <c r="N57" s="224"/>
      <c r="O57" s="224"/>
      <c r="P57" s="224"/>
      <c r="Q57" s="224"/>
      <c r="R57" s="224"/>
      <c r="S57" s="224"/>
      <c r="T57" s="224"/>
      <c r="U57" s="224"/>
      <c r="V57" s="224"/>
      <c r="W57" s="224"/>
      <c r="X57" s="224"/>
      <c r="Y57" s="224"/>
      <c r="Z57" s="224"/>
      <c r="AA57" s="224"/>
      <c r="AB57" s="224"/>
      <c r="AC57" s="224"/>
      <c r="AD57" s="224"/>
      <c r="AE57" s="224"/>
      <c r="AF57" s="190">
        <f t="shared" si="143"/>
        <v>110940.44806177411</v>
      </c>
      <c r="AG57" s="190">
        <f>AK57+AO57+AW57+BE57</f>
        <v>68771.586132946919</v>
      </c>
      <c r="AH57" s="190">
        <f>AL57+AP57+AX57+BF57</f>
        <v>0</v>
      </c>
      <c r="AI57" s="190">
        <f>AH57-AG57</f>
        <v>-68771.586132946919</v>
      </c>
      <c r="AJ57" s="226">
        <f>IF(AG57=0,"-",AH57/AG57)</f>
        <v>0</v>
      </c>
      <c r="AK57" s="190">
        <f>AK58+AK62+AK63+AK64+AK65+AK66</f>
        <v>3044.7421391946486</v>
      </c>
      <c r="AL57" s="190">
        <f>AL58+AL62+AL63+AL64+AL65+AL66</f>
        <v>0</v>
      </c>
      <c r="AM57" s="190">
        <f>AL57-AK57</f>
        <v>-3044.7421391946486</v>
      </c>
      <c r="AN57" s="226">
        <f t="shared" ref="AN57:AN85" si="149">IF(AK57=0,"-",AL57/AK57)</f>
        <v>0</v>
      </c>
      <c r="AO57" s="190">
        <f>AO58+AO62+AO63+AO64+AO65+AO66</f>
        <v>5673.2111720000003</v>
      </c>
      <c r="AP57" s="190">
        <f>AP58+AP62+AP63+AP64+AP65+AP66</f>
        <v>0</v>
      </c>
      <c r="AQ57" s="190">
        <f>AP57-AO57</f>
        <v>-5673.2111720000003</v>
      </c>
      <c r="AR57" s="226">
        <f t="shared" ref="AR57:AR79" si="150">IF(AO57=0,"-",AP57/AO57)</f>
        <v>0</v>
      </c>
      <c r="AS57" s="190">
        <f>AK57+AO57</f>
        <v>8717.9533111946494</v>
      </c>
      <c r="AT57" s="190">
        <f>AL57+AP57</f>
        <v>0</v>
      </c>
      <c r="AU57" s="190">
        <f>AT57-AS57</f>
        <v>-8717.9533111946494</v>
      </c>
      <c r="AV57" s="226">
        <f t="shared" ref="AV57:AV79" si="151">IF(AS57=0,"-",AT57/AS57)</f>
        <v>0</v>
      </c>
      <c r="AW57" s="190">
        <f>AW58+AW62+AW63+AW64+AW65+AW66</f>
        <v>5375.9808000000003</v>
      </c>
      <c r="AX57" s="190">
        <f>AX58+AX62+AX63+AX64+AX65+AX66</f>
        <v>0</v>
      </c>
      <c r="AY57" s="190">
        <f>AX57-AW57</f>
        <v>-5375.9808000000003</v>
      </c>
      <c r="AZ57" s="226">
        <f t="shared" ref="AZ57:AZ79" si="152">IF(AW57=0,"-",AX57/AW57)</f>
        <v>0</v>
      </c>
      <c r="BA57" s="190">
        <f>AS57+AW57</f>
        <v>14093.934111194649</v>
      </c>
      <c r="BB57" s="190">
        <f>AT57+AX57</f>
        <v>0</v>
      </c>
      <c r="BC57" s="190">
        <f>BB57-BA57</f>
        <v>-14093.934111194649</v>
      </c>
      <c r="BD57" s="226">
        <f t="shared" ref="BD57:BD79" si="153">IF(BA57=0,"-",BB57/BA57)</f>
        <v>0</v>
      </c>
      <c r="BE57" s="190">
        <f>BE58+BE62+BE63+BE64+BE65+BE66</f>
        <v>54677.652021752263</v>
      </c>
      <c r="BF57" s="190">
        <f>BF58+BF62+BF63+BF64+BF65+BF66</f>
        <v>0</v>
      </c>
      <c r="BG57" s="190">
        <f>BF57-BE57</f>
        <v>-54677.652021752263</v>
      </c>
      <c r="BH57" s="226">
        <f t="shared" si="144"/>
        <v>0</v>
      </c>
      <c r="BI57" s="171"/>
      <c r="BJ57" s="171"/>
      <c r="BK57" s="180"/>
      <c r="BL57" s="180"/>
      <c r="BM57" s="180"/>
      <c r="BN57" s="180"/>
      <c r="BO57" s="180"/>
      <c r="BP57" s="180"/>
      <c r="BQ57" s="180"/>
      <c r="BR57" s="180"/>
      <c r="BS57" s="180"/>
      <c r="BT57" s="180"/>
      <c r="BU57" s="180"/>
      <c r="BV57" s="180"/>
      <c r="BW57" s="180"/>
      <c r="BX57" s="180"/>
      <c r="BY57" s="180"/>
      <c r="BZ57" s="190">
        <f>BZ58+BZ62+BZ63+BZ64+BZ65+BZ66</f>
        <v>16318.27882613465</v>
      </c>
      <c r="CA57" s="190">
        <f>CA58+CA62+CA63+CA64+CA65+CA66</f>
        <v>10759.481258425209</v>
      </c>
      <c r="CB57" s="190">
        <f>CB58+CB62+CB63+CB64+CB65+CB66</f>
        <v>7271.9068842673241</v>
      </c>
      <c r="CC57" s="190">
        <f>CC58+CC62+CC63+CC64+CC65+CC66</f>
        <v>7819.1949599999998</v>
      </c>
      <c r="CD57" s="216"/>
      <c r="CE57" s="227"/>
      <c r="CF57" s="216"/>
      <c r="CG57" s="20"/>
      <c r="CH57" s="20"/>
      <c r="CI57" s="209"/>
      <c r="CJ57" s="209"/>
      <c r="CK57" s="190">
        <f t="shared" si="145"/>
        <v>90890.801622634113</v>
      </c>
      <c r="CL57" s="190">
        <f t="shared" ref="CL57:CM79" si="154">CP57+CT57+DB57+DJ57</f>
        <v>56995.768822343554</v>
      </c>
      <c r="CM57" s="190">
        <f t="shared" si="154"/>
        <v>0</v>
      </c>
      <c r="CN57" s="190">
        <f>CM57-CL57</f>
        <v>-56995.768822343554</v>
      </c>
      <c r="CO57" s="226">
        <f t="shared" ref="CO57:CO79" si="155">IF(CL57=0,"-",CM57/CL57)</f>
        <v>0</v>
      </c>
      <c r="CP57" s="190">
        <f>CP58+CP62+CP63+CP64+CP66</f>
        <v>2184.3154942166666</v>
      </c>
      <c r="CQ57" s="190">
        <f>CQ58+CQ62+CQ63+CQ64+CQ66</f>
        <v>0</v>
      </c>
      <c r="CR57" s="190">
        <f>CQ57-CP57</f>
        <v>-2184.3154942166666</v>
      </c>
      <c r="CS57" s="226">
        <f t="shared" ref="CS57:CS79" si="156">IF(CP57=0,"-",CQ57/CP57)</f>
        <v>0</v>
      </c>
      <c r="CT57" s="190">
        <f>CT58+CT62+CT63+CT64+CT66</f>
        <v>4766.7593100000004</v>
      </c>
      <c r="CU57" s="190">
        <f>CU58+CU62+CU63+CU64+CU66</f>
        <v>0</v>
      </c>
      <c r="CV57" s="190">
        <f>CU57-CT57</f>
        <v>-4766.7593100000004</v>
      </c>
      <c r="CW57" s="226">
        <f t="shared" ref="CW57:CW79" si="157">IF(CT57=0,"-",CU57/CT57)</f>
        <v>0</v>
      </c>
      <c r="CX57" s="190">
        <f t="shared" ref="CX57:CY79" si="158">CP57+CT57</f>
        <v>6951.074804216667</v>
      </c>
      <c r="CY57" s="190">
        <f t="shared" si="158"/>
        <v>0</v>
      </c>
      <c r="CZ57" s="190">
        <f>CY57-CX57</f>
        <v>-6951.074804216667</v>
      </c>
      <c r="DA57" s="226">
        <f t="shared" ref="DA57:DA79" si="159">IF(CX57=0,"-",CY57/CX57)</f>
        <v>0</v>
      </c>
      <c r="DB57" s="190">
        <f>DB58+DB62+DB63+DB64+DB66</f>
        <v>4479.9840000000004</v>
      </c>
      <c r="DC57" s="190">
        <f>DC58+DC62+DC63+DC64+DC66</f>
        <v>0</v>
      </c>
      <c r="DD57" s="190">
        <f>DC57-DB57</f>
        <v>-4479.9840000000004</v>
      </c>
      <c r="DE57" s="226">
        <f t="shared" ref="DE57:DE79" si="160">IF(DB57=0,"-",DC57/DB57)</f>
        <v>0</v>
      </c>
      <c r="DF57" s="190">
        <f t="shared" ref="DF57:DG79" si="161">CX57+DB57</f>
        <v>11431.058804216667</v>
      </c>
      <c r="DG57" s="190">
        <f t="shared" si="161"/>
        <v>0</v>
      </c>
      <c r="DH57" s="190">
        <f>DG57-DF57</f>
        <v>-11431.058804216667</v>
      </c>
      <c r="DI57" s="226">
        <f t="shared" ref="DI57:DI79" si="162">IF(DF57=0,"-",DG57/DF57)</f>
        <v>0</v>
      </c>
      <c r="DJ57" s="190">
        <f>DJ58+DJ62+DJ63+DJ64+DJ66</f>
        <v>45564.710018126883</v>
      </c>
      <c r="DK57" s="190">
        <f>DK58+DK62+DK63+DK64+DK66</f>
        <v>0</v>
      </c>
      <c r="DL57" s="190">
        <f>DK57-DJ57</f>
        <v>-45564.710018126883</v>
      </c>
      <c r="DM57" s="226">
        <f t="shared" si="146"/>
        <v>0</v>
      </c>
      <c r="DN57" s="171"/>
      <c r="DO57" s="171"/>
      <c r="DP57" s="180"/>
      <c r="DQ57" s="180"/>
      <c r="DR57" s="180"/>
      <c r="DS57" s="180"/>
      <c r="DT57" s="180"/>
      <c r="DU57" s="180"/>
      <c r="DV57" s="180"/>
      <c r="DW57" s="180"/>
      <c r="DX57" s="180"/>
      <c r="DY57" s="180"/>
      <c r="DZ57" s="180"/>
      <c r="EA57" s="180"/>
      <c r="EB57" s="180"/>
      <c r="EC57" s="180"/>
      <c r="ED57" s="180"/>
      <c r="EE57" s="190">
        <f>EE58+EE62+EE63+EE64+EE66</f>
        <v>12905.847239999999</v>
      </c>
      <c r="EF57" s="190">
        <f>EF58+EF62+EF63+EF64+EF66</f>
        <v>8759.6265842905614</v>
      </c>
      <c r="EG57" s="190">
        <f>EG58+EG62+EG63+EG64+EG66</f>
        <v>5713.5631760000006</v>
      </c>
      <c r="EH57" s="190">
        <f>EH58+EH62+EH63+EH64+EH66</f>
        <v>6515.9957999999997</v>
      </c>
      <c r="EI57" s="216"/>
      <c r="EJ57" s="216"/>
      <c r="EK57" s="216"/>
      <c r="EL57" s="180"/>
      <c r="EM57" s="180"/>
      <c r="EN57" s="180"/>
      <c r="EO57" s="180"/>
      <c r="EP57" s="180"/>
      <c r="EQ57" s="180"/>
      <c r="ER57" s="180"/>
      <c r="ES57" s="180"/>
      <c r="ET57" s="180"/>
      <c r="EU57" s="180"/>
      <c r="EV57" s="180"/>
      <c r="EW57" s="180"/>
      <c r="EX57" s="180"/>
      <c r="EY57" s="180"/>
      <c r="EZ57" s="180"/>
      <c r="FA57" s="180"/>
      <c r="FB57" s="180"/>
      <c r="FC57" s="180"/>
      <c r="FD57" s="180"/>
      <c r="FE57" s="180"/>
      <c r="FF57" s="180"/>
      <c r="FG57" s="180"/>
      <c r="FH57" s="180"/>
      <c r="FI57" s="180"/>
      <c r="FJ57" s="180"/>
      <c r="FK57" s="180"/>
      <c r="FL57" s="180"/>
      <c r="FM57" s="180"/>
      <c r="FN57" s="180"/>
      <c r="FO57" s="180"/>
      <c r="FP57" s="180"/>
      <c r="FQ57" s="180"/>
      <c r="FR57" s="180"/>
      <c r="FS57" s="180"/>
      <c r="FT57" s="180"/>
      <c r="FU57" s="180"/>
      <c r="FV57" s="180"/>
      <c r="FW57" s="180"/>
      <c r="FX57" s="180"/>
      <c r="FY57" s="180"/>
      <c r="FZ57" s="180"/>
      <c r="GA57" s="180"/>
      <c r="GB57" s="180"/>
      <c r="GC57" s="180"/>
      <c r="GD57" s="180"/>
      <c r="GE57" s="180"/>
      <c r="GF57" s="180"/>
      <c r="GG57" s="180"/>
      <c r="GH57" s="180"/>
      <c r="GI57" s="180"/>
      <c r="GJ57" s="180"/>
      <c r="GK57" s="180"/>
      <c r="GL57" s="180"/>
      <c r="GM57" s="180"/>
      <c r="GN57" s="180"/>
      <c r="GO57" s="218"/>
      <c r="GP57" s="190">
        <f t="shared" ref="GP57:GW57" si="163">GP58+GP62+GP63+GP64+GP65+GP66</f>
        <v>16758.514204375344</v>
      </c>
      <c r="GQ57" s="190">
        <f t="shared" si="163"/>
        <v>0</v>
      </c>
      <c r="GR57" s="190">
        <f t="shared" si="163"/>
        <v>176481.50988623116</v>
      </c>
      <c r="GS57" s="190">
        <f t="shared" si="163"/>
        <v>90890.801622634128</v>
      </c>
      <c r="GT57" s="190">
        <f t="shared" si="163"/>
        <v>41087.308225875451</v>
      </c>
      <c r="GU57" s="190">
        <f t="shared" si="163"/>
        <v>0</v>
      </c>
      <c r="GV57" s="190">
        <f t="shared" si="163"/>
        <v>56995.768822343554</v>
      </c>
      <c r="GW57" s="190">
        <f t="shared" si="163"/>
        <v>0</v>
      </c>
      <c r="GX57" s="228">
        <f t="shared" ref="GX57:GY84" si="164">GP57+GT57-GV57</f>
        <v>850.0536079072408</v>
      </c>
      <c r="GY57" s="228">
        <f t="shared" si="164"/>
        <v>0</v>
      </c>
      <c r="GZ57" s="190">
        <f t="shared" ref="GZ57:HG57" si="165">GZ58+GZ62+GZ63+GZ64+GZ65+GZ66</f>
        <v>46538.662300773482</v>
      </c>
      <c r="HA57" s="190">
        <f t="shared" si="165"/>
        <v>12905.847239999999</v>
      </c>
      <c r="HB57" s="190">
        <f t="shared" si="165"/>
        <v>37614.375104282502</v>
      </c>
      <c r="HC57" s="190">
        <f t="shared" si="165"/>
        <v>8759.6265842905614</v>
      </c>
      <c r="HD57" s="190">
        <f t="shared" si="165"/>
        <v>33468.965002425895</v>
      </c>
      <c r="HE57" s="190">
        <f t="shared" si="165"/>
        <v>5713.5631760000006</v>
      </c>
      <c r="HF57" s="190">
        <f t="shared" si="165"/>
        <v>17772.199252873837</v>
      </c>
      <c r="HG57" s="190">
        <f t="shared" si="165"/>
        <v>6515.9957999999997</v>
      </c>
      <c r="HH57" s="228">
        <f t="shared" ref="HH57:HH84" si="166">GP57+GR57-GS57</f>
        <v>102349.22246797236</v>
      </c>
      <c r="HI57" s="234"/>
      <c r="HJ57" s="197"/>
      <c r="HK57" s="197"/>
      <c r="HL57" s="197"/>
      <c r="HM57" s="197"/>
      <c r="HN57" s="197"/>
      <c r="HO57" s="197"/>
      <c r="HP57" s="197"/>
      <c r="HQ57" s="197"/>
      <c r="HR57" s="197"/>
      <c r="HS57" s="197"/>
      <c r="HT57" s="197"/>
      <c r="HU57" s="198"/>
      <c r="HV57" s="219"/>
      <c r="HW57" s="219"/>
      <c r="HX57" s="219"/>
      <c r="HY57" s="219"/>
      <c r="HZ57" s="219"/>
      <c r="IA57" s="219"/>
      <c r="IB57" s="219"/>
      <c r="IC57" s="219"/>
      <c r="ID57" s="219"/>
      <c r="IE57" s="219"/>
      <c r="IF57" s="219"/>
      <c r="IG57" s="219"/>
      <c r="IH57" s="219"/>
      <c r="II57" s="219"/>
      <c r="IJ57" s="219"/>
      <c r="IK57" s="219"/>
      <c r="IL57" s="219"/>
      <c r="IM57" s="219"/>
      <c r="IN57" s="219"/>
      <c r="IO57" s="219"/>
      <c r="IP57" s="219"/>
      <c r="IQ57" s="219"/>
      <c r="IR57" s="219"/>
      <c r="IS57" s="219"/>
      <c r="IT57" s="219"/>
      <c r="IU57" s="219"/>
      <c r="IV57" s="219"/>
      <c r="IW57" s="219"/>
      <c r="IX57" s="219"/>
      <c r="IY57" s="197"/>
      <c r="IZ57" s="197"/>
      <c r="JA57" s="197"/>
      <c r="JB57" s="197"/>
      <c r="JC57" s="197"/>
      <c r="JD57" s="197"/>
      <c r="JE57" s="197"/>
      <c r="JF57" s="197"/>
      <c r="JG57" s="197"/>
      <c r="JH57" s="197"/>
      <c r="JI57" s="198"/>
      <c r="JJ57" s="219"/>
      <c r="JK57" s="219"/>
      <c r="JL57" s="219"/>
      <c r="JM57" s="219"/>
      <c r="JN57" s="219"/>
      <c r="JO57" s="219"/>
      <c r="JP57" s="219"/>
      <c r="JQ57" s="219"/>
      <c r="JR57" s="219"/>
      <c r="JS57" s="219"/>
      <c r="JT57" s="219"/>
      <c r="JU57" s="219"/>
      <c r="JV57" s="219"/>
      <c r="JW57" s="219"/>
      <c r="JX57" s="219"/>
      <c r="JY57" s="219"/>
      <c r="JZ57" s="219"/>
      <c r="KA57" s="219"/>
      <c r="KB57" s="219"/>
      <c r="KC57" s="219"/>
      <c r="KD57" s="219"/>
      <c r="KE57" s="219"/>
      <c r="KF57" s="219"/>
      <c r="KG57" s="219"/>
      <c r="KH57" s="219"/>
      <c r="KI57" s="219"/>
      <c r="KJ57" s="219"/>
      <c r="KK57" s="219"/>
      <c r="KL57" s="219"/>
      <c r="KM57" s="231"/>
      <c r="KN57" s="231"/>
      <c r="KO57" s="231"/>
      <c r="KP57" s="231"/>
      <c r="KQ57" s="231"/>
      <c r="KR57" s="231"/>
      <c r="KS57" s="231"/>
      <c r="KT57" s="231"/>
      <c r="KU57" s="231"/>
      <c r="KV57" s="231"/>
      <c r="KW57" s="231"/>
      <c r="KX57" s="231"/>
      <c r="KY57" s="231"/>
      <c r="KZ57" s="231"/>
      <c r="LA57" s="231"/>
      <c r="LB57" s="231"/>
      <c r="LC57" s="231"/>
      <c r="LD57" s="231"/>
      <c r="LE57" s="231"/>
      <c r="LF57" s="231"/>
      <c r="LG57" s="231"/>
      <c r="LH57" s="231"/>
      <c r="LI57" s="231"/>
      <c r="LJ57" s="231"/>
      <c r="LK57" s="231"/>
      <c r="LL57" s="231"/>
      <c r="LM57" s="231"/>
      <c r="LN57" s="231"/>
      <c r="LO57" s="231"/>
      <c r="LP57" s="231"/>
      <c r="LQ57" s="231"/>
      <c r="LR57" s="231"/>
      <c r="LS57" s="231"/>
      <c r="LT57" s="231"/>
      <c r="LU57" s="231"/>
      <c r="LV57" s="231"/>
      <c r="LW57" s="231"/>
      <c r="LX57" s="231"/>
    </row>
    <row r="58" spans="1:336" s="130" customFormat="1" ht="15.75" x14ac:dyDescent="0.2">
      <c r="A58" s="105"/>
      <c r="B58" s="235" t="s">
        <v>204</v>
      </c>
      <c r="C58" s="224"/>
      <c r="D58" s="224"/>
      <c r="E58" s="224"/>
      <c r="F58" s="233"/>
      <c r="G58" s="233"/>
      <c r="H58" s="233"/>
      <c r="I58" s="233"/>
      <c r="J58" s="224"/>
      <c r="K58" s="224"/>
      <c r="L58" s="224"/>
      <c r="M58" s="224"/>
      <c r="N58" s="224"/>
      <c r="O58" s="224"/>
      <c r="P58" s="224"/>
      <c r="Q58" s="224"/>
      <c r="R58" s="224"/>
      <c r="S58" s="224"/>
      <c r="T58" s="224"/>
      <c r="U58" s="224"/>
      <c r="V58" s="224"/>
      <c r="W58" s="224"/>
      <c r="X58" s="224"/>
      <c r="Y58" s="224"/>
      <c r="Z58" s="224"/>
      <c r="AA58" s="224"/>
      <c r="AB58" s="224"/>
      <c r="AC58" s="224"/>
      <c r="AD58" s="224"/>
      <c r="AE58" s="224"/>
      <c r="AF58" s="115">
        <f t="shared" si="143"/>
        <v>88800.219134105384</v>
      </c>
      <c r="AG58" s="115">
        <f t="shared" ref="AG58:AH84" si="167">AK58+AO58+AW58+BE58</f>
        <v>52827.030968478197</v>
      </c>
      <c r="AH58" s="115">
        <f t="shared" si="167"/>
        <v>0</v>
      </c>
      <c r="AI58" s="115">
        <f t="shared" ref="AI58:AI84" si="168">AH58-AG58</f>
        <v>-52827.030968478197</v>
      </c>
      <c r="AJ58" s="116">
        <f t="shared" ref="AJ58:AJ84" si="169">IF(AG58=0,"-",AH58/AG58)</f>
        <v>0</v>
      </c>
      <c r="AK58" s="115">
        <f>AK59+AK61</f>
        <v>3015.5776403513155</v>
      </c>
      <c r="AL58" s="115">
        <f>AL59+AL61</f>
        <v>0</v>
      </c>
      <c r="AM58" s="115">
        <f t="shared" ref="AM58:AM85" si="170">AL58-AK58</f>
        <v>-3015.5776403513155</v>
      </c>
      <c r="AN58" s="116">
        <f t="shared" si="149"/>
        <v>0</v>
      </c>
      <c r="AO58" s="115">
        <f>AO59+AO61</f>
        <v>4766.7593100000004</v>
      </c>
      <c r="AP58" s="115">
        <f>AP59+AP61</f>
        <v>0</v>
      </c>
      <c r="AQ58" s="115">
        <f t="shared" ref="AQ58:AQ79" si="171">AP58-AO58</f>
        <v>-4766.7593100000004</v>
      </c>
      <c r="AR58" s="116">
        <f t="shared" si="150"/>
        <v>0</v>
      </c>
      <c r="AS58" s="115">
        <f t="shared" ref="AS58:AT85" si="172">AK58+AO58</f>
        <v>7782.3369503513159</v>
      </c>
      <c r="AT58" s="115">
        <f t="shared" si="172"/>
        <v>0</v>
      </c>
      <c r="AU58" s="115">
        <f t="shared" ref="AU58:AU79" si="173">AT58-AS58</f>
        <v>-7782.3369503513159</v>
      </c>
      <c r="AV58" s="116">
        <f t="shared" si="151"/>
        <v>0</v>
      </c>
      <c r="AW58" s="115">
        <f>AW59+AW61</f>
        <v>4479.9840000000004</v>
      </c>
      <c r="AX58" s="115">
        <f>AX59+AX61</f>
        <v>0</v>
      </c>
      <c r="AY58" s="115">
        <f t="shared" ref="AY58:AY79" si="174">AX58-AW58</f>
        <v>-4479.9840000000004</v>
      </c>
      <c r="AZ58" s="116">
        <f t="shared" si="152"/>
        <v>0</v>
      </c>
      <c r="BA58" s="115">
        <f t="shared" ref="BA58:BB85" si="175">AS58+AW58</f>
        <v>12262.320950351317</v>
      </c>
      <c r="BB58" s="115">
        <f t="shared" si="175"/>
        <v>0</v>
      </c>
      <c r="BC58" s="115">
        <f>BB58-BA58</f>
        <v>-12262.320950351317</v>
      </c>
      <c r="BD58" s="116">
        <f t="shared" si="153"/>
        <v>0</v>
      </c>
      <c r="BE58" s="115">
        <f>BE59+BE61</f>
        <v>40564.710018126883</v>
      </c>
      <c r="BF58" s="115">
        <f>BF59+BF61</f>
        <v>0</v>
      </c>
      <c r="BG58" s="115">
        <f t="shared" ref="BG58:BG79" si="176">BF58-BE58</f>
        <v>-40564.710018126883</v>
      </c>
      <c r="BH58" s="116">
        <f t="shared" si="144"/>
        <v>0</v>
      </c>
      <c r="BI58" s="236"/>
      <c r="BJ58" s="236"/>
      <c r="BK58" s="20"/>
      <c r="BL58" s="20"/>
      <c r="BM58" s="20"/>
      <c r="BN58" s="20"/>
      <c r="BO58" s="20"/>
      <c r="BP58" s="20"/>
      <c r="BQ58" s="20"/>
      <c r="BR58" s="20"/>
      <c r="BS58" s="20"/>
      <c r="BT58" s="20"/>
      <c r="BU58" s="20"/>
      <c r="BV58" s="20"/>
      <c r="BW58" s="20"/>
      <c r="BX58" s="20"/>
      <c r="BY58" s="20"/>
      <c r="BZ58" s="115">
        <f>BZ59+BZ61</f>
        <v>13737.109386134647</v>
      </c>
      <c r="CA58" s="115">
        <f>CA59+CA61</f>
        <v>9590.8887304252094</v>
      </c>
      <c r="CB58" s="115">
        <f>CB59+CB61</f>
        <v>6129.1942490673246</v>
      </c>
      <c r="CC58" s="115">
        <f>CC59+CC61</f>
        <v>6515.9957999999997</v>
      </c>
      <c r="CD58" s="216"/>
      <c r="CE58" s="227"/>
      <c r="CF58" s="216"/>
      <c r="CG58" s="20"/>
      <c r="CH58" s="20"/>
      <c r="CI58" s="209"/>
      <c r="CJ58" s="209"/>
      <c r="CK58" s="115">
        <f t="shared" si="145"/>
        <v>85890.801622634113</v>
      </c>
      <c r="CL58" s="115">
        <f t="shared" si="154"/>
        <v>51995.768822343554</v>
      </c>
      <c r="CM58" s="115">
        <f t="shared" si="154"/>
        <v>0</v>
      </c>
      <c r="CN58" s="115">
        <f t="shared" ref="CN58:CN79" si="177">CM58-CL58</f>
        <v>-51995.768822343554</v>
      </c>
      <c r="CO58" s="116">
        <f t="shared" si="155"/>
        <v>0</v>
      </c>
      <c r="CP58" s="115">
        <f>CP59+CP61</f>
        <v>2184.3154942166666</v>
      </c>
      <c r="CQ58" s="115">
        <f>CQ59+CQ61</f>
        <v>0</v>
      </c>
      <c r="CR58" s="115">
        <f t="shared" ref="CR58:CR79" si="178">CQ58-CP58</f>
        <v>-2184.3154942166666</v>
      </c>
      <c r="CS58" s="116">
        <f t="shared" si="156"/>
        <v>0</v>
      </c>
      <c r="CT58" s="115">
        <f>CT59+CT61</f>
        <v>4766.7593100000004</v>
      </c>
      <c r="CU58" s="115">
        <f>CU59+CU61</f>
        <v>0</v>
      </c>
      <c r="CV58" s="115">
        <f t="shared" ref="CV58:CV79" si="179">CU58-CT58</f>
        <v>-4766.7593100000004</v>
      </c>
      <c r="CW58" s="116">
        <f t="shared" si="157"/>
        <v>0</v>
      </c>
      <c r="CX58" s="115">
        <f t="shared" si="158"/>
        <v>6951.074804216667</v>
      </c>
      <c r="CY58" s="115">
        <f t="shared" si="158"/>
        <v>0</v>
      </c>
      <c r="CZ58" s="115">
        <f t="shared" ref="CZ58:CZ79" si="180">CY58-CX58</f>
        <v>-6951.074804216667</v>
      </c>
      <c r="DA58" s="116">
        <f t="shared" si="159"/>
        <v>0</v>
      </c>
      <c r="DB58" s="115">
        <f>DB59+DB61</f>
        <v>4479.9840000000004</v>
      </c>
      <c r="DC58" s="115">
        <f>DC59+DC61</f>
        <v>0</v>
      </c>
      <c r="DD58" s="115">
        <f t="shared" ref="DD58:DD79" si="181">DC58-DB58</f>
        <v>-4479.9840000000004</v>
      </c>
      <c r="DE58" s="116">
        <f t="shared" si="160"/>
        <v>0</v>
      </c>
      <c r="DF58" s="115">
        <f t="shared" si="161"/>
        <v>11431.058804216667</v>
      </c>
      <c r="DG58" s="115">
        <f t="shared" si="161"/>
        <v>0</v>
      </c>
      <c r="DH58" s="115">
        <f t="shared" ref="DH58:DH79" si="182">DG58-DF58</f>
        <v>-11431.058804216667</v>
      </c>
      <c r="DI58" s="116">
        <f t="shared" si="162"/>
        <v>0</v>
      </c>
      <c r="DJ58" s="115">
        <f>DJ59+DJ61</f>
        <v>40564.710018126883</v>
      </c>
      <c r="DK58" s="115">
        <f>DK59+DK61</f>
        <v>0</v>
      </c>
      <c r="DL58" s="115">
        <f t="shared" ref="DL58:DL79" si="183">DK58-DJ58</f>
        <v>-40564.710018126883</v>
      </c>
      <c r="DM58" s="116">
        <f t="shared" si="146"/>
        <v>0</v>
      </c>
      <c r="DN58" s="236"/>
      <c r="DO58" s="236"/>
      <c r="DP58" s="20"/>
      <c r="DQ58" s="20"/>
      <c r="DR58" s="20"/>
      <c r="DS58" s="20"/>
      <c r="DT58" s="20"/>
      <c r="DU58" s="20"/>
      <c r="DV58" s="20"/>
      <c r="DW58" s="20"/>
      <c r="DX58" s="20"/>
      <c r="DY58" s="20"/>
      <c r="DZ58" s="20"/>
      <c r="EA58" s="20"/>
      <c r="EB58" s="20"/>
      <c r="EC58" s="20"/>
      <c r="ED58" s="20"/>
      <c r="EE58" s="115">
        <f>EE59+EE61</f>
        <v>12905.847239999999</v>
      </c>
      <c r="EF58" s="115">
        <f>EF59+EF61</f>
        <v>8759.6265842905614</v>
      </c>
      <c r="EG58" s="115">
        <f>EG59+EG61</f>
        <v>5713.5631760000006</v>
      </c>
      <c r="EH58" s="115">
        <f>EH59+EH61</f>
        <v>6515.9957999999997</v>
      </c>
      <c r="EI58" s="216"/>
      <c r="EJ58" s="216"/>
      <c r="EK58" s="216"/>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37"/>
      <c r="GP58" s="115">
        <f t="shared" ref="GP58:GW58" si="184">GP59+GP61</f>
        <v>16758.514204375344</v>
      </c>
      <c r="GQ58" s="115">
        <f t="shared" si="184"/>
        <v>0</v>
      </c>
      <c r="GR58" s="115">
        <f t="shared" si="184"/>
        <v>171481.50988623116</v>
      </c>
      <c r="GS58" s="115">
        <f t="shared" si="184"/>
        <v>85890.801622634128</v>
      </c>
      <c r="GT58" s="115">
        <f t="shared" si="184"/>
        <v>36087.308225875451</v>
      </c>
      <c r="GU58" s="115">
        <f t="shared" si="184"/>
        <v>0</v>
      </c>
      <c r="GV58" s="115">
        <f t="shared" si="184"/>
        <v>51995.768822343554</v>
      </c>
      <c r="GW58" s="115">
        <f t="shared" si="184"/>
        <v>0</v>
      </c>
      <c r="GX58" s="114">
        <f t="shared" si="164"/>
        <v>850.0536079072408</v>
      </c>
      <c r="GY58" s="114">
        <f t="shared" si="164"/>
        <v>0</v>
      </c>
      <c r="GZ58" s="115">
        <f t="shared" ref="GZ58:HG58" si="185">GZ59+GZ61</f>
        <v>46538.662300773482</v>
      </c>
      <c r="HA58" s="115">
        <f t="shared" si="185"/>
        <v>12905.847239999999</v>
      </c>
      <c r="HB58" s="115">
        <f t="shared" si="185"/>
        <v>37614.375104282502</v>
      </c>
      <c r="HC58" s="115">
        <f t="shared" si="185"/>
        <v>8759.6265842905614</v>
      </c>
      <c r="HD58" s="115">
        <f t="shared" si="185"/>
        <v>33468.965002425895</v>
      </c>
      <c r="HE58" s="115">
        <f t="shared" si="185"/>
        <v>5713.5631760000006</v>
      </c>
      <c r="HF58" s="115">
        <f t="shared" si="185"/>
        <v>17772.199252873837</v>
      </c>
      <c r="HG58" s="115">
        <f t="shared" si="185"/>
        <v>6515.9957999999997</v>
      </c>
      <c r="HH58" s="114">
        <f t="shared" si="166"/>
        <v>102349.22246797236</v>
      </c>
      <c r="HI58" s="112"/>
      <c r="HJ58" s="197"/>
      <c r="HK58" s="197"/>
      <c r="HL58" s="197"/>
      <c r="HM58" s="197"/>
      <c r="HN58" s="197"/>
      <c r="HO58" s="197"/>
      <c r="HP58" s="197"/>
      <c r="HQ58" s="197"/>
      <c r="HR58" s="197"/>
      <c r="HS58" s="197"/>
      <c r="HT58" s="197"/>
      <c r="HU58" s="198"/>
      <c r="HV58" s="219"/>
      <c r="HW58" s="219"/>
      <c r="HX58" s="219"/>
      <c r="HY58" s="219"/>
      <c r="HZ58" s="219"/>
      <c r="IA58" s="219"/>
      <c r="IB58" s="219"/>
      <c r="IC58" s="219"/>
      <c r="ID58" s="219"/>
      <c r="IE58" s="219"/>
      <c r="IF58" s="219"/>
      <c r="IG58" s="219"/>
      <c r="IH58" s="219"/>
      <c r="II58" s="219"/>
      <c r="IJ58" s="219"/>
      <c r="IK58" s="219"/>
      <c r="IL58" s="219"/>
      <c r="IM58" s="219"/>
      <c r="IN58" s="219"/>
      <c r="IO58" s="219"/>
      <c r="IP58" s="219"/>
      <c r="IQ58" s="219"/>
      <c r="IR58" s="219"/>
      <c r="IS58" s="219"/>
      <c r="IT58" s="219"/>
      <c r="IU58" s="219"/>
      <c r="IV58" s="219"/>
      <c r="IW58" s="219"/>
      <c r="IX58" s="219"/>
      <c r="IY58" s="197"/>
      <c r="IZ58" s="197"/>
      <c r="JA58" s="197"/>
      <c r="JB58" s="197"/>
      <c r="JC58" s="197"/>
      <c r="JD58" s="197"/>
      <c r="JE58" s="197"/>
      <c r="JF58" s="197"/>
      <c r="JG58" s="197"/>
      <c r="JH58" s="197"/>
      <c r="JI58" s="198"/>
      <c r="JJ58" s="219"/>
      <c r="JK58" s="219"/>
      <c r="JL58" s="219"/>
      <c r="JM58" s="219"/>
      <c r="JN58" s="219"/>
      <c r="JO58" s="219"/>
      <c r="JP58" s="219"/>
      <c r="JQ58" s="219"/>
      <c r="JR58" s="219"/>
      <c r="JS58" s="219"/>
      <c r="JT58" s="219"/>
      <c r="JU58" s="219"/>
      <c r="JV58" s="219"/>
      <c r="JW58" s="219"/>
      <c r="JX58" s="219"/>
      <c r="JY58" s="219"/>
      <c r="JZ58" s="219"/>
      <c r="KA58" s="219"/>
      <c r="KB58" s="219"/>
      <c r="KC58" s="219"/>
      <c r="KD58" s="219"/>
      <c r="KE58" s="219"/>
      <c r="KF58" s="219"/>
      <c r="KG58" s="219"/>
      <c r="KH58" s="219"/>
      <c r="KI58" s="219"/>
      <c r="KJ58" s="219"/>
      <c r="KK58" s="219"/>
      <c r="KL58" s="219"/>
      <c r="KM58" s="220"/>
      <c r="KN58" s="220"/>
      <c r="KO58" s="220"/>
      <c r="KP58" s="220"/>
      <c r="KQ58" s="220"/>
      <c r="KR58" s="220"/>
      <c r="KS58" s="220"/>
      <c r="KT58" s="220"/>
      <c r="KU58" s="220"/>
      <c r="KV58" s="220"/>
      <c r="KW58" s="220"/>
      <c r="KX58" s="220"/>
      <c r="KY58" s="220"/>
      <c r="KZ58" s="220"/>
      <c r="LA58" s="220"/>
      <c r="LB58" s="220"/>
      <c r="LC58" s="220"/>
      <c r="LD58" s="220"/>
      <c r="LE58" s="220"/>
      <c r="LF58" s="220"/>
      <c r="LG58" s="220"/>
      <c r="LH58" s="220"/>
      <c r="LI58" s="220"/>
      <c r="LJ58" s="220"/>
      <c r="LK58" s="220"/>
      <c r="LL58" s="220"/>
      <c r="LM58" s="220"/>
      <c r="LN58" s="220"/>
      <c r="LO58" s="220"/>
      <c r="LP58" s="220"/>
      <c r="LQ58" s="220"/>
      <c r="LR58" s="220"/>
      <c r="LS58" s="220"/>
      <c r="LT58" s="220"/>
      <c r="LU58" s="220"/>
      <c r="LV58" s="220"/>
      <c r="LW58" s="220"/>
      <c r="LX58" s="220"/>
    </row>
    <row r="59" spans="1:336" s="130" customFormat="1" ht="15.75" x14ac:dyDescent="0.2">
      <c r="A59" s="75" t="s">
        <v>112</v>
      </c>
      <c r="B59" s="238" t="s">
        <v>205</v>
      </c>
      <c r="C59" s="224"/>
      <c r="D59" s="224"/>
      <c r="E59" s="224"/>
      <c r="F59" s="233"/>
      <c r="G59" s="233"/>
      <c r="H59" s="233"/>
      <c r="I59" s="233"/>
      <c r="J59" s="224"/>
      <c r="K59" s="224"/>
      <c r="L59" s="224"/>
      <c r="M59" s="224"/>
      <c r="N59" s="224"/>
      <c r="O59" s="224"/>
      <c r="P59" s="224"/>
      <c r="Q59" s="224"/>
      <c r="R59" s="224"/>
      <c r="S59" s="224"/>
      <c r="T59" s="224"/>
      <c r="U59" s="224"/>
      <c r="V59" s="224"/>
      <c r="W59" s="224"/>
      <c r="X59" s="224"/>
      <c r="Y59" s="224"/>
      <c r="Z59" s="224"/>
      <c r="AA59" s="224"/>
      <c r="AB59" s="224"/>
      <c r="AC59" s="224"/>
      <c r="AD59" s="224"/>
      <c r="AE59" s="224"/>
      <c r="AF59" s="115">
        <f t="shared" si="143"/>
        <v>72041.70492973004</v>
      </c>
      <c r="AG59" s="115">
        <f>AK59+AO59+AW59+BE59</f>
        <v>36068.51676410286</v>
      </c>
      <c r="AH59" s="115">
        <f>AL59+AP59+AX59+BF59</f>
        <v>0</v>
      </c>
      <c r="AI59" s="115">
        <f t="shared" si="168"/>
        <v>-36068.51676410286</v>
      </c>
      <c r="AJ59" s="116">
        <f t="shared" si="169"/>
        <v>0</v>
      </c>
      <c r="AK59" s="239">
        <f>AK18</f>
        <v>831.26214613464879</v>
      </c>
      <c r="AL59" s="239"/>
      <c r="AM59" s="115">
        <f>AL59-AK59</f>
        <v>-831.26214613464879</v>
      </c>
      <c r="AN59" s="116">
        <f>IF(AK59=0,"-",AL59/AK59)</f>
        <v>0</v>
      </c>
      <c r="AO59" s="239">
        <f>CT59</f>
        <v>0</v>
      </c>
      <c r="AP59" s="239"/>
      <c r="AQ59" s="115">
        <f t="shared" si="171"/>
        <v>0</v>
      </c>
      <c r="AR59" s="116" t="str">
        <f t="shared" si="150"/>
        <v>-</v>
      </c>
      <c r="AS59" s="115">
        <f>AK59+AO59</f>
        <v>831.26214613464879</v>
      </c>
      <c r="AT59" s="115">
        <f>AL59+AP59</f>
        <v>0</v>
      </c>
      <c r="AU59" s="115">
        <f t="shared" si="173"/>
        <v>-831.26214613464879</v>
      </c>
      <c r="AV59" s="116">
        <f t="shared" si="151"/>
        <v>0</v>
      </c>
      <c r="AW59" s="239">
        <f>DB59</f>
        <v>0</v>
      </c>
      <c r="AX59" s="239"/>
      <c r="AY59" s="115">
        <f t="shared" si="174"/>
        <v>0</v>
      </c>
      <c r="AZ59" s="116" t="str">
        <f t="shared" si="152"/>
        <v>-</v>
      </c>
      <c r="BA59" s="115">
        <f t="shared" si="175"/>
        <v>831.26214613464879</v>
      </c>
      <c r="BB59" s="115">
        <f t="shared" si="175"/>
        <v>0</v>
      </c>
      <c r="BC59" s="115">
        <f>BB59-BA59</f>
        <v>-831.26214613464879</v>
      </c>
      <c r="BD59" s="116">
        <f t="shared" si="153"/>
        <v>0</v>
      </c>
      <c r="BE59" s="239">
        <f>DJ59</f>
        <v>35237.25461796821</v>
      </c>
      <c r="BF59" s="239"/>
      <c r="BG59" s="115">
        <f t="shared" si="176"/>
        <v>-35237.25461796821</v>
      </c>
      <c r="BH59" s="116">
        <f t="shared" si="144"/>
        <v>0</v>
      </c>
      <c r="BI59" s="240"/>
      <c r="BJ59" s="240"/>
      <c r="BK59" s="241"/>
      <c r="BL59" s="241"/>
      <c r="BM59" s="241"/>
      <c r="BN59" s="241"/>
      <c r="BO59" s="241"/>
      <c r="BP59" s="241"/>
      <c r="BQ59" s="241"/>
      <c r="BR59" s="241"/>
      <c r="BS59" s="241"/>
      <c r="BT59" s="241"/>
      <c r="BU59" s="241"/>
      <c r="BV59" s="241"/>
      <c r="BW59" s="241"/>
      <c r="BX59" s="241"/>
      <c r="BY59" s="241"/>
      <c r="BZ59" s="115">
        <f>EE59+BZ18</f>
        <v>13737.109386134647</v>
      </c>
      <c r="CA59" s="239">
        <f>EF59+CA18</f>
        <v>9590.8887304252094</v>
      </c>
      <c r="CB59" s="239">
        <f>EG59+CB18</f>
        <v>6129.1942490673246</v>
      </c>
      <c r="CC59" s="239">
        <f>EH59</f>
        <v>6515.9957999999997</v>
      </c>
      <c r="CD59" s="216"/>
      <c r="CE59" s="227"/>
      <c r="CF59" s="216"/>
      <c r="CG59" s="20"/>
      <c r="CH59" s="20"/>
      <c r="CI59" s="209"/>
      <c r="CJ59" s="209"/>
      <c r="CK59" s="115">
        <f t="shared" si="145"/>
        <v>69132.287418258784</v>
      </c>
      <c r="CL59" s="115">
        <f t="shared" si="154"/>
        <v>35237.25461796821</v>
      </c>
      <c r="CM59" s="115">
        <f t="shared" si="154"/>
        <v>0</v>
      </c>
      <c r="CN59" s="115">
        <f t="shared" si="177"/>
        <v>-35237.25461796821</v>
      </c>
      <c r="CO59" s="116">
        <f t="shared" si="155"/>
        <v>0</v>
      </c>
      <c r="CP59" s="115">
        <f>SUMIF($CI$11:$CI$44,$A59,CP$11:CP$44)+SUMIF($CI$89:$CI$92,$A59,CP$89:CP$92)</f>
        <v>0</v>
      </c>
      <c r="CQ59" s="115">
        <f>SUMIF($CJ$11:$CJ$44,$A59,CQ$11:CQ$44)+SUMIF($CJ$89:$CJ$92,$A59,CQ$89:CQ$92)</f>
        <v>0</v>
      </c>
      <c r="CR59" s="115">
        <f t="shared" si="178"/>
        <v>0</v>
      </c>
      <c r="CS59" s="116" t="str">
        <f t="shared" si="156"/>
        <v>-</v>
      </c>
      <c r="CT59" s="115">
        <f>SUMIF($CI$11:$CI$44,$A59,CT$11:CT$44)+SUMIF($CI$89:$CI$92,$A59,CT$89:CT$92)</f>
        <v>0</v>
      </c>
      <c r="CU59" s="115">
        <f>SUMIF($CJ$11:$CJ$44,$A59,CU$11:CU$44)+SUMIF($CJ$89:$CJ$92,$A59,CU$89:CU$92)</f>
        <v>0</v>
      </c>
      <c r="CV59" s="115">
        <f t="shared" si="179"/>
        <v>0</v>
      </c>
      <c r="CW59" s="116" t="str">
        <f t="shared" si="157"/>
        <v>-</v>
      </c>
      <c r="CX59" s="115">
        <f>CP59+CT59</f>
        <v>0</v>
      </c>
      <c r="CY59" s="115">
        <f t="shared" si="158"/>
        <v>0</v>
      </c>
      <c r="CZ59" s="115">
        <f t="shared" si="180"/>
        <v>0</v>
      </c>
      <c r="DA59" s="116" t="str">
        <f t="shared" si="159"/>
        <v>-</v>
      </c>
      <c r="DB59" s="115">
        <f>SUMIF($CI$11:$CI$44,$A59,DB$11:DB$44)+SUMIF($CI$89:$CI$92,$A59,DB$89:DB$92)</f>
        <v>0</v>
      </c>
      <c r="DC59" s="115">
        <f>SUMIF($CJ$11:$CJ$44,$A59,DC$11:DC$44)+SUMIF($CJ$89:$CJ$92,$A59,DC$89:DC$92)</f>
        <v>0</v>
      </c>
      <c r="DD59" s="115">
        <f t="shared" si="181"/>
        <v>0</v>
      </c>
      <c r="DE59" s="116" t="str">
        <f t="shared" si="160"/>
        <v>-</v>
      </c>
      <c r="DF59" s="115">
        <f t="shared" si="161"/>
        <v>0</v>
      </c>
      <c r="DG59" s="115">
        <f t="shared" si="161"/>
        <v>0</v>
      </c>
      <c r="DH59" s="115">
        <f t="shared" si="182"/>
        <v>0</v>
      </c>
      <c r="DI59" s="116" t="str">
        <f t="shared" si="162"/>
        <v>-</v>
      </c>
      <c r="DJ59" s="115">
        <f>SUMIF($CI$11:$CI$44,$A59,DJ$11:DJ$44)+SUMIF($CI$89:$CI$92,$A59,DJ$89:DJ$92)</f>
        <v>35237.25461796821</v>
      </c>
      <c r="DK59" s="115">
        <f>SUMIF($CJ$11:$CJ$44,$A59,DK$11:DK$44)+SUMIF($CJ$89:$CJ$92,$A59,DK$89:DK$92)</f>
        <v>0</v>
      </c>
      <c r="DL59" s="115">
        <f t="shared" si="183"/>
        <v>-35237.25461796821</v>
      </c>
      <c r="DM59" s="116">
        <f t="shared" si="146"/>
        <v>0</v>
      </c>
      <c r="DN59" s="240"/>
      <c r="DO59" s="240"/>
      <c r="DP59" s="241"/>
      <c r="DQ59" s="241"/>
      <c r="DR59" s="241"/>
      <c r="DS59" s="241"/>
      <c r="DT59" s="241"/>
      <c r="DU59" s="241"/>
      <c r="DV59" s="241"/>
      <c r="DW59" s="241"/>
      <c r="DX59" s="241"/>
      <c r="DY59" s="241"/>
      <c r="DZ59" s="241"/>
      <c r="EA59" s="241"/>
      <c r="EB59" s="241"/>
      <c r="EC59" s="241"/>
      <c r="ED59" s="241"/>
      <c r="EE59" s="115">
        <f>SUMIF($CI$11:$CI$44,$A59,EE$11:EE$44)+SUMIF($CI$89:$CI$92,$A59,EE$89:EE$92)</f>
        <v>12905.847239999999</v>
      </c>
      <c r="EF59" s="115">
        <f>SUMIF($CI$11:$CI$44,$A59,EF$11:EF$44)+SUMIF($CI$89:$CI$92,$A59,EF$89:EF$92)</f>
        <v>8759.6265842905614</v>
      </c>
      <c r="EG59" s="115">
        <f>SUMIF($CI$11:$CI$44,$A59,EG$11:EG$44)+SUMIF($CI$89:$CI$92,$A59,EG$89:EG$92)</f>
        <v>5713.5631760000006</v>
      </c>
      <c r="EH59" s="115">
        <f>SUMIF($CI$11:$CI$44,$A59,EH$11:EH$44)+SUMIF($CI$89:$CI$92,$A59,EH$89:EH$92)</f>
        <v>6515.9957999999997</v>
      </c>
      <c r="EI59" s="216"/>
      <c r="EJ59" s="216"/>
      <c r="EK59" s="216"/>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115">
        <v>0</v>
      </c>
      <c r="GQ59" s="115"/>
      <c r="GR59" s="115">
        <f t="shared" ref="GR59:GR65" si="186">GT59+GZ59+HB59+HD59+HF59</f>
        <v>171481.50988623116</v>
      </c>
      <c r="GS59" s="115">
        <f t="shared" ref="GS59:GS65" si="187">GV59+HA59+HC59+HE59+HG59</f>
        <v>69132.287418258784</v>
      </c>
      <c r="GT59" s="115">
        <v>36087.308225875451</v>
      </c>
      <c r="GU59" s="115"/>
      <c r="GV59" s="115">
        <f t="shared" ref="GV59:GW65" si="188">CL59</f>
        <v>35237.25461796821</v>
      </c>
      <c r="GW59" s="115">
        <f t="shared" si="188"/>
        <v>0</v>
      </c>
      <c r="GX59" s="114">
        <f t="shared" si="164"/>
        <v>850.0536079072408</v>
      </c>
      <c r="GY59" s="114">
        <f t="shared" si="164"/>
        <v>0</v>
      </c>
      <c r="GZ59" s="115">
        <v>46538.662300773482</v>
      </c>
      <c r="HA59" s="115">
        <f t="shared" ref="HA59:HA65" si="189">EE59</f>
        <v>12905.847239999999</v>
      </c>
      <c r="HB59" s="115">
        <v>37614.375104282502</v>
      </c>
      <c r="HC59" s="115">
        <f t="shared" ref="HC59:HC65" si="190">EF59</f>
        <v>8759.6265842905614</v>
      </c>
      <c r="HD59" s="115">
        <v>33468.965002425895</v>
      </c>
      <c r="HE59" s="115">
        <f t="shared" ref="HE59:HE65" si="191">EG59</f>
        <v>5713.5631760000006</v>
      </c>
      <c r="HF59" s="115">
        <v>17772.199252873837</v>
      </c>
      <c r="HG59" s="115">
        <f t="shared" ref="HG59:HG65" si="192">EH59</f>
        <v>6515.9957999999997</v>
      </c>
      <c r="HH59" s="114">
        <f t="shared" si="166"/>
        <v>102349.22246797237</v>
      </c>
      <c r="HI59" s="199"/>
      <c r="HJ59" s="197"/>
      <c r="HK59" s="197"/>
      <c r="HL59" s="197"/>
      <c r="HM59" s="197"/>
      <c r="HN59" s="197"/>
      <c r="HO59" s="197"/>
      <c r="HP59" s="197"/>
      <c r="HQ59" s="197"/>
      <c r="HR59" s="197"/>
      <c r="HS59" s="197"/>
      <c r="HT59" s="197"/>
      <c r="HU59" s="198"/>
      <c r="HV59" s="242"/>
      <c r="HW59" s="242"/>
      <c r="HX59" s="242"/>
      <c r="HY59" s="242"/>
      <c r="HZ59" s="242"/>
      <c r="IA59" s="242"/>
      <c r="IB59" s="242"/>
      <c r="IC59" s="242"/>
      <c r="ID59" s="242"/>
      <c r="IE59" s="242"/>
      <c r="IF59" s="242"/>
      <c r="IG59" s="242"/>
      <c r="IH59" s="242"/>
      <c r="II59" s="242"/>
      <c r="IJ59" s="242"/>
      <c r="IK59" s="242"/>
      <c r="IL59" s="242"/>
      <c r="IM59" s="242"/>
      <c r="IN59" s="242"/>
      <c r="IO59" s="242"/>
      <c r="IP59" s="242"/>
      <c r="IQ59" s="242"/>
      <c r="IR59" s="242"/>
      <c r="IS59" s="242"/>
      <c r="IT59" s="242"/>
      <c r="IU59" s="242"/>
      <c r="IV59" s="242"/>
      <c r="IW59" s="242"/>
      <c r="IX59" s="242"/>
      <c r="IY59" s="197"/>
      <c r="IZ59" s="197"/>
      <c r="JA59" s="197"/>
      <c r="JB59" s="197"/>
      <c r="JC59" s="197"/>
      <c r="JD59" s="197"/>
      <c r="JE59" s="197"/>
      <c r="JF59" s="197"/>
      <c r="JG59" s="197"/>
      <c r="JH59" s="197"/>
      <c r="JI59" s="198"/>
      <c r="JJ59" s="242"/>
      <c r="JK59" s="242"/>
      <c r="JL59" s="242"/>
      <c r="JM59" s="242"/>
      <c r="JN59" s="242"/>
      <c r="JO59" s="242"/>
      <c r="JP59" s="242"/>
      <c r="JQ59" s="242"/>
      <c r="JR59" s="242"/>
      <c r="JS59" s="242"/>
      <c r="JT59" s="242"/>
      <c r="JU59" s="242"/>
      <c r="JV59" s="242"/>
      <c r="JW59" s="242"/>
      <c r="JX59" s="242"/>
      <c r="JY59" s="242"/>
      <c r="JZ59" s="242"/>
      <c r="KA59" s="242"/>
      <c r="KB59" s="242"/>
      <c r="KC59" s="242"/>
      <c r="KD59" s="242"/>
      <c r="KE59" s="242"/>
      <c r="KF59" s="242"/>
      <c r="KG59" s="242"/>
      <c r="KH59" s="242"/>
      <c r="KI59" s="242"/>
      <c r="KJ59" s="242"/>
      <c r="KK59" s="242"/>
      <c r="KL59" s="242"/>
      <c r="KM59" s="231"/>
      <c r="KN59" s="231"/>
      <c r="KO59" s="231"/>
      <c r="KP59" s="231"/>
      <c r="KQ59" s="231"/>
      <c r="KR59" s="231"/>
      <c r="KS59" s="231"/>
      <c r="KT59" s="231"/>
      <c r="KU59" s="231"/>
      <c r="KV59" s="231"/>
      <c r="KW59" s="231"/>
      <c r="KX59" s="231"/>
      <c r="KY59" s="231"/>
      <c r="KZ59" s="231"/>
      <c r="LA59" s="231"/>
      <c r="LB59" s="231"/>
      <c r="LC59" s="231"/>
      <c r="LD59" s="231"/>
      <c r="LE59" s="231"/>
      <c r="LF59" s="231"/>
      <c r="LG59" s="231"/>
      <c r="LH59" s="231"/>
      <c r="LI59" s="231"/>
      <c r="LJ59" s="231"/>
      <c r="LK59" s="231"/>
      <c r="LL59" s="231"/>
      <c r="LM59" s="231"/>
      <c r="LN59" s="231"/>
      <c r="LO59" s="231"/>
      <c r="LP59" s="231"/>
      <c r="LQ59" s="231"/>
      <c r="LR59" s="231"/>
      <c r="LS59" s="231"/>
      <c r="LT59" s="231"/>
      <c r="LU59" s="231"/>
      <c r="LV59" s="231"/>
      <c r="LW59" s="231"/>
      <c r="LX59" s="231"/>
    </row>
    <row r="60" spans="1:336" s="130" customFormat="1" ht="18.75" customHeight="1" x14ac:dyDescent="0.2">
      <c r="A60" s="75"/>
      <c r="B60" s="243" t="s">
        <v>206</v>
      </c>
      <c r="C60" s="224"/>
      <c r="D60" s="224"/>
      <c r="E60" s="224"/>
      <c r="F60" s="233"/>
      <c r="G60" s="233"/>
      <c r="H60" s="233"/>
      <c r="I60" s="233"/>
      <c r="J60" s="224"/>
      <c r="K60" s="224"/>
      <c r="L60" s="224"/>
      <c r="M60" s="224"/>
      <c r="N60" s="224"/>
      <c r="O60" s="224"/>
      <c r="P60" s="224"/>
      <c r="Q60" s="224"/>
      <c r="R60" s="224"/>
      <c r="S60" s="224"/>
      <c r="T60" s="224"/>
      <c r="U60" s="224"/>
      <c r="V60" s="224"/>
      <c r="W60" s="224"/>
      <c r="X60" s="224"/>
      <c r="Y60" s="224"/>
      <c r="Z60" s="224"/>
      <c r="AA60" s="224"/>
      <c r="AB60" s="224"/>
      <c r="AC60" s="224"/>
      <c r="AD60" s="224"/>
      <c r="AE60" s="224"/>
      <c r="AF60" s="115">
        <f>AG60+BZ60+CA60+CB60+CC60</f>
        <v>25610.040999999997</v>
      </c>
      <c r="AG60" s="115">
        <f>AK60+AO60+AW60+BE60</f>
        <v>25610.040999999997</v>
      </c>
      <c r="AH60" s="115">
        <f>AL60+AP60+AX60+BF60</f>
        <v>0</v>
      </c>
      <c r="AI60" s="115">
        <f>AH60-AG60</f>
        <v>-25610.040999999997</v>
      </c>
      <c r="AJ60" s="116">
        <f>IF(AG60=0,"-",AH60/AG60)</f>
        <v>0</v>
      </c>
      <c r="AK60" s="239">
        <f>CP60</f>
        <v>981.48354728209699</v>
      </c>
      <c r="AL60" s="239"/>
      <c r="AM60" s="115">
        <f>AL60-AK60</f>
        <v>-981.48354728209699</v>
      </c>
      <c r="AN60" s="116">
        <f>IF(AK60=0,"-",AL60/AK60)</f>
        <v>0</v>
      </c>
      <c r="AO60" s="239">
        <f>CT60</f>
        <v>2141.8590167060784</v>
      </c>
      <c r="AP60" s="239"/>
      <c r="AQ60" s="115">
        <f>AP60-AO60</f>
        <v>-2141.8590167060784</v>
      </c>
      <c r="AR60" s="116">
        <f>IF(AO60=0,"-",AP60/AO60)</f>
        <v>0</v>
      </c>
      <c r="AS60" s="115">
        <f>AK60+AO60</f>
        <v>3123.3425639881752</v>
      </c>
      <c r="AT60" s="115">
        <f>AL60+AP60</f>
        <v>0</v>
      </c>
      <c r="AU60" s="115">
        <f>AT60-AS60</f>
        <v>-3123.3425639881752</v>
      </c>
      <c r="AV60" s="116">
        <f>IF(AS60=0,"-",AT60/AS60)</f>
        <v>0</v>
      </c>
      <c r="AW60" s="239">
        <f>DB60</f>
        <v>2013.0016015218027</v>
      </c>
      <c r="AX60" s="239"/>
      <c r="AY60" s="115">
        <f>AX60-AW60</f>
        <v>-2013.0016015218027</v>
      </c>
      <c r="AZ60" s="116">
        <f>IF(AW60=0,"-",AX60/AW60)</f>
        <v>0</v>
      </c>
      <c r="BA60" s="115">
        <f>AS60+AW60</f>
        <v>5136.3441655099778</v>
      </c>
      <c r="BB60" s="115">
        <f>AT60+AX60</f>
        <v>0</v>
      </c>
      <c r="BC60" s="115">
        <f>BB60-BA60</f>
        <v>-5136.3441655099778</v>
      </c>
      <c r="BD60" s="116">
        <f>IF(BA60=0,"-",BB60/BA60)</f>
        <v>0</v>
      </c>
      <c r="BE60" s="239">
        <f>DJ60</f>
        <v>20473.69683449002</v>
      </c>
      <c r="BF60" s="239"/>
      <c r="BG60" s="115">
        <f>BF60-BE60</f>
        <v>-20473.69683449002</v>
      </c>
      <c r="BH60" s="116">
        <f>IF(BE60=0,"-",BF60/BE60)</f>
        <v>0</v>
      </c>
      <c r="BI60" s="240"/>
      <c r="BJ60" s="240"/>
      <c r="BK60" s="241"/>
      <c r="BL60" s="241"/>
      <c r="BM60" s="241"/>
      <c r="BN60" s="241"/>
      <c r="BO60" s="241"/>
      <c r="BP60" s="241"/>
      <c r="BQ60" s="241"/>
      <c r="BR60" s="241"/>
      <c r="BS60" s="241"/>
      <c r="BT60" s="241"/>
      <c r="BU60" s="241"/>
      <c r="BV60" s="241"/>
      <c r="BW60" s="241"/>
      <c r="BX60" s="241"/>
      <c r="BY60" s="241"/>
      <c r="BZ60" s="239">
        <v>0</v>
      </c>
      <c r="CA60" s="239">
        <v>0</v>
      </c>
      <c r="CB60" s="239">
        <v>0</v>
      </c>
      <c r="CC60" s="239">
        <v>0</v>
      </c>
      <c r="CD60" s="216"/>
      <c r="CE60" s="227"/>
      <c r="CF60" s="216"/>
      <c r="CG60" s="20"/>
      <c r="CH60" s="20"/>
      <c r="CI60" s="209"/>
      <c r="CJ60" s="209"/>
      <c r="CK60" s="115">
        <f t="shared" si="145"/>
        <v>25610.041000000001</v>
      </c>
      <c r="CL60" s="115">
        <v>25610.041000000001</v>
      </c>
      <c r="CM60" s="115">
        <f>CQ60+CU60+DC60+DK60</f>
        <v>0</v>
      </c>
      <c r="CN60" s="115">
        <f t="shared" si="177"/>
        <v>-25610.041000000001</v>
      </c>
      <c r="CO60" s="116">
        <f t="shared" si="155"/>
        <v>0</v>
      </c>
      <c r="CP60" s="239">
        <f>CL60*CP44/CL44</f>
        <v>981.48354728209699</v>
      </c>
      <c r="CQ60" s="239"/>
      <c r="CR60" s="115">
        <f>CQ60-CP60</f>
        <v>-981.48354728209699</v>
      </c>
      <c r="CS60" s="116">
        <f>IF(CP60=0,"-",CQ60/CP60)</f>
        <v>0</v>
      </c>
      <c r="CT60" s="239">
        <f>CL60*CT44/CL44</f>
        <v>2141.8590167060784</v>
      </c>
      <c r="CU60" s="239"/>
      <c r="CV60" s="115">
        <f t="shared" si="179"/>
        <v>-2141.8590167060784</v>
      </c>
      <c r="CW60" s="116">
        <f t="shared" si="157"/>
        <v>0</v>
      </c>
      <c r="CX60" s="115">
        <f>CP60+CT60</f>
        <v>3123.3425639881752</v>
      </c>
      <c r="CY60" s="115">
        <f>CQ60+CU60</f>
        <v>0</v>
      </c>
      <c r="CZ60" s="115">
        <f t="shared" si="180"/>
        <v>-3123.3425639881752</v>
      </c>
      <c r="DA60" s="116">
        <f t="shared" si="159"/>
        <v>0</v>
      </c>
      <c r="DB60" s="239">
        <f>CL60*DB44/CL44</f>
        <v>2013.0016015218027</v>
      </c>
      <c r="DC60" s="239">
        <v>0</v>
      </c>
      <c r="DD60" s="115">
        <f t="shared" si="181"/>
        <v>-2013.0016015218027</v>
      </c>
      <c r="DE60" s="116">
        <f t="shared" si="160"/>
        <v>0</v>
      </c>
      <c r="DF60" s="115">
        <f t="shared" si="161"/>
        <v>5136.3441655099778</v>
      </c>
      <c r="DG60" s="115">
        <f t="shared" si="161"/>
        <v>0</v>
      </c>
      <c r="DH60" s="115">
        <f>DG60-DF60</f>
        <v>-5136.3441655099778</v>
      </c>
      <c r="DI60" s="116">
        <f t="shared" si="162"/>
        <v>0</v>
      </c>
      <c r="DJ60" s="239">
        <f>CL60*DJ44/CL44</f>
        <v>20473.69683449002</v>
      </c>
      <c r="DK60" s="239"/>
      <c r="DL60" s="115">
        <f t="shared" si="183"/>
        <v>-20473.69683449002</v>
      </c>
      <c r="DM60" s="116">
        <f t="shared" si="146"/>
        <v>0</v>
      </c>
      <c r="DN60" s="240"/>
      <c r="DO60" s="240"/>
      <c r="DP60" s="241"/>
      <c r="DQ60" s="241"/>
      <c r="DR60" s="241"/>
      <c r="DS60" s="241"/>
      <c r="DT60" s="241"/>
      <c r="DU60" s="241"/>
      <c r="DV60" s="241"/>
      <c r="DW60" s="241"/>
      <c r="DX60" s="241"/>
      <c r="DY60" s="241"/>
      <c r="DZ60" s="241"/>
      <c r="EA60" s="241"/>
      <c r="EB60" s="241"/>
      <c r="EC60" s="241"/>
      <c r="ED60" s="241"/>
      <c r="EE60" s="239">
        <v>0</v>
      </c>
      <c r="EF60" s="239">
        <v>0</v>
      </c>
      <c r="EG60" s="239">
        <v>0</v>
      </c>
      <c r="EH60" s="239">
        <v>0</v>
      </c>
      <c r="EI60" s="216"/>
      <c r="EJ60" s="216"/>
      <c r="EK60" s="216"/>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115">
        <v>0</v>
      </c>
      <c r="GQ60" s="115"/>
      <c r="GR60" s="115">
        <f>GT60+GZ60+HB60+HD60+HF60</f>
        <v>25610.041000000001</v>
      </c>
      <c r="GS60" s="115">
        <f>GV60+HA60+HC60+HE60+HG60</f>
        <v>25610.041000000001</v>
      </c>
      <c r="GT60" s="115">
        <v>25610.041000000001</v>
      </c>
      <c r="GU60" s="115"/>
      <c r="GV60" s="115">
        <f t="shared" si="188"/>
        <v>25610.041000000001</v>
      </c>
      <c r="GW60" s="115">
        <f t="shared" si="188"/>
        <v>0</v>
      </c>
      <c r="GX60" s="114">
        <f>GP60+GT60-GV60</f>
        <v>0</v>
      </c>
      <c r="GY60" s="114">
        <f>GQ60+GU60-GW60</f>
        <v>0</v>
      </c>
      <c r="GZ60" s="115">
        <v>0</v>
      </c>
      <c r="HA60" s="115">
        <f>EE60</f>
        <v>0</v>
      </c>
      <c r="HB60" s="115">
        <v>0</v>
      </c>
      <c r="HC60" s="115">
        <f>EF60</f>
        <v>0</v>
      </c>
      <c r="HD60" s="115">
        <v>0</v>
      </c>
      <c r="HE60" s="115">
        <f>EG60</f>
        <v>0</v>
      </c>
      <c r="HF60" s="115">
        <v>0</v>
      </c>
      <c r="HG60" s="115">
        <f>EH60</f>
        <v>0</v>
      </c>
      <c r="HH60" s="114">
        <f>GP60+GR60-GS60</f>
        <v>0</v>
      </c>
      <c r="HI60" s="244" t="s">
        <v>207</v>
      </c>
      <c r="HJ60" s="197"/>
      <c r="HK60" s="197"/>
      <c r="HL60" s="197"/>
      <c r="HM60" s="197"/>
      <c r="HN60" s="197"/>
      <c r="HO60" s="197"/>
      <c r="HP60" s="197"/>
      <c r="HQ60" s="197"/>
      <c r="HR60" s="197"/>
      <c r="HS60" s="197"/>
      <c r="HT60" s="197"/>
      <c r="HU60" s="198"/>
      <c r="HV60" s="242"/>
      <c r="HW60" s="242"/>
      <c r="HX60" s="242"/>
      <c r="HY60" s="242"/>
      <c r="HZ60" s="242"/>
      <c r="IA60" s="242"/>
      <c r="IB60" s="242"/>
      <c r="IC60" s="242"/>
      <c r="ID60" s="242"/>
      <c r="IE60" s="242"/>
      <c r="IF60" s="242"/>
      <c r="IG60" s="242"/>
      <c r="IH60" s="242"/>
      <c r="II60" s="242"/>
      <c r="IJ60" s="242"/>
      <c r="IK60" s="242"/>
      <c r="IL60" s="242"/>
      <c r="IM60" s="242"/>
      <c r="IN60" s="242"/>
      <c r="IO60" s="242"/>
      <c r="IP60" s="242"/>
      <c r="IQ60" s="242"/>
      <c r="IR60" s="242"/>
      <c r="IS60" s="242"/>
      <c r="IT60" s="242"/>
      <c r="IU60" s="242"/>
      <c r="IV60" s="242"/>
      <c r="IW60" s="242"/>
      <c r="IX60" s="242"/>
      <c r="IY60" s="197"/>
      <c r="IZ60" s="197"/>
      <c r="JA60" s="197"/>
      <c r="JB60" s="197"/>
      <c r="JC60" s="197"/>
      <c r="JD60" s="197"/>
      <c r="JE60" s="197"/>
      <c r="JF60" s="197"/>
      <c r="JG60" s="197"/>
      <c r="JH60" s="197"/>
      <c r="JI60" s="198"/>
      <c r="JJ60" s="242"/>
      <c r="JK60" s="242"/>
      <c r="JL60" s="242"/>
      <c r="JM60" s="242"/>
      <c r="JN60" s="242"/>
      <c r="JO60" s="242"/>
      <c r="JP60" s="242"/>
      <c r="JQ60" s="242"/>
      <c r="JR60" s="242"/>
      <c r="JS60" s="242"/>
      <c r="JT60" s="242"/>
      <c r="JU60" s="242"/>
      <c r="JV60" s="242"/>
      <c r="JW60" s="242"/>
      <c r="JX60" s="242"/>
      <c r="JY60" s="242"/>
      <c r="JZ60" s="242"/>
      <c r="KA60" s="242"/>
      <c r="KB60" s="242"/>
      <c r="KC60" s="242"/>
      <c r="KD60" s="242"/>
      <c r="KE60" s="242"/>
      <c r="KF60" s="242"/>
      <c r="KG60" s="242"/>
      <c r="KH60" s="242"/>
      <c r="KI60" s="242"/>
      <c r="KJ60" s="242"/>
      <c r="KK60" s="242"/>
      <c r="KL60" s="242"/>
      <c r="KM60" s="231"/>
      <c r="KN60" s="231"/>
      <c r="KO60" s="231"/>
      <c r="KP60" s="231"/>
      <c r="KQ60" s="231"/>
      <c r="KR60" s="231"/>
      <c r="KS60" s="231"/>
      <c r="KT60" s="231"/>
      <c r="KU60" s="231"/>
      <c r="KV60" s="231"/>
      <c r="KW60" s="231"/>
      <c r="KX60" s="231"/>
      <c r="KY60" s="231"/>
      <c r="KZ60" s="231"/>
      <c r="LA60" s="231"/>
      <c r="LB60" s="231"/>
      <c r="LC60" s="231"/>
      <c r="LD60" s="231"/>
      <c r="LE60" s="231"/>
      <c r="LF60" s="231"/>
      <c r="LG60" s="231"/>
      <c r="LH60" s="231"/>
      <c r="LI60" s="231"/>
      <c r="LJ60" s="231"/>
      <c r="LK60" s="231"/>
      <c r="LL60" s="231"/>
      <c r="LM60" s="231"/>
      <c r="LN60" s="231"/>
      <c r="LO60" s="231"/>
      <c r="LP60" s="231"/>
      <c r="LQ60" s="231"/>
      <c r="LR60" s="231"/>
      <c r="LS60" s="231"/>
      <c r="LT60" s="231"/>
      <c r="LU60" s="231"/>
      <c r="LV60" s="231"/>
      <c r="LW60" s="231"/>
      <c r="LX60" s="231"/>
    </row>
    <row r="61" spans="1:336" s="130" customFormat="1" ht="15.75" x14ac:dyDescent="0.2">
      <c r="A61" s="75" t="s">
        <v>106</v>
      </c>
      <c r="B61" s="238" t="s">
        <v>208</v>
      </c>
      <c r="C61" s="224"/>
      <c r="D61" s="224"/>
      <c r="E61" s="224"/>
      <c r="F61" s="233"/>
      <c r="G61" s="233"/>
      <c r="H61" s="233"/>
      <c r="I61" s="233"/>
      <c r="J61" s="224"/>
      <c r="K61" s="224"/>
      <c r="L61" s="224"/>
      <c r="M61" s="224"/>
      <c r="N61" s="224"/>
      <c r="O61" s="224"/>
      <c r="P61" s="224"/>
      <c r="Q61" s="224"/>
      <c r="R61" s="224"/>
      <c r="S61" s="224"/>
      <c r="T61" s="224"/>
      <c r="U61" s="224"/>
      <c r="V61" s="224"/>
      <c r="W61" s="224"/>
      <c r="X61" s="224"/>
      <c r="Y61" s="224"/>
      <c r="Z61" s="224"/>
      <c r="AA61" s="224"/>
      <c r="AB61" s="224"/>
      <c r="AC61" s="224"/>
      <c r="AD61" s="224"/>
      <c r="AE61" s="224"/>
      <c r="AF61" s="115">
        <f t="shared" si="143"/>
        <v>16758.514204375344</v>
      </c>
      <c r="AG61" s="115">
        <f t="shared" si="167"/>
        <v>16758.514204375344</v>
      </c>
      <c r="AH61" s="115">
        <f t="shared" si="167"/>
        <v>0</v>
      </c>
      <c r="AI61" s="115">
        <f t="shared" si="168"/>
        <v>-16758.514204375344</v>
      </c>
      <c r="AJ61" s="116">
        <f t="shared" si="169"/>
        <v>0</v>
      </c>
      <c r="AK61" s="239">
        <f>CP61</f>
        <v>2184.3154942166666</v>
      </c>
      <c r="AL61" s="239">
        <v>0</v>
      </c>
      <c r="AM61" s="115">
        <v>-2239.2274942166669</v>
      </c>
      <c r="AN61" s="116">
        <v>0</v>
      </c>
      <c r="AO61" s="239">
        <f>CT61</f>
        <v>4766.7593100000004</v>
      </c>
      <c r="AP61" s="239"/>
      <c r="AQ61" s="115">
        <f t="shared" si="171"/>
        <v>-4766.7593100000004</v>
      </c>
      <c r="AR61" s="116">
        <f t="shared" si="150"/>
        <v>0</v>
      </c>
      <c r="AS61" s="115">
        <f t="shared" si="172"/>
        <v>6951.074804216667</v>
      </c>
      <c r="AT61" s="115">
        <f t="shared" si="172"/>
        <v>0</v>
      </c>
      <c r="AU61" s="115">
        <f t="shared" si="173"/>
        <v>-6951.074804216667</v>
      </c>
      <c r="AV61" s="116">
        <f t="shared" si="151"/>
        <v>0</v>
      </c>
      <c r="AW61" s="239">
        <f>DB61</f>
        <v>4479.9840000000004</v>
      </c>
      <c r="AX61" s="239"/>
      <c r="AY61" s="115">
        <f t="shared" si="174"/>
        <v>-4479.9840000000004</v>
      </c>
      <c r="AZ61" s="116">
        <f t="shared" si="152"/>
        <v>0</v>
      </c>
      <c r="BA61" s="115">
        <f t="shared" si="175"/>
        <v>11431.058804216667</v>
      </c>
      <c r="BB61" s="115">
        <f t="shared" si="175"/>
        <v>0</v>
      </c>
      <c r="BC61" s="115">
        <f t="shared" ref="BC61:BC79" si="193">BB61-BA61</f>
        <v>-11431.058804216667</v>
      </c>
      <c r="BD61" s="116">
        <f t="shared" si="153"/>
        <v>0</v>
      </c>
      <c r="BE61" s="239">
        <f>DJ61</f>
        <v>5327.4554001586757</v>
      </c>
      <c r="BF61" s="239"/>
      <c r="BG61" s="115">
        <f t="shared" si="176"/>
        <v>-5327.4554001586757</v>
      </c>
      <c r="BH61" s="116">
        <f t="shared" si="144"/>
        <v>0</v>
      </c>
      <c r="BI61" s="240"/>
      <c r="BJ61" s="240"/>
      <c r="BK61" s="241"/>
      <c r="BL61" s="241"/>
      <c r="BM61" s="241"/>
      <c r="BN61" s="241"/>
      <c r="BO61" s="241"/>
      <c r="BP61" s="241"/>
      <c r="BQ61" s="241"/>
      <c r="BR61" s="241"/>
      <c r="BS61" s="241"/>
      <c r="BT61" s="241"/>
      <c r="BU61" s="241"/>
      <c r="BV61" s="241"/>
      <c r="BW61" s="241"/>
      <c r="BX61" s="241"/>
      <c r="BY61" s="241"/>
      <c r="BZ61" s="239">
        <v>0</v>
      </c>
      <c r="CA61" s="239">
        <v>0</v>
      </c>
      <c r="CB61" s="239">
        <v>0</v>
      </c>
      <c r="CC61" s="239">
        <v>0</v>
      </c>
      <c r="CD61" s="216"/>
      <c r="CE61" s="227"/>
      <c r="CF61" s="216"/>
      <c r="CG61" s="20"/>
      <c r="CH61" s="20"/>
      <c r="CI61" s="209"/>
      <c r="CJ61" s="209"/>
      <c r="CK61" s="115">
        <f t="shared" si="145"/>
        <v>16758.514204375344</v>
      </c>
      <c r="CL61" s="115">
        <f t="shared" si="154"/>
        <v>16758.514204375344</v>
      </c>
      <c r="CM61" s="115">
        <f t="shared" si="154"/>
        <v>0</v>
      </c>
      <c r="CN61" s="115">
        <f t="shared" si="177"/>
        <v>-16758.514204375344</v>
      </c>
      <c r="CO61" s="116">
        <f t="shared" si="155"/>
        <v>0</v>
      </c>
      <c r="CP61" s="115">
        <f>SUMIF($CI$11:$CI$44,$A61,CP$11:CP$44)+SUMIF($CI$89:$CI$92,$A61,CP$89:CP$92)</f>
        <v>2184.3154942166666</v>
      </c>
      <c r="CQ61" s="115">
        <f>SUMIF($CJ$11:$CJ$44,$A61,CQ$11:CQ$44)+SUMIF($CJ$89:$CJ$92,$A61,CQ$89:CQ$92)</f>
        <v>0</v>
      </c>
      <c r="CR61" s="115">
        <f t="shared" si="178"/>
        <v>-2184.3154942166666</v>
      </c>
      <c r="CS61" s="116">
        <f t="shared" si="156"/>
        <v>0</v>
      </c>
      <c r="CT61" s="115">
        <f>SUMIF($CI$11:$CI$44,$A61,CT$11:CT$44)+SUMIF($CI$89:$CI$92,$A61,CT$89:CT$92)</f>
        <v>4766.7593100000004</v>
      </c>
      <c r="CU61" s="115">
        <f>SUMIF($CJ$11:$CJ$44,$A61,CU$11:CU$44)+SUMIF($CJ$89:$CJ$92,$A61,CU$89:CU$92)</f>
        <v>0</v>
      </c>
      <c r="CV61" s="115">
        <f t="shared" si="179"/>
        <v>-4766.7593100000004</v>
      </c>
      <c r="CW61" s="116">
        <f t="shared" si="157"/>
        <v>0</v>
      </c>
      <c r="CX61" s="115">
        <f t="shared" si="158"/>
        <v>6951.074804216667</v>
      </c>
      <c r="CY61" s="115">
        <f t="shared" si="158"/>
        <v>0</v>
      </c>
      <c r="CZ61" s="115">
        <f t="shared" si="180"/>
        <v>-6951.074804216667</v>
      </c>
      <c r="DA61" s="116">
        <f t="shared" si="159"/>
        <v>0</v>
      </c>
      <c r="DB61" s="115">
        <f>SUMIF($CI$11:$CI$44,$A61,DB$11:DB$44)+SUMIF($CI$89:$CI$92,$A61,DB$89:DB$92)</f>
        <v>4479.9840000000004</v>
      </c>
      <c r="DC61" s="115">
        <f>SUMIF($CJ$11:$CJ$44,$A61,DC$11:DC$44)+SUMIF($CJ$89:$CJ$92,$A61,DC$89:DC$92)</f>
        <v>0</v>
      </c>
      <c r="DD61" s="115">
        <f t="shared" si="181"/>
        <v>-4479.9840000000004</v>
      </c>
      <c r="DE61" s="116">
        <f t="shared" si="160"/>
        <v>0</v>
      </c>
      <c r="DF61" s="115">
        <f>CX61+DB61</f>
        <v>11431.058804216667</v>
      </c>
      <c r="DG61" s="115">
        <f t="shared" si="161"/>
        <v>0</v>
      </c>
      <c r="DH61" s="115">
        <f t="shared" si="182"/>
        <v>-11431.058804216667</v>
      </c>
      <c r="DI61" s="116">
        <f t="shared" si="162"/>
        <v>0</v>
      </c>
      <c r="DJ61" s="115">
        <f>SUMIF($CI$11:$CI$44,$A61,DJ$11:DJ$44)+SUMIF($CI$89:$CI$92,$A61,DJ$89:DJ$92)</f>
        <v>5327.4554001586757</v>
      </c>
      <c r="DK61" s="115">
        <f>SUMIF($CJ$11:$CJ$44,$A61,DK$11:DK$44)+SUMIF($CJ$89:$CJ$92,$A61,DK$89:DK$92)</f>
        <v>0</v>
      </c>
      <c r="DL61" s="115">
        <f t="shared" si="183"/>
        <v>-5327.4554001586757</v>
      </c>
      <c r="DM61" s="116">
        <f t="shared" si="146"/>
        <v>0</v>
      </c>
      <c r="DN61" s="240"/>
      <c r="DO61" s="240"/>
      <c r="DP61" s="241"/>
      <c r="DQ61" s="241"/>
      <c r="DR61" s="241"/>
      <c r="DS61" s="241"/>
      <c r="DT61" s="241"/>
      <c r="DU61" s="241"/>
      <c r="DV61" s="241"/>
      <c r="DW61" s="241"/>
      <c r="DX61" s="241"/>
      <c r="DY61" s="241"/>
      <c r="DZ61" s="241"/>
      <c r="EA61" s="241"/>
      <c r="EB61" s="241"/>
      <c r="EC61" s="241"/>
      <c r="ED61" s="241"/>
      <c r="EE61" s="115">
        <f t="shared" ref="EE61:EH65" si="194">SUMIF($CI$11:$CI$44,$A61,EE$11:EE$44)+SUMIF($CI$89:$CI$92,$A61,EE$89:EE$92)</f>
        <v>0</v>
      </c>
      <c r="EF61" s="115">
        <f t="shared" si="194"/>
        <v>0</v>
      </c>
      <c r="EG61" s="115">
        <f t="shared" si="194"/>
        <v>0</v>
      </c>
      <c r="EH61" s="115">
        <f t="shared" si="194"/>
        <v>0</v>
      </c>
      <c r="EI61" s="216"/>
      <c r="EJ61" s="216"/>
      <c r="EK61" s="216"/>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115">
        <v>16758.514204375344</v>
      </c>
      <c r="GQ61" s="115"/>
      <c r="GR61" s="115">
        <f t="shared" si="186"/>
        <v>0</v>
      </c>
      <c r="GS61" s="115">
        <f t="shared" si="187"/>
        <v>16758.514204375344</v>
      </c>
      <c r="GT61" s="115">
        <v>0</v>
      </c>
      <c r="GU61" s="115"/>
      <c r="GV61" s="115">
        <f>CL61</f>
        <v>16758.514204375344</v>
      </c>
      <c r="GW61" s="115">
        <f t="shared" si="188"/>
        <v>0</v>
      </c>
      <c r="GX61" s="114">
        <f t="shared" si="164"/>
        <v>0</v>
      </c>
      <c r="GY61" s="114">
        <f t="shared" si="164"/>
        <v>0</v>
      </c>
      <c r="GZ61" s="115">
        <v>0</v>
      </c>
      <c r="HA61" s="115">
        <f t="shared" si="189"/>
        <v>0</v>
      </c>
      <c r="HB61" s="115">
        <v>0</v>
      </c>
      <c r="HC61" s="115">
        <f t="shared" si="190"/>
        <v>0</v>
      </c>
      <c r="HD61" s="115">
        <v>0</v>
      </c>
      <c r="HE61" s="115">
        <f t="shared" si="191"/>
        <v>0</v>
      </c>
      <c r="HF61" s="115">
        <v>0</v>
      </c>
      <c r="HG61" s="115">
        <f t="shared" si="192"/>
        <v>0</v>
      </c>
      <c r="HH61" s="114">
        <f t="shared" si="166"/>
        <v>0</v>
      </c>
      <c r="HI61" s="199"/>
      <c r="HJ61" s="197"/>
      <c r="HK61" s="197"/>
      <c r="HL61" s="197"/>
      <c r="HM61" s="197"/>
      <c r="HN61" s="197"/>
      <c r="HO61" s="197"/>
      <c r="HP61" s="197"/>
      <c r="HQ61" s="197"/>
      <c r="HR61" s="197"/>
      <c r="HS61" s="197"/>
      <c r="HT61" s="197"/>
      <c r="HU61" s="198"/>
      <c r="HV61" s="242"/>
      <c r="HW61" s="242"/>
      <c r="HX61" s="242"/>
      <c r="HY61" s="242"/>
      <c r="HZ61" s="242"/>
      <c r="IA61" s="242"/>
      <c r="IB61" s="242"/>
      <c r="IC61" s="242"/>
      <c r="ID61" s="242"/>
      <c r="IE61" s="242"/>
      <c r="IF61" s="242"/>
      <c r="IG61" s="242"/>
      <c r="IH61" s="242"/>
      <c r="II61" s="242"/>
      <c r="IJ61" s="242"/>
      <c r="IK61" s="242"/>
      <c r="IL61" s="242"/>
      <c r="IM61" s="242"/>
      <c r="IN61" s="242"/>
      <c r="IO61" s="242"/>
      <c r="IP61" s="242"/>
      <c r="IQ61" s="242"/>
      <c r="IR61" s="242"/>
      <c r="IS61" s="242"/>
      <c r="IT61" s="242"/>
      <c r="IU61" s="242"/>
      <c r="IV61" s="242"/>
      <c r="IW61" s="242"/>
      <c r="IX61" s="242"/>
      <c r="IY61" s="197"/>
      <c r="IZ61" s="197"/>
      <c r="JA61" s="197"/>
      <c r="JB61" s="197"/>
      <c r="JC61" s="197"/>
      <c r="JD61" s="197"/>
      <c r="JE61" s="197"/>
      <c r="JF61" s="197"/>
      <c r="JG61" s="197"/>
      <c r="JH61" s="197"/>
      <c r="JI61" s="198"/>
      <c r="JJ61" s="242"/>
      <c r="JK61" s="242"/>
      <c r="JL61" s="242"/>
      <c r="JM61" s="242"/>
      <c r="JN61" s="242"/>
      <c r="JO61" s="242"/>
      <c r="JP61" s="242"/>
      <c r="JQ61" s="242"/>
      <c r="JR61" s="242"/>
      <c r="JS61" s="242"/>
      <c r="JT61" s="242"/>
      <c r="JU61" s="242"/>
      <c r="JV61" s="242"/>
      <c r="JW61" s="242"/>
      <c r="JX61" s="242"/>
      <c r="JY61" s="242"/>
      <c r="JZ61" s="242"/>
      <c r="KA61" s="242"/>
      <c r="KB61" s="242"/>
      <c r="KC61" s="242"/>
      <c r="KD61" s="242"/>
      <c r="KE61" s="242"/>
      <c r="KF61" s="242"/>
      <c r="KG61" s="242"/>
      <c r="KH61" s="242"/>
      <c r="KI61" s="242"/>
      <c r="KJ61" s="242"/>
      <c r="KK61" s="242"/>
      <c r="KL61" s="242"/>
      <c r="KM61" s="231"/>
      <c r="KN61" s="231"/>
      <c r="KO61" s="231"/>
      <c r="KP61" s="231"/>
      <c r="KQ61" s="231"/>
      <c r="KR61" s="231"/>
      <c r="KS61" s="231"/>
      <c r="KT61" s="231"/>
      <c r="KU61" s="231"/>
      <c r="KV61" s="231"/>
      <c r="KW61" s="231"/>
      <c r="KX61" s="231"/>
      <c r="KY61" s="231"/>
      <c r="KZ61" s="231"/>
      <c r="LA61" s="231"/>
      <c r="LB61" s="231"/>
      <c r="LC61" s="231"/>
      <c r="LD61" s="231"/>
      <c r="LE61" s="231"/>
      <c r="LF61" s="231"/>
      <c r="LG61" s="231"/>
      <c r="LH61" s="231"/>
      <c r="LI61" s="231"/>
      <c r="LJ61" s="231"/>
      <c r="LK61" s="231"/>
      <c r="LL61" s="231"/>
      <c r="LM61" s="231"/>
      <c r="LN61" s="231"/>
      <c r="LO61" s="231"/>
      <c r="LP61" s="231"/>
      <c r="LQ61" s="231"/>
      <c r="LR61" s="231"/>
      <c r="LS61" s="231"/>
      <c r="LT61" s="231"/>
      <c r="LU61" s="231"/>
      <c r="LV61" s="231"/>
      <c r="LW61" s="231"/>
      <c r="LX61" s="231"/>
    </row>
    <row r="62" spans="1:336" s="130" customFormat="1" ht="15.75" x14ac:dyDescent="0.2">
      <c r="A62" s="75" t="s">
        <v>209</v>
      </c>
      <c r="B62" s="235" t="s">
        <v>210</v>
      </c>
      <c r="C62" s="224"/>
      <c r="D62" s="224"/>
      <c r="E62" s="224"/>
      <c r="F62" s="233"/>
      <c r="G62" s="233"/>
      <c r="H62" s="233"/>
      <c r="I62" s="233"/>
      <c r="J62" s="224"/>
      <c r="K62" s="224"/>
      <c r="L62" s="224"/>
      <c r="M62" s="224"/>
      <c r="N62" s="224"/>
      <c r="O62" s="224"/>
      <c r="P62" s="224"/>
      <c r="Q62" s="224"/>
      <c r="R62" s="224"/>
      <c r="S62" s="224"/>
      <c r="T62" s="224"/>
      <c r="U62" s="224"/>
      <c r="V62" s="224"/>
      <c r="W62" s="224"/>
      <c r="X62" s="224"/>
      <c r="Y62" s="224"/>
      <c r="Z62" s="224"/>
      <c r="AA62" s="224"/>
      <c r="AB62" s="224"/>
      <c r="AC62" s="224"/>
      <c r="AD62" s="224"/>
      <c r="AE62" s="224"/>
      <c r="AF62" s="115">
        <f t="shared" si="143"/>
        <v>0</v>
      </c>
      <c r="AG62" s="115">
        <f t="shared" si="167"/>
        <v>0</v>
      </c>
      <c r="AH62" s="115">
        <f t="shared" si="167"/>
        <v>0</v>
      </c>
      <c r="AI62" s="115">
        <f t="shared" si="168"/>
        <v>0</v>
      </c>
      <c r="AJ62" s="116" t="str">
        <f t="shared" si="169"/>
        <v>-</v>
      </c>
      <c r="AK62" s="239">
        <v>0</v>
      </c>
      <c r="AL62" s="239"/>
      <c r="AM62" s="115">
        <f t="shared" si="170"/>
        <v>0</v>
      </c>
      <c r="AN62" s="116" t="str">
        <f t="shared" si="149"/>
        <v>-</v>
      </c>
      <c r="AO62" s="239"/>
      <c r="AP62" s="239"/>
      <c r="AQ62" s="115">
        <f t="shared" si="171"/>
        <v>0</v>
      </c>
      <c r="AR62" s="116" t="str">
        <f t="shared" si="150"/>
        <v>-</v>
      </c>
      <c r="AS62" s="115">
        <f t="shared" si="172"/>
        <v>0</v>
      </c>
      <c r="AT62" s="115">
        <f t="shared" si="172"/>
        <v>0</v>
      </c>
      <c r="AU62" s="115">
        <f t="shared" si="173"/>
        <v>0</v>
      </c>
      <c r="AV62" s="116" t="str">
        <f t="shared" si="151"/>
        <v>-</v>
      </c>
      <c r="AW62" s="239">
        <v>0</v>
      </c>
      <c r="AX62" s="239"/>
      <c r="AY62" s="115">
        <f t="shared" si="174"/>
        <v>0</v>
      </c>
      <c r="AZ62" s="116" t="str">
        <f t="shared" si="152"/>
        <v>-</v>
      </c>
      <c r="BA62" s="115">
        <f t="shared" si="175"/>
        <v>0</v>
      </c>
      <c r="BB62" s="115">
        <f t="shared" si="175"/>
        <v>0</v>
      </c>
      <c r="BC62" s="115">
        <f t="shared" si="193"/>
        <v>0</v>
      </c>
      <c r="BD62" s="116" t="str">
        <f t="shared" si="153"/>
        <v>-</v>
      </c>
      <c r="BE62" s="239">
        <f>DJ62</f>
        <v>0</v>
      </c>
      <c r="BF62" s="239"/>
      <c r="BG62" s="115">
        <f t="shared" si="176"/>
        <v>0</v>
      </c>
      <c r="BH62" s="116" t="str">
        <f t="shared" si="144"/>
        <v>-</v>
      </c>
      <c r="BI62" s="236"/>
      <c r="BJ62" s="236"/>
      <c r="BK62" s="20"/>
      <c r="BL62" s="20"/>
      <c r="BM62" s="20"/>
      <c r="BN62" s="20"/>
      <c r="BO62" s="20"/>
      <c r="BP62" s="20"/>
      <c r="BQ62" s="20"/>
      <c r="BR62" s="20"/>
      <c r="BS62" s="20"/>
      <c r="BT62" s="20"/>
      <c r="BU62" s="20"/>
      <c r="BV62" s="20"/>
      <c r="BW62" s="20"/>
      <c r="BX62" s="20"/>
      <c r="BY62" s="20"/>
      <c r="BZ62" s="239">
        <v>0</v>
      </c>
      <c r="CA62" s="239">
        <v>0</v>
      </c>
      <c r="CB62" s="239">
        <v>0</v>
      </c>
      <c r="CC62" s="239">
        <v>0</v>
      </c>
      <c r="CD62" s="216"/>
      <c r="CE62" s="227"/>
      <c r="CF62" s="216"/>
      <c r="CG62" s="20"/>
      <c r="CH62" s="20"/>
      <c r="CI62" s="209"/>
      <c r="CJ62" s="209"/>
      <c r="CK62" s="115">
        <f t="shared" si="145"/>
        <v>0</v>
      </c>
      <c r="CL62" s="115">
        <f t="shared" si="154"/>
        <v>0</v>
      </c>
      <c r="CM62" s="115">
        <f t="shared" si="154"/>
        <v>0</v>
      </c>
      <c r="CN62" s="115">
        <f t="shared" si="177"/>
        <v>0</v>
      </c>
      <c r="CO62" s="116" t="str">
        <f t="shared" si="155"/>
        <v>-</v>
      </c>
      <c r="CP62" s="115">
        <f>SUMIF($CI$11:$CI$44,$A62,CP$11:CP$44)+SUMIF($CI$89:$CI$92,$A62,CP$89:CP$92)</f>
        <v>0</v>
      </c>
      <c r="CQ62" s="115">
        <f>SUMIF($CJ$11:$CJ$44,$A62,CQ$11:CQ$44)+SUMIF($CJ$89:$CJ$92,$A62,CQ$89:CQ$92)</f>
        <v>0</v>
      </c>
      <c r="CR62" s="115">
        <f t="shared" si="178"/>
        <v>0</v>
      </c>
      <c r="CS62" s="116" t="str">
        <f t="shared" si="156"/>
        <v>-</v>
      </c>
      <c r="CT62" s="115">
        <f>SUMIF($CI$11:$CI$44,$A62,CT$11:CT$44)+SUMIF($CI$89:$CI$92,$A62,CT$89:CT$92)</f>
        <v>0</v>
      </c>
      <c r="CU62" s="115">
        <f>SUMIF($CJ$11:$CJ$44,$A62,CU$11:CU$44)+SUMIF($CJ$89:$CJ$92,$A62,CU$89:CU$92)</f>
        <v>0</v>
      </c>
      <c r="CV62" s="115">
        <f t="shared" si="179"/>
        <v>0</v>
      </c>
      <c r="CW62" s="116" t="str">
        <f t="shared" si="157"/>
        <v>-</v>
      </c>
      <c r="CX62" s="115">
        <f t="shared" si="158"/>
        <v>0</v>
      </c>
      <c r="CY62" s="115">
        <f t="shared" si="158"/>
        <v>0</v>
      </c>
      <c r="CZ62" s="115">
        <f t="shared" si="180"/>
        <v>0</v>
      </c>
      <c r="DA62" s="116" t="str">
        <f t="shared" si="159"/>
        <v>-</v>
      </c>
      <c r="DB62" s="115">
        <f>SUMIF($CI$11:$CI$44,$A62,DB$11:DB$44)+SUMIF($CI$89:$CI$92,$A62,DB$89:DB$92)</f>
        <v>0</v>
      </c>
      <c r="DC62" s="115">
        <f>SUMIF($CJ$11:$CJ$44,$A62,DC$11:DC$44)+SUMIF($CJ$89:$CJ$92,$A62,DC$89:DC$92)</f>
        <v>0</v>
      </c>
      <c r="DD62" s="115">
        <f t="shared" si="181"/>
        <v>0</v>
      </c>
      <c r="DE62" s="116" t="str">
        <f t="shared" si="160"/>
        <v>-</v>
      </c>
      <c r="DF62" s="115">
        <f t="shared" si="161"/>
        <v>0</v>
      </c>
      <c r="DG62" s="115">
        <f t="shared" si="161"/>
        <v>0</v>
      </c>
      <c r="DH62" s="115">
        <f t="shared" si="182"/>
        <v>0</v>
      </c>
      <c r="DI62" s="116" t="str">
        <f t="shared" si="162"/>
        <v>-</v>
      </c>
      <c r="DJ62" s="115">
        <v>0</v>
      </c>
      <c r="DK62" s="115">
        <f>SUMIF($CJ$11:$CJ$44,$A62,DK$11:DK$44)+SUMIF($CJ$89:$CJ$92,$A62,DK$89:DK$92)</f>
        <v>0</v>
      </c>
      <c r="DL62" s="115">
        <f t="shared" si="183"/>
        <v>0</v>
      </c>
      <c r="DM62" s="116" t="str">
        <f t="shared" si="146"/>
        <v>-</v>
      </c>
      <c r="DN62" s="236"/>
      <c r="DO62" s="236"/>
      <c r="DP62" s="20"/>
      <c r="DQ62" s="20"/>
      <c r="DR62" s="20"/>
      <c r="DS62" s="20"/>
      <c r="DT62" s="20"/>
      <c r="DU62" s="20"/>
      <c r="DV62" s="20"/>
      <c r="DW62" s="20"/>
      <c r="DX62" s="20"/>
      <c r="DY62" s="20"/>
      <c r="DZ62" s="20"/>
      <c r="EA62" s="20"/>
      <c r="EB62" s="20"/>
      <c r="EC62" s="20"/>
      <c r="ED62" s="20"/>
      <c r="EE62" s="115">
        <f t="shared" si="194"/>
        <v>0</v>
      </c>
      <c r="EF62" s="115">
        <f t="shared" si="194"/>
        <v>0</v>
      </c>
      <c r="EG62" s="115">
        <f t="shared" si="194"/>
        <v>0</v>
      </c>
      <c r="EH62" s="115">
        <f t="shared" si="194"/>
        <v>0</v>
      </c>
      <c r="EI62" s="216"/>
      <c r="EJ62" s="216"/>
      <c r="EK62" s="216"/>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115">
        <v>0</v>
      </c>
      <c r="GQ62" s="115"/>
      <c r="GR62" s="115">
        <f t="shared" si="186"/>
        <v>0</v>
      </c>
      <c r="GS62" s="115">
        <f>GV62+HA62+HC62+HE62+HG62</f>
        <v>0</v>
      </c>
      <c r="GT62" s="115">
        <v>0</v>
      </c>
      <c r="GU62" s="115"/>
      <c r="GV62" s="115">
        <f>CL62</f>
        <v>0</v>
      </c>
      <c r="GW62" s="115">
        <f t="shared" si="188"/>
        <v>0</v>
      </c>
      <c r="GX62" s="114">
        <f t="shared" si="164"/>
        <v>0</v>
      </c>
      <c r="GY62" s="114">
        <f t="shared" si="164"/>
        <v>0</v>
      </c>
      <c r="GZ62" s="115">
        <v>0</v>
      </c>
      <c r="HA62" s="115">
        <f>EE62</f>
        <v>0</v>
      </c>
      <c r="HB62" s="115">
        <v>0</v>
      </c>
      <c r="HC62" s="115">
        <f t="shared" si="190"/>
        <v>0</v>
      </c>
      <c r="HD62" s="115">
        <v>0</v>
      </c>
      <c r="HE62" s="115">
        <f t="shared" si="191"/>
        <v>0</v>
      </c>
      <c r="HF62" s="115">
        <v>0</v>
      </c>
      <c r="HG62" s="115">
        <f t="shared" si="192"/>
        <v>0</v>
      </c>
      <c r="HH62" s="114">
        <f t="shared" si="166"/>
        <v>0</v>
      </c>
      <c r="HI62" s="112"/>
      <c r="HJ62" s="197"/>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6"/>
      <c r="JJ62" s="6"/>
      <c r="JK62" s="6"/>
      <c r="JL62" s="6"/>
      <c r="JM62" s="6"/>
      <c r="JN62" s="6"/>
      <c r="JO62" s="6"/>
      <c r="JP62" s="6"/>
      <c r="JQ62" s="6"/>
      <c r="JR62" s="6"/>
      <c r="JS62" s="6"/>
      <c r="JT62" s="6"/>
      <c r="JU62" s="6"/>
      <c r="JV62" s="6"/>
      <c r="JW62" s="6"/>
      <c r="JX62" s="6"/>
      <c r="JY62" s="6"/>
      <c r="JZ62" s="6"/>
      <c r="KA62" s="6"/>
      <c r="KB62" s="6"/>
      <c r="KC62" s="6"/>
      <c r="KD62" s="6"/>
      <c r="KE62" s="6"/>
      <c r="KF62" s="6"/>
      <c r="KG62" s="6"/>
      <c r="KH62" s="6"/>
      <c r="KI62" s="6"/>
      <c r="KJ62" s="6"/>
      <c r="KK62" s="6"/>
      <c r="KL62" s="6"/>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row>
    <row r="63" spans="1:336" s="130" customFormat="1" ht="18.75" customHeight="1" x14ac:dyDescent="0.2">
      <c r="A63" s="75" t="s">
        <v>211</v>
      </c>
      <c r="B63" s="245" t="s">
        <v>212</v>
      </c>
      <c r="C63" s="224"/>
      <c r="D63" s="224"/>
      <c r="E63" s="224"/>
      <c r="F63" s="233"/>
      <c r="G63" s="233"/>
      <c r="H63" s="233"/>
      <c r="I63" s="233"/>
      <c r="J63" s="224"/>
      <c r="K63" s="224"/>
      <c r="L63" s="224"/>
      <c r="M63" s="224"/>
      <c r="N63" s="224"/>
      <c r="O63" s="224"/>
      <c r="P63" s="224"/>
      <c r="Q63" s="224"/>
      <c r="R63" s="224"/>
      <c r="S63" s="224"/>
      <c r="T63" s="224"/>
      <c r="U63" s="224"/>
      <c r="V63" s="224"/>
      <c r="W63" s="224"/>
      <c r="X63" s="224"/>
      <c r="Y63" s="224"/>
      <c r="Z63" s="224"/>
      <c r="AA63" s="224"/>
      <c r="AB63" s="224"/>
      <c r="AC63" s="224"/>
      <c r="AD63" s="224"/>
      <c r="AE63" s="224"/>
      <c r="AF63" s="115">
        <f t="shared" si="143"/>
        <v>5000</v>
      </c>
      <c r="AG63" s="115">
        <f t="shared" si="167"/>
        <v>5000</v>
      </c>
      <c r="AH63" s="115">
        <f t="shared" si="167"/>
        <v>0</v>
      </c>
      <c r="AI63" s="115">
        <f t="shared" si="168"/>
        <v>-5000</v>
      </c>
      <c r="AJ63" s="116">
        <f t="shared" si="169"/>
        <v>0</v>
      </c>
      <c r="AK63" s="239">
        <f>CP63</f>
        <v>0</v>
      </c>
      <c r="AL63" s="239"/>
      <c r="AM63" s="115">
        <f t="shared" si="170"/>
        <v>0</v>
      </c>
      <c r="AN63" s="116" t="str">
        <f t="shared" si="149"/>
        <v>-</v>
      </c>
      <c r="AO63" s="239">
        <f>CT63</f>
        <v>0</v>
      </c>
      <c r="AP63" s="239"/>
      <c r="AQ63" s="115">
        <f t="shared" si="171"/>
        <v>0</v>
      </c>
      <c r="AR63" s="116" t="str">
        <f t="shared" si="150"/>
        <v>-</v>
      </c>
      <c r="AS63" s="115">
        <f t="shared" si="172"/>
        <v>0</v>
      </c>
      <c r="AT63" s="115">
        <f t="shared" si="172"/>
        <v>0</v>
      </c>
      <c r="AU63" s="115">
        <f t="shared" si="173"/>
        <v>0</v>
      </c>
      <c r="AV63" s="116" t="str">
        <f t="shared" si="151"/>
        <v>-</v>
      </c>
      <c r="AW63" s="239">
        <f>DB63</f>
        <v>0</v>
      </c>
      <c r="AX63" s="239"/>
      <c r="AY63" s="115">
        <f t="shared" si="174"/>
        <v>0</v>
      </c>
      <c r="AZ63" s="116" t="str">
        <f t="shared" si="152"/>
        <v>-</v>
      </c>
      <c r="BA63" s="115">
        <f t="shared" si="175"/>
        <v>0</v>
      </c>
      <c r="BB63" s="115">
        <f t="shared" si="175"/>
        <v>0</v>
      </c>
      <c r="BC63" s="115">
        <f t="shared" si="193"/>
        <v>0</v>
      </c>
      <c r="BD63" s="116" t="str">
        <f t="shared" si="153"/>
        <v>-</v>
      </c>
      <c r="BE63" s="239">
        <f>DJ63</f>
        <v>5000</v>
      </c>
      <c r="BF63" s="239"/>
      <c r="BG63" s="115">
        <f t="shared" si="176"/>
        <v>-5000</v>
      </c>
      <c r="BH63" s="116">
        <f t="shared" si="144"/>
        <v>0</v>
      </c>
      <c r="BI63" s="236"/>
      <c r="BJ63" s="236"/>
      <c r="BK63" s="20"/>
      <c r="BL63" s="20"/>
      <c r="BM63" s="20"/>
      <c r="BN63" s="20"/>
      <c r="BO63" s="20"/>
      <c r="BP63" s="20"/>
      <c r="BQ63" s="20"/>
      <c r="BR63" s="20"/>
      <c r="BS63" s="20"/>
      <c r="BT63" s="20"/>
      <c r="BU63" s="20"/>
      <c r="BV63" s="20"/>
      <c r="BW63" s="20"/>
      <c r="BX63" s="20"/>
      <c r="BY63" s="20"/>
      <c r="BZ63" s="239">
        <v>0</v>
      </c>
      <c r="CA63" s="239">
        <v>0</v>
      </c>
      <c r="CB63" s="239">
        <v>0</v>
      </c>
      <c r="CC63" s="239">
        <v>0</v>
      </c>
      <c r="CD63" s="216"/>
      <c r="CE63" s="227"/>
      <c r="CF63" s="216"/>
      <c r="CG63" s="20"/>
      <c r="CH63" s="20"/>
      <c r="CI63" s="209"/>
      <c r="CJ63" s="209"/>
      <c r="CK63" s="115">
        <f t="shared" si="145"/>
        <v>5000</v>
      </c>
      <c r="CL63" s="115">
        <f t="shared" si="154"/>
        <v>5000</v>
      </c>
      <c r="CM63" s="115">
        <f t="shared" si="154"/>
        <v>0</v>
      </c>
      <c r="CN63" s="115">
        <f t="shared" si="177"/>
        <v>-5000</v>
      </c>
      <c r="CO63" s="116">
        <f t="shared" si="155"/>
        <v>0</v>
      </c>
      <c r="CP63" s="115">
        <f>SUMIF($CI$11:$CI$44,$A63,CP$11:CP$44)+SUMIF($CI$89:$CI$92,$A63,CP$89:CP$92)</f>
        <v>0</v>
      </c>
      <c r="CQ63" s="115">
        <f>SUMIF($CJ$11:$CJ$44,$A63,CQ$11:CQ$44)+SUMIF($CJ$89:$CJ$92,$A63,CQ$89:CQ$92)</f>
        <v>0</v>
      </c>
      <c r="CR63" s="115">
        <f t="shared" si="178"/>
        <v>0</v>
      </c>
      <c r="CS63" s="116" t="str">
        <f t="shared" si="156"/>
        <v>-</v>
      </c>
      <c r="CT63" s="115">
        <f>SUMIF($CI$11:$CI$44,$A63,CT$11:CT$44)+SUMIF($CI$89:$CI$92,$A63,CT$89:CT$92)</f>
        <v>0</v>
      </c>
      <c r="CU63" s="115">
        <f>SUMIF($CJ$11:$CJ$44,$A63,CU$11:CU$44)+SUMIF($CJ$89:$CJ$92,$A63,CU$89:CU$92)</f>
        <v>0</v>
      </c>
      <c r="CV63" s="115">
        <f t="shared" si="179"/>
        <v>0</v>
      </c>
      <c r="CW63" s="116" t="str">
        <f t="shared" si="157"/>
        <v>-</v>
      </c>
      <c r="CX63" s="115">
        <f t="shared" si="158"/>
        <v>0</v>
      </c>
      <c r="CY63" s="115">
        <f t="shared" si="158"/>
        <v>0</v>
      </c>
      <c r="CZ63" s="115">
        <f t="shared" si="180"/>
        <v>0</v>
      </c>
      <c r="DA63" s="116" t="str">
        <f t="shared" si="159"/>
        <v>-</v>
      </c>
      <c r="DB63" s="115">
        <f>SUMIF($CI$11:$CI$44,$A63,DB$11:DB$44)+SUMIF($CI$89:$CI$92,$A63,DB$89:DB$92)</f>
        <v>0</v>
      </c>
      <c r="DC63" s="115">
        <f>SUMIF($CJ$11:$CJ$44,$A63,DC$11:DC$44)+SUMIF($CJ$89:$CJ$92,$A63,DC$89:DC$92)</f>
        <v>0</v>
      </c>
      <c r="DD63" s="115">
        <f t="shared" si="181"/>
        <v>0</v>
      </c>
      <c r="DE63" s="116" t="str">
        <f t="shared" si="160"/>
        <v>-</v>
      </c>
      <c r="DF63" s="115">
        <f t="shared" si="161"/>
        <v>0</v>
      </c>
      <c r="DG63" s="115">
        <f t="shared" si="161"/>
        <v>0</v>
      </c>
      <c r="DH63" s="115">
        <f t="shared" si="182"/>
        <v>0</v>
      </c>
      <c r="DI63" s="116" t="str">
        <f t="shared" si="162"/>
        <v>-</v>
      </c>
      <c r="DJ63" s="115">
        <f>SUMIF($CI$11:$CI$44,$A63,DJ$11:DJ$44)+SUMIF($CI$89:$CI$92,$A63,DJ$89:DJ$92)</f>
        <v>5000</v>
      </c>
      <c r="DK63" s="115">
        <f>SUMIF($CJ$11:$CJ$44,$A63,DK$11:DK$44)+SUMIF($CJ$89:$CJ$92,$A63,DK$89:DK$92)</f>
        <v>0</v>
      </c>
      <c r="DL63" s="115">
        <f t="shared" si="183"/>
        <v>-5000</v>
      </c>
      <c r="DM63" s="116">
        <f t="shared" si="146"/>
        <v>0</v>
      </c>
      <c r="DN63" s="236"/>
      <c r="DO63" s="236"/>
      <c r="DP63" s="20"/>
      <c r="DQ63" s="20"/>
      <c r="DR63" s="20"/>
      <c r="DS63" s="20"/>
      <c r="DT63" s="20"/>
      <c r="DU63" s="20"/>
      <c r="DV63" s="20"/>
      <c r="DW63" s="20"/>
      <c r="DX63" s="20"/>
      <c r="DY63" s="20"/>
      <c r="DZ63" s="20"/>
      <c r="EA63" s="20"/>
      <c r="EB63" s="20"/>
      <c r="EC63" s="20"/>
      <c r="ED63" s="20"/>
      <c r="EE63" s="115">
        <f t="shared" si="194"/>
        <v>0</v>
      </c>
      <c r="EF63" s="115">
        <f t="shared" si="194"/>
        <v>0</v>
      </c>
      <c r="EG63" s="115">
        <f t="shared" si="194"/>
        <v>0</v>
      </c>
      <c r="EH63" s="115">
        <f t="shared" si="194"/>
        <v>0</v>
      </c>
      <c r="EI63" s="216"/>
      <c r="EJ63" s="216"/>
      <c r="EK63" s="216"/>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115">
        <v>0</v>
      </c>
      <c r="GQ63" s="115"/>
      <c r="GR63" s="115">
        <f t="shared" si="186"/>
        <v>5000</v>
      </c>
      <c r="GS63" s="115">
        <f t="shared" si="187"/>
        <v>5000</v>
      </c>
      <c r="GT63" s="115">
        <v>5000</v>
      </c>
      <c r="GU63" s="115"/>
      <c r="GV63" s="115">
        <f t="shared" si="188"/>
        <v>5000</v>
      </c>
      <c r="GW63" s="115">
        <f t="shared" si="188"/>
        <v>0</v>
      </c>
      <c r="GX63" s="114">
        <f t="shared" si="164"/>
        <v>0</v>
      </c>
      <c r="GY63" s="114">
        <f t="shared" si="164"/>
        <v>0</v>
      </c>
      <c r="GZ63" s="115">
        <v>0</v>
      </c>
      <c r="HA63" s="115">
        <f t="shared" si="189"/>
        <v>0</v>
      </c>
      <c r="HB63" s="115">
        <v>0</v>
      </c>
      <c r="HC63" s="115">
        <f t="shared" si="190"/>
        <v>0</v>
      </c>
      <c r="HD63" s="115">
        <v>0</v>
      </c>
      <c r="HE63" s="115">
        <f t="shared" si="191"/>
        <v>0</v>
      </c>
      <c r="HF63" s="115">
        <v>0</v>
      </c>
      <c r="HG63" s="115">
        <f t="shared" si="192"/>
        <v>0</v>
      </c>
      <c r="HH63" s="114">
        <f t="shared" si="166"/>
        <v>0</v>
      </c>
      <c r="HI63" s="246" t="s">
        <v>213</v>
      </c>
      <c r="HJ63" s="197"/>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row>
    <row r="64" spans="1:336" s="130" customFormat="1" ht="15.75" x14ac:dyDescent="0.2">
      <c r="A64" s="75" t="s">
        <v>214</v>
      </c>
      <c r="B64" s="235" t="s">
        <v>215</v>
      </c>
      <c r="C64" s="224"/>
      <c r="D64" s="224"/>
      <c r="E64" s="224"/>
      <c r="F64" s="233"/>
      <c r="G64" s="233"/>
      <c r="H64" s="233"/>
      <c r="I64" s="233"/>
      <c r="J64" s="224"/>
      <c r="K64" s="224"/>
      <c r="L64" s="224"/>
      <c r="M64" s="224"/>
      <c r="N64" s="224"/>
      <c r="O64" s="224"/>
      <c r="P64" s="224"/>
      <c r="Q64" s="224"/>
      <c r="R64" s="224"/>
      <c r="S64" s="224"/>
      <c r="T64" s="224"/>
      <c r="U64" s="224"/>
      <c r="V64" s="224"/>
      <c r="W64" s="224"/>
      <c r="X64" s="224"/>
      <c r="Y64" s="224"/>
      <c r="Z64" s="224"/>
      <c r="AA64" s="224"/>
      <c r="AB64" s="224"/>
      <c r="AC64" s="224"/>
      <c r="AD64" s="224"/>
      <c r="AE64" s="224"/>
      <c r="AF64" s="115">
        <f t="shared" si="143"/>
        <v>0</v>
      </c>
      <c r="AG64" s="115">
        <f t="shared" si="167"/>
        <v>0</v>
      </c>
      <c r="AH64" s="115">
        <f t="shared" si="167"/>
        <v>0</v>
      </c>
      <c r="AI64" s="115">
        <f t="shared" si="168"/>
        <v>0</v>
      </c>
      <c r="AJ64" s="116" t="str">
        <f t="shared" si="169"/>
        <v>-</v>
      </c>
      <c r="AK64" s="239">
        <v>0</v>
      </c>
      <c r="AL64" s="239"/>
      <c r="AM64" s="115">
        <f t="shared" si="170"/>
        <v>0</v>
      </c>
      <c r="AN64" s="116" t="str">
        <f t="shared" si="149"/>
        <v>-</v>
      </c>
      <c r="AO64" s="239"/>
      <c r="AP64" s="239"/>
      <c r="AQ64" s="115">
        <f t="shared" si="171"/>
        <v>0</v>
      </c>
      <c r="AR64" s="116" t="str">
        <f t="shared" si="150"/>
        <v>-</v>
      </c>
      <c r="AS64" s="115">
        <f t="shared" si="172"/>
        <v>0</v>
      </c>
      <c r="AT64" s="115">
        <f t="shared" si="172"/>
        <v>0</v>
      </c>
      <c r="AU64" s="115">
        <f t="shared" si="173"/>
        <v>0</v>
      </c>
      <c r="AV64" s="116" t="str">
        <f t="shared" si="151"/>
        <v>-</v>
      </c>
      <c r="AW64" s="239">
        <v>0</v>
      </c>
      <c r="AX64" s="239"/>
      <c r="AY64" s="115">
        <f t="shared" si="174"/>
        <v>0</v>
      </c>
      <c r="AZ64" s="116" t="str">
        <f t="shared" si="152"/>
        <v>-</v>
      </c>
      <c r="BA64" s="115">
        <f t="shared" si="175"/>
        <v>0</v>
      </c>
      <c r="BB64" s="115">
        <f t="shared" si="175"/>
        <v>0</v>
      </c>
      <c r="BC64" s="115">
        <f t="shared" si="193"/>
        <v>0</v>
      </c>
      <c r="BD64" s="116" t="str">
        <f t="shared" si="153"/>
        <v>-</v>
      </c>
      <c r="BE64" s="239">
        <v>0</v>
      </c>
      <c r="BF64" s="239"/>
      <c r="BG64" s="115">
        <f t="shared" si="176"/>
        <v>0</v>
      </c>
      <c r="BH64" s="116" t="str">
        <f t="shared" si="144"/>
        <v>-</v>
      </c>
      <c r="BI64" s="236"/>
      <c r="BJ64" s="236"/>
      <c r="BK64" s="20"/>
      <c r="BL64" s="20"/>
      <c r="BM64" s="20"/>
      <c r="BN64" s="20"/>
      <c r="BO64" s="20"/>
      <c r="BP64" s="20"/>
      <c r="BQ64" s="20"/>
      <c r="BR64" s="20"/>
      <c r="BS64" s="20"/>
      <c r="BT64" s="20"/>
      <c r="BU64" s="20"/>
      <c r="BV64" s="20"/>
      <c r="BW64" s="20"/>
      <c r="BX64" s="20"/>
      <c r="BY64" s="20"/>
      <c r="BZ64" s="239">
        <v>0</v>
      </c>
      <c r="CA64" s="239">
        <v>0</v>
      </c>
      <c r="CB64" s="239">
        <v>0</v>
      </c>
      <c r="CC64" s="239">
        <v>0</v>
      </c>
      <c r="CD64" s="216"/>
      <c r="CE64" s="227"/>
      <c r="CF64" s="216"/>
      <c r="CG64" s="20"/>
      <c r="CH64" s="20"/>
      <c r="CI64" s="209"/>
      <c r="CJ64" s="209"/>
      <c r="CK64" s="115">
        <f t="shared" si="145"/>
        <v>0</v>
      </c>
      <c r="CL64" s="115">
        <f t="shared" si="154"/>
        <v>0</v>
      </c>
      <c r="CM64" s="115">
        <f t="shared" si="154"/>
        <v>0</v>
      </c>
      <c r="CN64" s="115">
        <f t="shared" si="177"/>
        <v>0</v>
      </c>
      <c r="CO64" s="116" t="str">
        <f t="shared" si="155"/>
        <v>-</v>
      </c>
      <c r="CP64" s="115">
        <f>SUMIF($CI$11:$CI$44,$A64,CP$11:CP$44)+SUMIF($CI$89:$CI$92,$A64,CP$89:CP$92)</f>
        <v>0</v>
      </c>
      <c r="CQ64" s="115">
        <f>SUMIF($CJ$11:$CJ$44,$A64,CQ$11:CQ$44)+SUMIF($CJ$89:$CJ$92,$A64,CQ$89:CQ$92)</f>
        <v>0</v>
      </c>
      <c r="CR64" s="115">
        <f t="shared" si="178"/>
        <v>0</v>
      </c>
      <c r="CS64" s="116" t="str">
        <f t="shared" si="156"/>
        <v>-</v>
      </c>
      <c r="CT64" s="115">
        <f>SUMIF($CI$11:$CI$44,$A64,CT$11:CT$44)+SUMIF($CI$89:$CI$92,$A64,CT$89:CT$92)</f>
        <v>0</v>
      </c>
      <c r="CU64" s="115">
        <f>SUMIF($CJ$11:$CJ$44,$A64,CU$11:CU$44)+SUMIF($CJ$89:$CJ$92,$A64,CU$89:CU$92)</f>
        <v>0</v>
      </c>
      <c r="CV64" s="115">
        <f t="shared" si="179"/>
        <v>0</v>
      </c>
      <c r="CW64" s="116" t="str">
        <f t="shared" si="157"/>
        <v>-</v>
      </c>
      <c r="CX64" s="115">
        <f t="shared" si="158"/>
        <v>0</v>
      </c>
      <c r="CY64" s="115">
        <f t="shared" si="158"/>
        <v>0</v>
      </c>
      <c r="CZ64" s="115">
        <f t="shared" si="180"/>
        <v>0</v>
      </c>
      <c r="DA64" s="116" t="str">
        <f t="shared" si="159"/>
        <v>-</v>
      </c>
      <c r="DB64" s="115">
        <f>SUMIF($CI$11:$CI$44,$A64,DB$11:DB$44)+SUMIF($CI$89:$CI$92,$A64,DB$89:DB$92)</f>
        <v>0</v>
      </c>
      <c r="DC64" s="115">
        <f>SUMIF($CJ$11:$CJ$44,$A64,DC$11:DC$44)+SUMIF($CJ$89:$CJ$92,$A64,DC$89:DC$92)</f>
        <v>0</v>
      </c>
      <c r="DD64" s="115">
        <f t="shared" si="181"/>
        <v>0</v>
      </c>
      <c r="DE64" s="116" t="str">
        <f t="shared" si="160"/>
        <v>-</v>
      </c>
      <c r="DF64" s="115">
        <f t="shared" si="161"/>
        <v>0</v>
      </c>
      <c r="DG64" s="115">
        <f t="shared" si="161"/>
        <v>0</v>
      </c>
      <c r="DH64" s="115">
        <f t="shared" si="182"/>
        <v>0</v>
      </c>
      <c r="DI64" s="116" t="str">
        <f t="shared" si="162"/>
        <v>-</v>
      </c>
      <c r="DJ64" s="115">
        <f>SUMIF($CI$11:$CI$44,$A64,DJ$11:DJ$44)+SUMIF($CI$89:$CI$92,$A64,DJ$89:DJ$92)</f>
        <v>0</v>
      </c>
      <c r="DK64" s="115">
        <f>SUMIF($CJ$11:$CJ$44,$A64,DK$11:DK$44)+SUMIF($CJ$89:$CJ$92,$A64,DK$89:DK$92)</f>
        <v>0</v>
      </c>
      <c r="DL64" s="115">
        <f t="shared" si="183"/>
        <v>0</v>
      </c>
      <c r="DM64" s="116" t="str">
        <f t="shared" si="146"/>
        <v>-</v>
      </c>
      <c r="DN64" s="236"/>
      <c r="DO64" s="236"/>
      <c r="DP64" s="20"/>
      <c r="DQ64" s="20"/>
      <c r="DR64" s="20"/>
      <c r="DS64" s="20"/>
      <c r="DT64" s="20"/>
      <c r="DU64" s="20"/>
      <c r="DV64" s="20"/>
      <c r="DW64" s="20"/>
      <c r="DX64" s="20"/>
      <c r="DY64" s="20"/>
      <c r="DZ64" s="20"/>
      <c r="EA64" s="20"/>
      <c r="EB64" s="20"/>
      <c r="EC64" s="20"/>
      <c r="ED64" s="20"/>
      <c r="EE64" s="115">
        <f t="shared" si="194"/>
        <v>0</v>
      </c>
      <c r="EF64" s="115">
        <f t="shared" si="194"/>
        <v>0</v>
      </c>
      <c r="EG64" s="115">
        <f t="shared" si="194"/>
        <v>0</v>
      </c>
      <c r="EH64" s="115">
        <f t="shared" si="194"/>
        <v>0</v>
      </c>
      <c r="EI64" s="216"/>
      <c r="EJ64" s="216"/>
      <c r="EK64" s="216"/>
      <c r="EL64" s="20"/>
      <c r="EM64" s="20"/>
      <c r="EN64" s="20"/>
      <c r="EO64" s="20"/>
      <c r="EP64" s="20"/>
      <c r="EQ64" s="20"/>
      <c r="ER64" s="20"/>
      <c r="ES64" s="20"/>
      <c r="ET64" s="20"/>
      <c r="EU64" s="20"/>
      <c r="EV64" s="20"/>
      <c r="EW64" s="20"/>
      <c r="EX64" s="20"/>
      <c r="EY64" s="20"/>
      <c r="EZ64" s="20"/>
      <c r="FA64" s="20"/>
      <c r="FB64" s="20"/>
      <c r="FC64" s="20"/>
      <c r="FD64" s="20"/>
      <c r="FE64" s="20"/>
      <c r="FF64" s="20"/>
      <c r="FG64" s="20"/>
      <c r="FH64" s="20"/>
      <c r="FI64" s="20"/>
      <c r="FJ64" s="20"/>
      <c r="FK64" s="20"/>
      <c r="FL64" s="20"/>
      <c r="FM64" s="20"/>
      <c r="FN64" s="20"/>
      <c r="FO64" s="20"/>
      <c r="FP64" s="20"/>
      <c r="FQ64" s="20"/>
      <c r="FR64" s="20"/>
      <c r="FS64" s="20"/>
      <c r="FT64" s="20"/>
      <c r="FU64" s="20"/>
      <c r="FV64" s="20"/>
      <c r="FW64" s="20"/>
      <c r="FX64" s="20"/>
      <c r="FY64" s="20"/>
      <c r="FZ64" s="20"/>
      <c r="GA64" s="20"/>
      <c r="GB64" s="20"/>
      <c r="GC64" s="20"/>
      <c r="GD64" s="20"/>
      <c r="GE64" s="20"/>
      <c r="GF64" s="20"/>
      <c r="GG64" s="20"/>
      <c r="GH64" s="20"/>
      <c r="GI64" s="20"/>
      <c r="GJ64" s="20"/>
      <c r="GK64" s="20"/>
      <c r="GL64" s="20"/>
      <c r="GM64" s="20"/>
      <c r="GN64" s="20"/>
      <c r="GO64" s="20"/>
      <c r="GP64" s="115">
        <v>0</v>
      </c>
      <c r="GQ64" s="115"/>
      <c r="GR64" s="115">
        <f t="shared" si="186"/>
        <v>0</v>
      </c>
      <c r="GS64" s="115">
        <f t="shared" si="187"/>
        <v>0</v>
      </c>
      <c r="GT64" s="115">
        <v>0</v>
      </c>
      <c r="GU64" s="115"/>
      <c r="GV64" s="115">
        <f t="shared" si="188"/>
        <v>0</v>
      </c>
      <c r="GW64" s="115">
        <f t="shared" si="188"/>
        <v>0</v>
      </c>
      <c r="GX64" s="114">
        <f t="shared" si="164"/>
        <v>0</v>
      </c>
      <c r="GY64" s="114">
        <f t="shared" si="164"/>
        <v>0</v>
      </c>
      <c r="GZ64" s="115">
        <v>0</v>
      </c>
      <c r="HA64" s="115">
        <f t="shared" si="189"/>
        <v>0</v>
      </c>
      <c r="HB64" s="115">
        <v>0</v>
      </c>
      <c r="HC64" s="115">
        <f t="shared" si="190"/>
        <v>0</v>
      </c>
      <c r="HD64" s="115">
        <v>0</v>
      </c>
      <c r="HE64" s="115">
        <f t="shared" si="191"/>
        <v>0</v>
      </c>
      <c r="HF64" s="115">
        <v>0</v>
      </c>
      <c r="HG64" s="115">
        <f t="shared" si="192"/>
        <v>0</v>
      </c>
      <c r="HH64" s="114">
        <f t="shared" si="166"/>
        <v>0</v>
      </c>
      <c r="HI64" s="112"/>
      <c r="HJ64" s="197"/>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row>
    <row r="65" spans="1:336" s="130" customFormat="1" ht="15.75" x14ac:dyDescent="0.2">
      <c r="A65" s="75" t="s">
        <v>216</v>
      </c>
      <c r="B65" s="235" t="s">
        <v>217</v>
      </c>
      <c r="C65" s="224"/>
      <c r="D65" s="224"/>
      <c r="E65" s="224"/>
      <c r="F65" s="233"/>
      <c r="G65" s="233"/>
      <c r="H65" s="233"/>
      <c r="I65" s="233"/>
      <c r="J65" s="224"/>
      <c r="K65" s="224"/>
      <c r="L65" s="224"/>
      <c r="M65" s="224"/>
      <c r="N65" s="224"/>
      <c r="O65" s="224"/>
      <c r="P65" s="224"/>
      <c r="Q65" s="224"/>
      <c r="R65" s="224"/>
      <c r="S65" s="224"/>
      <c r="T65" s="224"/>
      <c r="U65" s="224"/>
      <c r="V65" s="224"/>
      <c r="W65" s="224"/>
      <c r="X65" s="224"/>
      <c r="Y65" s="224"/>
      <c r="Z65" s="224"/>
      <c r="AA65" s="224"/>
      <c r="AB65" s="224"/>
      <c r="AC65" s="224"/>
      <c r="AD65" s="224"/>
      <c r="AE65" s="224"/>
      <c r="AF65" s="115">
        <f>AG65+BZ65+CA65+CB65+CC65</f>
        <v>17140.228927668715</v>
      </c>
      <c r="AG65" s="115">
        <f t="shared" si="167"/>
        <v>10944.555164468713</v>
      </c>
      <c r="AH65" s="115">
        <f t="shared" si="167"/>
        <v>0</v>
      </c>
      <c r="AI65" s="115">
        <f t="shared" si="168"/>
        <v>-10944.555164468713</v>
      </c>
      <c r="AJ65" s="116">
        <f t="shared" si="169"/>
        <v>0</v>
      </c>
      <c r="AK65" s="239">
        <v>29.16449884333332</v>
      </c>
      <c r="AL65" s="239"/>
      <c r="AM65" s="115">
        <f t="shared" si="170"/>
        <v>-29.16449884333332</v>
      </c>
      <c r="AN65" s="116">
        <f t="shared" si="149"/>
        <v>0</v>
      </c>
      <c r="AO65" s="239">
        <v>906.45186199999989</v>
      </c>
      <c r="AP65" s="239"/>
      <c r="AQ65" s="115">
        <f t="shared" si="171"/>
        <v>-906.45186199999989</v>
      </c>
      <c r="AR65" s="116">
        <f t="shared" si="150"/>
        <v>0</v>
      </c>
      <c r="AS65" s="115">
        <f t="shared" si="172"/>
        <v>935.61636084333327</v>
      </c>
      <c r="AT65" s="115">
        <f t="shared" si="172"/>
        <v>0</v>
      </c>
      <c r="AU65" s="115">
        <f t="shared" si="173"/>
        <v>-935.61636084333327</v>
      </c>
      <c r="AV65" s="116">
        <f t="shared" si="151"/>
        <v>0</v>
      </c>
      <c r="AW65" s="239">
        <v>895.99679999999989</v>
      </c>
      <c r="AX65" s="239"/>
      <c r="AY65" s="115">
        <f t="shared" si="174"/>
        <v>-895.99679999999989</v>
      </c>
      <c r="AZ65" s="116">
        <f t="shared" si="152"/>
        <v>0</v>
      </c>
      <c r="BA65" s="115">
        <f t="shared" si="175"/>
        <v>1831.6131608433332</v>
      </c>
      <c r="BB65" s="115">
        <f t="shared" si="175"/>
        <v>0</v>
      </c>
      <c r="BC65" s="115">
        <f t="shared" si="193"/>
        <v>-1831.6131608433332</v>
      </c>
      <c r="BD65" s="116">
        <f t="shared" si="153"/>
        <v>0</v>
      </c>
      <c r="BE65" s="239">
        <v>9112.9420036253796</v>
      </c>
      <c r="BF65" s="239"/>
      <c r="BG65" s="115">
        <f t="shared" si="176"/>
        <v>-9112.9420036253796</v>
      </c>
      <c r="BH65" s="116">
        <f t="shared" si="144"/>
        <v>0</v>
      </c>
      <c r="BI65" s="128"/>
      <c r="BJ65" s="236"/>
      <c r="BK65" s="20"/>
      <c r="BL65" s="20"/>
      <c r="BM65" s="20"/>
      <c r="BN65" s="20"/>
      <c r="BO65" s="20"/>
      <c r="BP65" s="20"/>
      <c r="BQ65" s="20"/>
      <c r="BR65" s="20"/>
      <c r="BS65" s="20"/>
      <c r="BT65" s="20"/>
      <c r="BU65" s="20"/>
      <c r="BV65" s="20"/>
      <c r="BW65" s="20"/>
      <c r="BX65" s="20"/>
      <c r="BY65" s="20"/>
      <c r="BZ65" s="239">
        <f>BZ44-BZ59-BZ61</f>
        <v>2581.1694400000033</v>
      </c>
      <c r="CA65" s="239">
        <f>CA44-CA59-CA61</f>
        <v>1168.5925279999992</v>
      </c>
      <c r="CB65" s="239">
        <f>CB44-CB59-CB61</f>
        <v>1142.7126351999996</v>
      </c>
      <c r="CC65" s="239">
        <f>CC44-CC59-CC61</f>
        <v>1303.1991600000001</v>
      </c>
      <c r="CD65" s="216"/>
      <c r="CE65" s="227"/>
      <c r="CF65" s="216"/>
      <c r="CG65" s="20"/>
      <c r="CH65" s="20"/>
      <c r="CI65" s="209"/>
      <c r="CJ65" s="209"/>
      <c r="CK65" s="115">
        <f t="shared" si="145"/>
        <v>0</v>
      </c>
      <c r="CL65" s="115">
        <f t="shared" si="154"/>
        <v>0</v>
      </c>
      <c r="CM65" s="115">
        <f t="shared" si="154"/>
        <v>0</v>
      </c>
      <c r="CN65" s="115">
        <f t="shared" si="177"/>
        <v>0</v>
      </c>
      <c r="CO65" s="116" t="str">
        <f t="shared" si="155"/>
        <v>-</v>
      </c>
      <c r="CP65" s="115">
        <f>SUMIF($CI$11:$CI$44,$A65,CP$11:CP$44)+SUMIF($CI$89:$CI$92,$A65,CP$89:CP$92)</f>
        <v>0</v>
      </c>
      <c r="CQ65" s="115">
        <f>SUMIF($CJ$11:$CJ$44,$A65,CQ$11:CQ$44)+SUMIF($CJ$89:$CJ$92,$A65,CQ$89:CQ$92)</f>
        <v>0</v>
      </c>
      <c r="CR65" s="115">
        <f t="shared" si="178"/>
        <v>0</v>
      </c>
      <c r="CS65" s="116" t="str">
        <f t="shared" si="156"/>
        <v>-</v>
      </c>
      <c r="CT65" s="115">
        <f>SUMIF($CI$11:$CI$44,$A65,CT$11:CT$44)+SUMIF($CI$89:$CI$92,$A65,CT$89:CT$92)</f>
        <v>0</v>
      </c>
      <c r="CU65" s="115">
        <f>SUMIF($CJ$11:$CJ$44,$A65,CU$11:CU$44)+SUMIF($CJ$89:$CJ$92,$A65,CU$89:CU$92)</f>
        <v>0</v>
      </c>
      <c r="CV65" s="115">
        <f t="shared" si="179"/>
        <v>0</v>
      </c>
      <c r="CW65" s="116" t="str">
        <f t="shared" si="157"/>
        <v>-</v>
      </c>
      <c r="CX65" s="115">
        <f t="shared" si="158"/>
        <v>0</v>
      </c>
      <c r="CY65" s="115">
        <f t="shared" si="158"/>
        <v>0</v>
      </c>
      <c r="CZ65" s="115">
        <f t="shared" si="180"/>
        <v>0</v>
      </c>
      <c r="DA65" s="116" t="str">
        <f t="shared" si="159"/>
        <v>-</v>
      </c>
      <c r="DB65" s="115">
        <f>SUMIF($CI$11:$CI$44,$A65,DB$11:DB$44)+SUMIF($CI$89:$CI$92,$A65,DB$89:DB$92)</f>
        <v>0</v>
      </c>
      <c r="DC65" s="115">
        <f>SUMIF($CJ$11:$CJ$44,$A65,DC$11:DC$44)+SUMIF($CJ$89:$CJ$92,$A65,DC$89:DC$92)</f>
        <v>0</v>
      </c>
      <c r="DD65" s="115">
        <f t="shared" si="181"/>
        <v>0</v>
      </c>
      <c r="DE65" s="116" t="str">
        <f t="shared" si="160"/>
        <v>-</v>
      </c>
      <c r="DF65" s="115">
        <f t="shared" si="161"/>
        <v>0</v>
      </c>
      <c r="DG65" s="115">
        <f t="shared" si="161"/>
        <v>0</v>
      </c>
      <c r="DH65" s="115">
        <f t="shared" si="182"/>
        <v>0</v>
      </c>
      <c r="DI65" s="116" t="str">
        <f t="shared" si="162"/>
        <v>-</v>
      </c>
      <c r="DJ65" s="115">
        <f>SUMIF($CI$11:$CI$44,$A65,DJ$11:DJ$44)+SUMIF($CI$89:$CI$92,$A65,DJ$89:DJ$92)</f>
        <v>0</v>
      </c>
      <c r="DK65" s="115">
        <f>SUMIF($CJ$11:$CJ$44,$A65,DK$11:DK$44)+SUMIF($CJ$89:$CJ$92,$A65,DK$89:DK$92)</f>
        <v>0</v>
      </c>
      <c r="DL65" s="115">
        <f t="shared" si="183"/>
        <v>0</v>
      </c>
      <c r="DM65" s="116" t="str">
        <f t="shared" si="146"/>
        <v>-</v>
      </c>
      <c r="DN65" s="236"/>
      <c r="DO65" s="236"/>
      <c r="DP65" s="20"/>
      <c r="DQ65" s="20"/>
      <c r="DR65" s="20"/>
      <c r="DS65" s="20"/>
      <c r="DT65" s="20"/>
      <c r="DU65" s="20"/>
      <c r="DV65" s="20"/>
      <c r="DW65" s="20"/>
      <c r="DX65" s="20"/>
      <c r="DY65" s="20"/>
      <c r="DZ65" s="20"/>
      <c r="EA65" s="20"/>
      <c r="EB65" s="20"/>
      <c r="EC65" s="20"/>
      <c r="ED65" s="20"/>
      <c r="EE65" s="115">
        <f t="shared" si="194"/>
        <v>0</v>
      </c>
      <c r="EF65" s="115">
        <f t="shared" si="194"/>
        <v>0</v>
      </c>
      <c r="EG65" s="115">
        <f t="shared" si="194"/>
        <v>0</v>
      </c>
      <c r="EH65" s="115">
        <f t="shared" si="194"/>
        <v>0</v>
      </c>
      <c r="EI65" s="216"/>
      <c r="EJ65" s="216"/>
      <c r="EK65" s="216"/>
      <c r="EL65" s="20"/>
      <c r="EM65" s="20"/>
      <c r="EN65" s="20"/>
      <c r="EO65" s="20"/>
      <c r="EP65" s="20"/>
      <c r="EQ65" s="20"/>
      <c r="ER65" s="20"/>
      <c r="ES65" s="20"/>
      <c r="ET65" s="20"/>
      <c r="EU65" s="20"/>
      <c r="EV65" s="20"/>
      <c r="EW65" s="20"/>
      <c r="EX65" s="20"/>
      <c r="EY65" s="20"/>
      <c r="EZ65" s="20"/>
      <c r="FA65" s="20"/>
      <c r="FB65" s="20"/>
      <c r="FC65" s="20"/>
      <c r="FD65" s="20"/>
      <c r="FE65" s="20"/>
      <c r="FF65" s="20"/>
      <c r="FG65" s="20"/>
      <c r="FH65" s="20"/>
      <c r="FI65" s="20"/>
      <c r="FJ65" s="20"/>
      <c r="FK65" s="20"/>
      <c r="FL65" s="20"/>
      <c r="FM65" s="20"/>
      <c r="FN65" s="20"/>
      <c r="FO65" s="20"/>
      <c r="FP65" s="20"/>
      <c r="FQ65" s="20"/>
      <c r="FR65" s="20"/>
      <c r="FS65" s="20"/>
      <c r="FT65" s="20"/>
      <c r="FU65" s="20"/>
      <c r="FV65" s="20"/>
      <c r="FW65" s="20"/>
      <c r="FX65" s="20"/>
      <c r="FY65" s="20"/>
      <c r="FZ65" s="20"/>
      <c r="GA65" s="20"/>
      <c r="GB65" s="20"/>
      <c r="GC65" s="20"/>
      <c r="GD65" s="20"/>
      <c r="GE65" s="20"/>
      <c r="GF65" s="20"/>
      <c r="GG65" s="20"/>
      <c r="GH65" s="20"/>
      <c r="GI65" s="20"/>
      <c r="GJ65" s="20"/>
      <c r="GK65" s="20"/>
      <c r="GL65" s="20"/>
      <c r="GM65" s="20"/>
      <c r="GN65" s="20"/>
      <c r="GO65" s="20"/>
      <c r="GP65" s="115">
        <v>0</v>
      </c>
      <c r="GQ65" s="115"/>
      <c r="GR65" s="115">
        <f t="shared" si="186"/>
        <v>0</v>
      </c>
      <c r="GS65" s="115">
        <f t="shared" si="187"/>
        <v>0</v>
      </c>
      <c r="GT65" s="115">
        <v>0</v>
      </c>
      <c r="GU65" s="115"/>
      <c r="GV65" s="115">
        <f t="shared" si="188"/>
        <v>0</v>
      </c>
      <c r="GW65" s="115">
        <f t="shared" si="188"/>
        <v>0</v>
      </c>
      <c r="GX65" s="114">
        <f t="shared" si="164"/>
        <v>0</v>
      </c>
      <c r="GY65" s="114">
        <f t="shared" si="164"/>
        <v>0</v>
      </c>
      <c r="GZ65" s="115">
        <v>0</v>
      </c>
      <c r="HA65" s="115">
        <f t="shared" si="189"/>
        <v>0</v>
      </c>
      <c r="HB65" s="115">
        <v>0</v>
      </c>
      <c r="HC65" s="115">
        <f t="shared" si="190"/>
        <v>0</v>
      </c>
      <c r="HD65" s="115">
        <v>0</v>
      </c>
      <c r="HE65" s="115">
        <f t="shared" si="191"/>
        <v>0</v>
      </c>
      <c r="HF65" s="115">
        <v>0</v>
      </c>
      <c r="HG65" s="115">
        <f t="shared" si="192"/>
        <v>0</v>
      </c>
      <c r="HH65" s="114">
        <f t="shared" si="166"/>
        <v>0</v>
      </c>
      <c r="HI65" s="112"/>
      <c r="HJ65" s="197"/>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row>
    <row r="66" spans="1:336" s="130" customFormat="1" ht="15.75" collapsed="1" x14ac:dyDescent="0.2">
      <c r="A66" s="247"/>
      <c r="B66" s="235" t="s">
        <v>218</v>
      </c>
      <c r="C66" s="224"/>
      <c r="D66" s="224"/>
      <c r="E66" s="224"/>
      <c r="F66" s="233"/>
      <c r="G66" s="233"/>
      <c r="H66" s="233"/>
      <c r="I66" s="233"/>
      <c r="J66" s="224"/>
      <c r="K66" s="224"/>
      <c r="L66" s="224"/>
      <c r="M66" s="224"/>
      <c r="N66" s="224"/>
      <c r="O66" s="224"/>
      <c r="P66" s="224"/>
      <c r="Q66" s="224"/>
      <c r="R66" s="224"/>
      <c r="S66" s="224"/>
      <c r="T66" s="224"/>
      <c r="U66" s="224"/>
      <c r="V66" s="224"/>
      <c r="W66" s="224"/>
      <c r="X66" s="224"/>
      <c r="Y66" s="224"/>
      <c r="Z66" s="224"/>
      <c r="AA66" s="224"/>
      <c r="AB66" s="224"/>
      <c r="AC66" s="224"/>
      <c r="AD66" s="224"/>
      <c r="AE66" s="224"/>
      <c r="AF66" s="115">
        <f t="shared" si="143"/>
        <v>0</v>
      </c>
      <c r="AG66" s="115">
        <f t="shared" si="167"/>
        <v>0</v>
      </c>
      <c r="AH66" s="115">
        <f>AL66+AP66+AX66+BF66</f>
        <v>0</v>
      </c>
      <c r="AI66" s="115">
        <f t="shared" si="168"/>
        <v>0</v>
      </c>
      <c r="AJ66" s="116" t="str">
        <f t="shared" si="169"/>
        <v>-</v>
      </c>
      <c r="AK66" s="239">
        <f>AK67+AK68+AK70+AK71+AK69</f>
        <v>0</v>
      </c>
      <c r="AL66" s="239">
        <f>AL67+AL68+AL70+AL71+AL69</f>
        <v>0</v>
      </c>
      <c r="AM66" s="115">
        <f t="shared" si="170"/>
        <v>0</v>
      </c>
      <c r="AN66" s="116" t="str">
        <f t="shared" si="149"/>
        <v>-</v>
      </c>
      <c r="AO66" s="239">
        <f>AO67+AO68+AO70+AO71+AO69</f>
        <v>0</v>
      </c>
      <c r="AP66" s="239">
        <f>AP67+AP68+AP70+AP71+AP69</f>
        <v>0</v>
      </c>
      <c r="AQ66" s="115">
        <f t="shared" si="171"/>
        <v>0</v>
      </c>
      <c r="AR66" s="116" t="str">
        <f t="shared" si="150"/>
        <v>-</v>
      </c>
      <c r="AS66" s="115">
        <f t="shared" si="172"/>
        <v>0</v>
      </c>
      <c r="AT66" s="115">
        <f t="shared" si="172"/>
        <v>0</v>
      </c>
      <c r="AU66" s="115">
        <f t="shared" si="173"/>
        <v>0</v>
      </c>
      <c r="AV66" s="116" t="str">
        <f t="shared" si="151"/>
        <v>-</v>
      </c>
      <c r="AW66" s="239">
        <f>AW67+AW68+AW70+AW71+AW69</f>
        <v>0</v>
      </c>
      <c r="AX66" s="239">
        <f>AX67+AX68+AX70+AX71+AX69</f>
        <v>0</v>
      </c>
      <c r="AY66" s="115">
        <f t="shared" si="174"/>
        <v>0</v>
      </c>
      <c r="AZ66" s="116" t="str">
        <f t="shared" si="152"/>
        <v>-</v>
      </c>
      <c r="BA66" s="115">
        <f t="shared" si="175"/>
        <v>0</v>
      </c>
      <c r="BB66" s="115">
        <f t="shared" si="175"/>
        <v>0</v>
      </c>
      <c r="BC66" s="115">
        <f t="shared" si="193"/>
        <v>0</v>
      </c>
      <c r="BD66" s="116" t="str">
        <f t="shared" si="153"/>
        <v>-</v>
      </c>
      <c r="BE66" s="239">
        <f>BE67+BE68+BE70+BE71+BE69</f>
        <v>0</v>
      </c>
      <c r="BF66" s="239">
        <f>BF67+BF68+BF70+BF71+BF69</f>
        <v>0</v>
      </c>
      <c r="BG66" s="115">
        <f t="shared" si="176"/>
        <v>0</v>
      </c>
      <c r="BH66" s="116" t="str">
        <f t="shared" si="144"/>
        <v>-</v>
      </c>
      <c r="BI66" s="236"/>
      <c r="BJ66" s="236"/>
      <c r="BK66" s="20"/>
      <c r="BL66" s="20"/>
      <c r="BM66" s="20"/>
      <c r="BN66" s="20"/>
      <c r="BO66" s="20"/>
      <c r="BP66" s="20"/>
      <c r="BQ66" s="20"/>
      <c r="BR66" s="20"/>
      <c r="BS66" s="20"/>
      <c r="BT66" s="20"/>
      <c r="BU66" s="20"/>
      <c r="BV66" s="20"/>
      <c r="BW66" s="20"/>
      <c r="BX66" s="20"/>
      <c r="BY66" s="20"/>
      <c r="BZ66" s="239">
        <f>BZ67+BZ68+BZ70+BZ71+BZ69</f>
        <v>0</v>
      </c>
      <c r="CA66" s="239">
        <f>CA67+CA68+CA70+CA71+CA69</f>
        <v>0</v>
      </c>
      <c r="CB66" s="239">
        <f>CB67+CB68+CB70+CB71+CB69</f>
        <v>0</v>
      </c>
      <c r="CC66" s="239">
        <f>CC67+CC68+CC70+CC71+CC69</f>
        <v>0</v>
      </c>
      <c r="CD66" s="216"/>
      <c r="CE66" s="227"/>
      <c r="CF66" s="216"/>
      <c r="CG66" s="20"/>
      <c r="CH66" s="20"/>
      <c r="CI66" s="209"/>
      <c r="CJ66" s="209"/>
      <c r="CK66" s="115">
        <f t="shared" si="145"/>
        <v>0</v>
      </c>
      <c r="CL66" s="115">
        <f t="shared" si="154"/>
        <v>0</v>
      </c>
      <c r="CM66" s="115">
        <f>CQ66+CU66+DC66+DK66</f>
        <v>0</v>
      </c>
      <c r="CN66" s="115">
        <f t="shared" si="177"/>
        <v>0</v>
      </c>
      <c r="CO66" s="116" t="str">
        <f t="shared" si="155"/>
        <v>-</v>
      </c>
      <c r="CP66" s="115">
        <f>SUM(CP67:CP71)</f>
        <v>0</v>
      </c>
      <c r="CQ66" s="115">
        <f>SUM(CQ67:CQ71)</f>
        <v>0</v>
      </c>
      <c r="CR66" s="115">
        <f t="shared" si="178"/>
        <v>0</v>
      </c>
      <c r="CS66" s="116" t="str">
        <f t="shared" si="156"/>
        <v>-</v>
      </c>
      <c r="CT66" s="115">
        <f>SUM(CT67:CT71)</f>
        <v>0</v>
      </c>
      <c r="CU66" s="115">
        <f>SUM(CU67:CU71)</f>
        <v>0</v>
      </c>
      <c r="CV66" s="115">
        <f t="shared" si="179"/>
        <v>0</v>
      </c>
      <c r="CW66" s="116" t="str">
        <f t="shared" si="157"/>
        <v>-</v>
      </c>
      <c r="CX66" s="115">
        <f t="shared" si="158"/>
        <v>0</v>
      </c>
      <c r="CY66" s="115">
        <f t="shared" si="158"/>
        <v>0</v>
      </c>
      <c r="CZ66" s="115">
        <f t="shared" si="180"/>
        <v>0</v>
      </c>
      <c r="DA66" s="116" t="str">
        <f t="shared" si="159"/>
        <v>-</v>
      </c>
      <c r="DB66" s="115">
        <f>SUM(DB67:DB71)</f>
        <v>0</v>
      </c>
      <c r="DC66" s="115">
        <f>SUM(DC67:DC71)</f>
        <v>0</v>
      </c>
      <c r="DD66" s="115">
        <f t="shared" si="181"/>
        <v>0</v>
      </c>
      <c r="DE66" s="116" t="str">
        <f t="shared" si="160"/>
        <v>-</v>
      </c>
      <c r="DF66" s="115">
        <f t="shared" si="161"/>
        <v>0</v>
      </c>
      <c r="DG66" s="115">
        <f t="shared" si="161"/>
        <v>0</v>
      </c>
      <c r="DH66" s="115">
        <f t="shared" si="182"/>
        <v>0</v>
      </c>
      <c r="DI66" s="116" t="str">
        <f t="shared" si="162"/>
        <v>-</v>
      </c>
      <c r="DJ66" s="115">
        <f>SUM(DJ67:DJ71)</f>
        <v>0</v>
      </c>
      <c r="DK66" s="115">
        <f>SUM(DK67:DK71)</f>
        <v>0</v>
      </c>
      <c r="DL66" s="115">
        <f t="shared" si="183"/>
        <v>0</v>
      </c>
      <c r="DM66" s="116" t="str">
        <f t="shared" si="146"/>
        <v>-</v>
      </c>
      <c r="DN66" s="236"/>
      <c r="DO66" s="236"/>
      <c r="DP66" s="20"/>
      <c r="DQ66" s="20"/>
      <c r="DR66" s="20"/>
      <c r="DS66" s="20"/>
      <c r="DT66" s="20"/>
      <c r="DU66" s="20"/>
      <c r="DV66" s="20"/>
      <c r="DW66" s="20"/>
      <c r="DX66" s="20"/>
      <c r="DY66" s="20"/>
      <c r="DZ66" s="20"/>
      <c r="EA66" s="20"/>
      <c r="EB66" s="20"/>
      <c r="EC66" s="20"/>
      <c r="ED66" s="20"/>
      <c r="EE66" s="115">
        <f>SUM(EE67:EE71)</f>
        <v>0</v>
      </c>
      <c r="EF66" s="115">
        <f>SUM(EF67:EF71)</f>
        <v>0</v>
      </c>
      <c r="EG66" s="115">
        <f>SUM(EG67:EG71)</f>
        <v>0</v>
      </c>
      <c r="EH66" s="115">
        <f>SUM(EH67:EH71)</f>
        <v>0</v>
      </c>
      <c r="EI66" s="216"/>
      <c r="EJ66" s="216"/>
      <c r="EK66" s="216"/>
      <c r="EL66" s="20"/>
      <c r="EM66" s="20"/>
      <c r="EN66" s="20"/>
      <c r="EO66" s="20"/>
      <c r="EP66" s="20"/>
      <c r="EQ66" s="20"/>
      <c r="ER66" s="20"/>
      <c r="ES66" s="20"/>
      <c r="ET66" s="20"/>
      <c r="EU66" s="20"/>
      <c r="EV66" s="20"/>
      <c r="EW66" s="20"/>
      <c r="EX66" s="20"/>
      <c r="EY66" s="20"/>
      <c r="EZ66" s="20"/>
      <c r="FA66" s="20"/>
      <c r="FB66" s="20"/>
      <c r="FC66" s="20"/>
      <c r="FD66" s="20"/>
      <c r="FE66" s="20"/>
      <c r="FF66" s="20"/>
      <c r="FG66" s="20"/>
      <c r="FH66" s="20"/>
      <c r="FI66" s="20"/>
      <c r="FJ66" s="20"/>
      <c r="FK66" s="20"/>
      <c r="FL66" s="20"/>
      <c r="FM66" s="20"/>
      <c r="FN66" s="20"/>
      <c r="FO66" s="20"/>
      <c r="FP66" s="20"/>
      <c r="FQ66" s="20"/>
      <c r="FR66" s="20"/>
      <c r="FS66" s="20"/>
      <c r="FT66" s="20"/>
      <c r="FU66" s="20"/>
      <c r="FV66" s="20"/>
      <c r="FW66" s="20"/>
      <c r="FX66" s="20"/>
      <c r="FY66" s="20"/>
      <c r="FZ66" s="20"/>
      <c r="GA66" s="20"/>
      <c r="GB66" s="20"/>
      <c r="GC66" s="20"/>
      <c r="GD66" s="20"/>
      <c r="GE66" s="20"/>
      <c r="GF66" s="20"/>
      <c r="GG66" s="20"/>
      <c r="GH66" s="20"/>
      <c r="GI66" s="20"/>
      <c r="GJ66" s="20"/>
      <c r="GK66" s="20"/>
      <c r="GL66" s="20"/>
      <c r="GM66" s="20"/>
      <c r="GN66" s="20"/>
      <c r="GO66" s="20"/>
      <c r="GP66" s="115">
        <f t="shared" ref="GP66:GW66" si="195">SUM(GP67:GP71)</f>
        <v>0</v>
      </c>
      <c r="GQ66" s="115">
        <f>SUM(GQ67:GQ71)</f>
        <v>0</v>
      </c>
      <c r="GR66" s="115">
        <f t="shared" si="195"/>
        <v>0</v>
      </c>
      <c r="GS66" s="115">
        <f t="shared" si="195"/>
        <v>0</v>
      </c>
      <c r="GT66" s="115">
        <f t="shared" si="195"/>
        <v>0</v>
      </c>
      <c r="GU66" s="115">
        <f t="shared" si="195"/>
        <v>0</v>
      </c>
      <c r="GV66" s="115">
        <f t="shared" si="195"/>
        <v>0</v>
      </c>
      <c r="GW66" s="115">
        <f t="shared" si="195"/>
        <v>0</v>
      </c>
      <c r="GX66" s="114">
        <f t="shared" si="164"/>
        <v>0</v>
      </c>
      <c r="GY66" s="114">
        <f t="shared" si="164"/>
        <v>0</v>
      </c>
      <c r="GZ66" s="115">
        <f t="shared" ref="GZ66:HG66" si="196">SUM(GZ67:GZ71)</f>
        <v>0</v>
      </c>
      <c r="HA66" s="115">
        <f t="shared" si="196"/>
        <v>0</v>
      </c>
      <c r="HB66" s="115">
        <f t="shared" si="196"/>
        <v>0</v>
      </c>
      <c r="HC66" s="115">
        <f t="shared" si="196"/>
        <v>0</v>
      </c>
      <c r="HD66" s="115">
        <f t="shared" si="196"/>
        <v>0</v>
      </c>
      <c r="HE66" s="115">
        <f t="shared" si="196"/>
        <v>0</v>
      </c>
      <c r="HF66" s="115">
        <f t="shared" si="196"/>
        <v>0</v>
      </c>
      <c r="HG66" s="115">
        <f t="shared" si="196"/>
        <v>0</v>
      </c>
      <c r="HH66" s="114">
        <f t="shared" si="166"/>
        <v>0</v>
      </c>
      <c r="HI66" s="112"/>
      <c r="HJ66" s="197"/>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row>
    <row r="67" spans="1:336" s="130" customFormat="1" ht="15.75" hidden="1" outlineLevel="1" x14ac:dyDescent="0.2">
      <c r="A67" s="75" t="s">
        <v>219</v>
      </c>
      <c r="B67" s="248" t="s">
        <v>220</v>
      </c>
      <c r="C67" s="224"/>
      <c r="D67" s="224"/>
      <c r="E67" s="224"/>
      <c r="F67" s="233"/>
      <c r="G67" s="233"/>
      <c r="H67" s="233"/>
      <c r="I67" s="233"/>
      <c r="J67" s="224"/>
      <c r="K67" s="224"/>
      <c r="L67" s="224"/>
      <c r="M67" s="224"/>
      <c r="N67" s="224"/>
      <c r="O67" s="224"/>
      <c r="P67" s="224"/>
      <c r="Q67" s="224"/>
      <c r="R67" s="224"/>
      <c r="S67" s="224"/>
      <c r="T67" s="224"/>
      <c r="U67" s="224"/>
      <c r="V67" s="224"/>
      <c r="W67" s="224"/>
      <c r="X67" s="224"/>
      <c r="Y67" s="224"/>
      <c r="Z67" s="224"/>
      <c r="AA67" s="224"/>
      <c r="AB67" s="224"/>
      <c r="AC67" s="224"/>
      <c r="AD67" s="224"/>
      <c r="AE67" s="224"/>
      <c r="AF67" s="115">
        <f t="shared" si="143"/>
        <v>0</v>
      </c>
      <c r="AG67" s="115">
        <f t="shared" si="167"/>
        <v>0</v>
      </c>
      <c r="AH67" s="115">
        <f>AL67+AP67+AX67+BF67</f>
        <v>0</v>
      </c>
      <c r="AI67" s="115">
        <f t="shared" si="168"/>
        <v>0</v>
      </c>
      <c r="AJ67" s="116" t="str">
        <f t="shared" si="169"/>
        <v>-</v>
      </c>
      <c r="AK67" s="239">
        <v>0</v>
      </c>
      <c r="AL67" s="239"/>
      <c r="AM67" s="115">
        <f t="shared" si="170"/>
        <v>0</v>
      </c>
      <c r="AN67" s="116" t="str">
        <f t="shared" si="149"/>
        <v>-</v>
      </c>
      <c r="AO67" s="239">
        <v>0</v>
      </c>
      <c r="AP67" s="239"/>
      <c r="AQ67" s="115">
        <f t="shared" si="171"/>
        <v>0</v>
      </c>
      <c r="AR67" s="116" t="str">
        <f t="shared" si="150"/>
        <v>-</v>
      </c>
      <c r="AS67" s="115">
        <f t="shared" si="172"/>
        <v>0</v>
      </c>
      <c r="AT67" s="115">
        <f t="shared" si="172"/>
        <v>0</v>
      </c>
      <c r="AU67" s="115">
        <f t="shared" si="173"/>
        <v>0</v>
      </c>
      <c r="AV67" s="116" t="str">
        <f t="shared" si="151"/>
        <v>-</v>
      </c>
      <c r="AW67" s="239">
        <v>0</v>
      </c>
      <c r="AX67" s="239"/>
      <c r="AY67" s="115">
        <f t="shared" si="174"/>
        <v>0</v>
      </c>
      <c r="AZ67" s="116" t="str">
        <f t="shared" si="152"/>
        <v>-</v>
      </c>
      <c r="BA67" s="115">
        <f t="shared" si="175"/>
        <v>0</v>
      </c>
      <c r="BB67" s="115">
        <f t="shared" si="175"/>
        <v>0</v>
      </c>
      <c r="BC67" s="115">
        <f t="shared" si="193"/>
        <v>0</v>
      </c>
      <c r="BD67" s="116" t="str">
        <f t="shared" si="153"/>
        <v>-</v>
      </c>
      <c r="BE67" s="239">
        <v>0</v>
      </c>
      <c r="BF67" s="239"/>
      <c r="BG67" s="115">
        <f t="shared" si="176"/>
        <v>0</v>
      </c>
      <c r="BH67" s="116" t="str">
        <f t="shared" si="144"/>
        <v>-</v>
      </c>
      <c r="BI67" s="240"/>
      <c r="BJ67" s="240"/>
      <c r="BK67" s="241"/>
      <c r="BL67" s="241"/>
      <c r="BM67" s="241"/>
      <c r="BN67" s="241"/>
      <c r="BO67" s="241"/>
      <c r="BP67" s="241"/>
      <c r="BQ67" s="241"/>
      <c r="BR67" s="241"/>
      <c r="BS67" s="241"/>
      <c r="BT67" s="241"/>
      <c r="BU67" s="241"/>
      <c r="BV67" s="241"/>
      <c r="BW67" s="241"/>
      <c r="BX67" s="241"/>
      <c r="BY67" s="241"/>
      <c r="BZ67" s="239">
        <v>0</v>
      </c>
      <c r="CA67" s="239">
        <v>0</v>
      </c>
      <c r="CB67" s="239">
        <v>0</v>
      </c>
      <c r="CC67" s="239">
        <v>0</v>
      </c>
      <c r="CD67" s="216"/>
      <c r="CE67" s="227"/>
      <c r="CF67" s="216"/>
      <c r="CG67" s="20"/>
      <c r="CH67" s="20"/>
      <c r="CI67" s="209"/>
      <c r="CJ67" s="209"/>
      <c r="CK67" s="115">
        <f t="shared" si="145"/>
        <v>0</v>
      </c>
      <c r="CL67" s="115">
        <f t="shared" si="154"/>
        <v>0</v>
      </c>
      <c r="CM67" s="115">
        <f t="shared" si="154"/>
        <v>0</v>
      </c>
      <c r="CN67" s="115">
        <f t="shared" si="177"/>
        <v>0</v>
      </c>
      <c r="CO67" s="116" t="str">
        <f t="shared" si="155"/>
        <v>-</v>
      </c>
      <c r="CP67" s="115">
        <f>SUMIF($CI$11:$CI$44,$A67,CP$11:CP$44)+SUMIF($CI$89:$CI$92,$A67,CP$89:CP$92)</f>
        <v>0</v>
      </c>
      <c r="CQ67" s="115">
        <f>SUMIF($CJ$11:$CJ$44,$A67,CQ$11:CQ$44)+SUMIF($CJ$89:$CJ$92,$A67,CQ$89:CQ$92)</f>
        <v>0</v>
      </c>
      <c r="CR67" s="115">
        <f t="shared" si="178"/>
        <v>0</v>
      </c>
      <c r="CS67" s="116" t="str">
        <f t="shared" si="156"/>
        <v>-</v>
      </c>
      <c r="CT67" s="115">
        <f>SUMIF($CI$11:$CI$44,$A67,CT$11:CT$44)+SUMIF($CI$89:$CI$92,$A67,CT$89:CT$92)</f>
        <v>0</v>
      </c>
      <c r="CU67" s="115">
        <f>SUMIF($CJ$11:$CJ$44,$A67,CU$11:CU$44)+SUMIF($CJ$89:$CJ$92,$A67,CU$89:CU$92)</f>
        <v>0</v>
      </c>
      <c r="CV67" s="115">
        <f t="shared" si="179"/>
        <v>0</v>
      </c>
      <c r="CW67" s="116" t="str">
        <f t="shared" si="157"/>
        <v>-</v>
      </c>
      <c r="CX67" s="115">
        <f t="shared" si="158"/>
        <v>0</v>
      </c>
      <c r="CY67" s="115">
        <f t="shared" si="158"/>
        <v>0</v>
      </c>
      <c r="CZ67" s="115">
        <f t="shared" si="180"/>
        <v>0</v>
      </c>
      <c r="DA67" s="116" t="str">
        <f t="shared" si="159"/>
        <v>-</v>
      </c>
      <c r="DB67" s="115">
        <f>SUMIF($CI$11:$CI$44,$A67,DB$11:DB$44)+SUMIF($CI$89:$CI$92,$A67,DB$89:DB$92)</f>
        <v>0</v>
      </c>
      <c r="DC67" s="115">
        <f>SUMIF($CJ$11:$CJ$44,$A67,DC$11:DC$44)+SUMIF($CJ$89:$CJ$92,$A67,DC$89:DC$92)</f>
        <v>0</v>
      </c>
      <c r="DD67" s="115">
        <f t="shared" si="181"/>
        <v>0</v>
      </c>
      <c r="DE67" s="116" t="str">
        <f t="shared" si="160"/>
        <v>-</v>
      </c>
      <c r="DF67" s="115">
        <f t="shared" si="161"/>
        <v>0</v>
      </c>
      <c r="DG67" s="115">
        <f t="shared" si="161"/>
        <v>0</v>
      </c>
      <c r="DH67" s="115">
        <f t="shared" si="182"/>
        <v>0</v>
      </c>
      <c r="DI67" s="116" t="str">
        <f t="shared" si="162"/>
        <v>-</v>
      </c>
      <c r="DJ67" s="115">
        <f>SUMIF($CI$11:$CI$44,$A67,DJ$11:DJ$44)+SUMIF($CI$89:$CI$92,$A67,DJ$89:DJ$92)</f>
        <v>0</v>
      </c>
      <c r="DK67" s="115">
        <f>SUMIF($CJ$11:$CJ$44,$A67,DK$11:DK$44)+SUMIF($CJ$89:$CJ$92,$A67,DK$89:DK$92)</f>
        <v>0</v>
      </c>
      <c r="DL67" s="115">
        <f t="shared" si="183"/>
        <v>0</v>
      </c>
      <c r="DM67" s="116" t="str">
        <f t="shared" si="146"/>
        <v>-</v>
      </c>
      <c r="DN67" s="240"/>
      <c r="DO67" s="240"/>
      <c r="DP67" s="241"/>
      <c r="DQ67" s="241"/>
      <c r="DR67" s="241"/>
      <c r="DS67" s="241"/>
      <c r="DT67" s="241"/>
      <c r="DU67" s="241"/>
      <c r="DV67" s="241"/>
      <c r="DW67" s="241"/>
      <c r="DX67" s="241"/>
      <c r="DY67" s="241"/>
      <c r="DZ67" s="241"/>
      <c r="EA67" s="241"/>
      <c r="EB67" s="241"/>
      <c r="EC67" s="241"/>
      <c r="ED67" s="241"/>
      <c r="EE67" s="115">
        <f t="shared" ref="EE67:EH71" si="197">SUMIF($CI$11:$CI$44,$A67,EE$11:EE$44)+SUMIF($CI$89:$CI$92,$A67,EE$89:EE$92)</f>
        <v>0</v>
      </c>
      <c r="EF67" s="115">
        <f t="shared" si="197"/>
        <v>0</v>
      </c>
      <c r="EG67" s="115">
        <f t="shared" si="197"/>
        <v>0</v>
      </c>
      <c r="EH67" s="115">
        <f t="shared" si="197"/>
        <v>0</v>
      </c>
      <c r="EI67" s="216"/>
      <c r="EJ67" s="216"/>
      <c r="EK67" s="216"/>
      <c r="EL67" s="20"/>
      <c r="EM67" s="20"/>
      <c r="EN67" s="20"/>
      <c r="EO67" s="20"/>
      <c r="EP67" s="20"/>
      <c r="EQ67" s="20"/>
      <c r="ER67" s="20"/>
      <c r="ES67" s="20"/>
      <c r="ET67" s="20"/>
      <c r="EU67" s="20"/>
      <c r="EV67" s="20"/>
      <c r="EW67" s="20"/>
      <c r="EX67" s="20"/>
      <c r="EY67" s="20"/>
      <c r="EZ67" s="20"/>
      <c r="FA67" s="20"/>
      <c r="FB67" s="20"/>
      <c r="FC67" s="20"/>
      <c r="FD67" s="20"/>
      <c r="FE67" s="20"/>
      <c r="FF67" s="20"/>
      <c r="FG67" s="20"/>
      <c r="FH67" s="20"/>
      <c r="FI67" s="20"/>
      <c r="FJ67" s="20"/>
      <c r="FK67" s="20"/>
      <c r="FL67" s="20"/>
      <c r="FM67" s="20"/>
      <c r="FN67" s="20"/>
      <c r="FO67" s="20"/>
      <c r="FP67" s="20"/>
      <c r="FQ67" s="20"/>
      <c r="FR67" s="20"/>
      <c r="FS67" s="20"/>
      <c r="FT67" s="20"/>
      <c r="FU67" s="20"/>
      <c r="FV67" s="20"/>
      <c r="FW67" s="20"/>
      <c r="FX67" s="20"/>
      <c r="FY67" s="20"/>
      <c r="FZ67" s="20"/>
      <c r="GA67" s="20"/>
      <c r="GB67" s="20"/>
      <c r="GC67" s="20"/>
      <c r="GD67" s="20"/>
      <c r="GE67" s="20"/>
      <c r="GF67" s="20"/>
      <c r="GG67" s="20"/>
      <c r="GH67" s="20"/>
      <c r="GI67" s="20"/>
      <c r="GJ67" s="20"/>
      <c r="GK67" s="20"/>
      <c r="GL67" s="20"/>
      <c r="GM67" s="20"/>
      <c r="GN67" s="20"/>
      <c r="GO67" s="20"/>
      <c r="GP67" s="249">
        <v>0</v>
      </c>
      <c r="GQ67" s="249"/>
      <c r="GR67" s="115">
        <f>GT67+GZ67+HB67+HD67+HF67</f>
        <v>0</v>
      </c>
      <c r="GS67" s="115">
        <f>GV67+HA67+HC67+HE67+HG67</f>
        <v>0</v>
      </c>
      <c r="GT67" s="249">
        <v>0</v>
      </c>
      <c r="GU67" s="249"/>
      <c r="GV67" s="115">
        <f t="shared" ref="GV67:GW71" si="198">CL67</f>
        <v>0</v>
      </c>
      <c r="GW67" s="115">
        <f t="shared" si="198"/>
        <v>0</v>
      </c>
      <c r="GX67" s="114">
        <f t="shared" si="164"/>
        <v>0</v>
      </c>
      <c r="GY67" s="114">
        <f t="shared" si="164"/>
        <v>0</v>
      </c>
      <c r="GZ67" s="249">
        <v>0</v>
      </c>
      <c r="HA67" s="115">
        <f>EE67</f>
        <v>0</v>
      </c>
      <c r="HB67" s="249">
        <v>0</v>
      </c>
      <c r="HC67" s="115">
        <f>EF67</f>
        <v>0</v>
      </c>
      <c r="HD67" s="249">
        <v>0</v>
      </c>
      <c r="HE67" s="115">
        <f>EG67</f>
        <v>0</v>
      </c>
      <c r="HF67" s="249">
        <v>0</v>
      </c>
      <c r="HG67" s="115">
        <f>EH67</f>
        <v>0</v>
      </c>
      <c r="HH67" s="114">
        <f t="shared" si="166"/>
        <v>0</v>
      </c>
      <c r="HI67" s="250"/>
      <c r="HJ67" s="197"/>
      <c r="HK67" s="251"/>
      <c r="HL67" s="251"/>
      <c r="HM67" s="251"/>
      <c r="HN67" s="251"/>
      <c r="HO67" s="251"/>
      <c r="HP67" s="251"/>
      <c r="HQ67" s="251"/>
      <c r="HR67" s="251"/>
      <c r="HS67" s="251"/>
      <c r="HT67" s="251"/>
      <c r="HU67" s="251"/>
      <c r="HV67" s="251"/>
      <c r="HW67" s="251"/>
      <c r="HX67" s="251"/>
      <c r="HY67" s="251"/>
      <c r="HZ67" s="251"/>
      <c r="IA67" s="251"/>
      <c r="IB67" s="251"/>
      <c r="IC67" s="251"/>
      <c r="ID67" s="251"/>
      <c r="IE67" s="251"/>
      <c r="IF67" s="251"/>
      <c r="IG67" s="251"/>
      <c r="IH67" s="251"/>
      <c r="II67" s="251"/>
      <c r="IJ67" s="251"/>
      <c r="IK67" s="251"/>
      <c r="IL67" s="251"/>
      <c r="IM67" s="251"/>
      <c r="IN67" s="251"/>
      <c r="IO67" s="251"/>
      <c r="IP67" s="251"/>
      <c r="IQ67" s="251"/>
      <c r="IR67" s="251"/>
      <c r="IS67" s="251"/>
      <c r="IT67" s="251"/>
      <c r="IU67" s="251"/>
      <c r="IV67" s="251"/>
      <c r="IW67" s="251"/>
      <c r="IX67" s="251"/>
      <c r="IY67" s="251"/>
      <c r="IZ67" s="251"/>
      <c r="JA67" s="251"/>
      <c r="JB67" s="251"/>
      <c r="JC67" s="251"/>
      <c r="JD67" s="251"/>
      <c r="JE67" s="251"/>
      <c r="JF67" s="251"/>
      <c r="JG67" s="251"/>
      <c r="JH67" s="251"/>
      <c r="JI67" s="251"/>
      <c r="JJ67" s="251"/>
      <c r="JK67" s="251"/>
      <c r="JL67" s="251"/>
      <c r="JM67" s="251"/>
      <c r="JN67" s="251"/>
      <c r="JO67" s="251"/>
      <c r="JP67" s="251"/>
      <c r="JQ67" s="251"/>
      <c r="JR67" s="251"/>
      <c r="JS67" s="251"/>
      <c r="JT67" s="251"/>
      <c r="JU67" s="251"/>
      <c r="JV67" s="251"/>
      <c r="JW67" s="251"/>
      <c r="JX67" s="251"/>
      <c r="JY67" s="251"/>
      <c r="JZ67" s="251"/>
      <c r="KA67" s="251"/>
      <c r="KB67" s="251"/>
      <c r="KC67" s="251"/>
      <c r="KD67" s="251"/>
      <c r="KE67" s="251"/>
      <c r="KF67" s="251"/>
      <c r="KG67" s="251"/>
      <c r="KH67" s="251"/>
      <c r="KI67" s="251"/>
      <c r="KJ67" s="251"/>
      <c r="KK67" s="251"/>
      <c r="KL67" s="251"/>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row>
    <row r="68" spans="1:336" s="130" customFormat="1" ht="22.5" hidden="1" outlineLevel="1" x14ac:dyDescent="0.2">
      <c r="A68" s="75" t="s">
        <v>221</v>
      </c>
      <c r="B68" s="248" t="s">
        <v>222</v>
      </c>
      <c r="C68" s="224"/>
      <c r="D68" s="224"/>
      <c r="E68" s="224"/>
      <c r="F68" s="233"/>
      <c r="G68" s="233"/>
      <c r="H68" s="233"/>
      <c r="I68" s="233"/>
      <c r="J68" s="224"/>
      <c r="K68" s="224"/>
      <c r="L68" s="224"/>
      <c r="M68" s="224"/>
      <c r="N68" s="224"/>
      <c r="O68" s="224"/>
      <c r="P68" s="224"/>
      <c r="Q68" s="224"/>
      <c r="R68" s="224"/>
      <c r="S68" s="224"/>
      <c r="T68" s="224"/>
      <c r="U68" s="224"/>
      <c r="V68" s="224"/>
      <c r="W68" s="224"/>
      <c r="X68" s="224"/>
      <c r="Y68" s="224"/>
      <c r="Z68" s="224"/>
      <c r="AA68" s="224"/>
      <c r="AB68" s="224"/>
      <c r="AC68" s="224"/>
      <c r="AD68" s="224"/>
      <c r="AE68" s="224"/>
      <c r="AF68" s="115">
        <f t="shared" si="143"/>
        <v>0</v>
      </c>
      <c r="AG68" s="115">
        <f t="shared" si="167"/>
        <v>0</v>
      </c>
      <c r="AH68" s="115">
        <f t="shared" si="167"/>
        <v>0</v>
      </c>
      <c r="AI68" s="115">
        <f t="shared" si="168"/>
        <v>0</v>
      </c>
      <c r="AJ68" s="116" t="str">
        <f t="shared" si="169"/>
        <v>-</v>
      </c>
      <c r="AK68" s="239">
        <v>0</v>
      </c>
      <c r="AL68" s="239"/>
      <c r="AM68" s="115">
        <f t="shared" si="170"/>
        <v>0</v>
      </c>
      <c r="AN68" s="116" t="str">
        <f t="shared" si="149"/>
        <v>-</v>
      </c>
      <c r="AO68" s="239">
        <v>0</v>
      </c>
      <c r="AP68" s="239"/>
      <c r="AQ68" s="115">
        <f t="shared" si="171"/>
        <v>0</v>
      </c>
      <c r="AR68" s="116" t="str">
        <f t="shared" si="150"/>
        <v>-</v>
      </c>
      <c r="AS68" s="115">
        <f t="shared" si="172"/>
        <v>0</v>
      </c>
      <c r="AT68" s="115">
        <f t="shared" si="172"/>
        <v>0</v>
      </c>
      <c r="AU68" s="115">
        <f t="shared" si="173"/>
        <v>0</v>
      </c>
      <c r="AV68" s="116" t="str">
        <f t="shared" si="151"/>
        <v>-</v>
      </c>
      <c r="AW68" s="239">
        <v>0</v>
      </c>
      <c r="AX68" s="239"/>
      <c r="AY68" s="115">
        <f t="shared" si="174"/>
        <v>0</v>
      </c>
      <c r="AZ68" s="116" t="str">
        <f t="shared" si="152"/>
        <v>-</v>
      </c>
      <c r="BA68" s="115">
        <f t="shared" si="175"/>
        <v>0</v>
      </c>
      <c r="BB68" s="115">
        <f t="shared" si="175"/>
        <v>0</v>
      </c>
      <c r="BC68" s="115">
        <f t="shared" si="193"/>
        <v>0</v>
      </c>
      <c r="BD68" s="116" t="str">
        <f t="shared" si="153"/>
        <v>-</v>
      </c>
      <c r="BE68" s="239">
        <v>0</v>
      </c>
      <c r="BF68" s="239"/>
      <c r="BG68" s="115">
        <f t="shared" si="176"/>
        <v>0</v>
      </c>
      <c r="BH68" s="116" t="str">
        <f t="shared" si="144"/>
        <v>-</v>
      </c>
      <c r="BI68" s="240"/>
      <c r="BJ68" s="240"/>
      <c r="BK68" s="241"/>
      <c r="BL68" s="241"/>
      <c r="BM68" s="241"/>
      <c r="BN68" s="241"/>
      <c r="BO68" s="241"/>
      <c r="BP68" s="241"/>
      <c r="BQ68" s="241"/>
      <c r="BR68" s="241"/>
      <c r="BS68" s="241"/>
      <c r="BT68" s="241"/>
      <c r="BU68" s="241"/>
      <c r="BV68" s="241"/>
      <c r="BW68" s="241"/>
      <c r="BX68" s="241"/>
      <c r="BY68" s="241"/>
      <c r="BZ68" s="239">
        <v>0</v>
      </c>
      <c r="CA68" s="239">
        <v>0</v>
      </c>
      <c r="CB68" s="239">
        <v>0</v>
      </c>
      <c r="CC68" s="239">
        <v>0</v>
      </c>
      <c r="CD68" s="216"/>
      <c r="CE68" s="227"/>
      <c r="CF68" s="216"/>
      <c r="CG68" s="20"/>
      <c r="CH68" s="20"/>
      <c r="CI68" s="209"/>
      <c r="CJ68" s="209"/>
      <c r="CK68" s="115">
        <f t="shared" si="145"/>
        <v>0</v>
      </c>
      <c r="CL68" s="115">
        <f t="shared" si="154"/>
        <v>0</v>
      </c>
      <c r="CM68" s="115">
        <f t="shared" si="154"/>
        <v>0</v>
      </c>
      <c r="CN68" s="115">
        <f t="shared" si="177"/>
        <v>0</v>
      </c>
      <c r="CO68" s="116" t="str">
        <f t="shared" si="155"/>
        <v>-</v>
      </c>
      <c r="CP68" s="115">
        <f>SUMIF($CI$11:$CI$44,$A68,CP$11:CP$44)+SUMIF($CI$89:$CI$92,$A68,CP$89:CP$92)</f>
        <v>0</v>
      </c>
      <c r="CQ68" s="115">
        <f>SUMIF($CJ$11:$CJ$44,$A68,CQ$11:CQ$44)+SUMIF($CJ$89:$CJ$92,$A68,CQ$89:CQ$92)</f>
        <v>0</v>
      </c>
      <c r="CR68" s="115">
        <f t="shared" si="178"/>
        <v>0</v>
      </c>
      <c r="CS68" s="116" t="str">
        <f t="shared" si="156"/>
        <v>-</v>
      </c>
      <c r="CT68" s="115">
        <f>SUMIF($CI$11:$CI$44,$A68,CT$11:CT$44)+SUMIF($CI$89:$CI$92,$A68,CT$89:CT$92)</f>
        <v>0</v>
      </c>
      <c r="CU68" s="115">
        <f>SUMIF($CJ$11:$CJ$44,$A68,CU$11:CU$44)+SUMIF($CJ$89:$CJ$92,$A68,CU$89:CU$92)</f>
        <v>0</v>
      </c>
      <c r="CV68" s="115">
        <f t="shared" si="179"/>
        <v>0</v>
      </c>
      <c r="CW68" s="116" t="str">
        <f t="shared" si="157"/>
        <v>-</v>
      </c>
      <c r="CX68" s="115">
        <f t="shared" si="158"/>
        <v>0</v>
      </c>
      <c r="CY68" s="115">
        <f t="shared" si="158"/>
        <v>0</v>
      </c>
      <c r="CZ68" s="115">
        <f t="shared" si="180"/>
        <v>0</v>
      </c>
      <c r="DA68" s="116" t="str">
        <f t="shared" si="159"/>
        <v>-</v>
      </c>
      <c r="DB68" s="115">
        <f>SUMIF($CI$11:$CI$44,$A68,DB$11:DB$44)+SUMIF($CI$89:$CI$92,$A68,DB$89:DB$92)</f>
        <v>0</v>
      </c>
      <c r="DC68" s="115">
        <f>SUMIF($CJ$11:$CJ$44,$A68,DC$11:DC$44)+SUMIF($CJ$89:$CJ$92,$A68,DC$89:DC$92)</f>
        <v>0</v>
      </c>
      <c r="DD68" s="115">
        <f t="shared" si="181"/>
        <v>0</v>
      </c>
      <c r="DE68" s="116" t="str">
        <f t="shared" si="160"/>
        <v>-</v>
      </c>
      <c r="DF68" s="115">
        <f t="shared" si="161"/>
        <v>0</v>
      </c>
      <c r="DG68" s="115">
        <f t="shared" si="161"/>
        <v>0</v>
      </c>
      <c r="DH68" s="115">
        <f t="shared" si="182"/>
        <v>0</v>
      </c>
      <c r="DI68" s="116" t="str">
        <f t="shared" si="162"/>
        <v>-</v>
      </c>
      <c r="DJ68" s="115">
        <f>SUMIF($CI$11:$CI$44,$A68,DJ$11:DJ$44)+SUMIF($CI$89:$CI$92,$A68,DJ$89:DJ$92)</f>
        <v>0</v>
      </c>
      <c r="DK68" s="115">
        <f>SUMIF($CJ$11:$CJ$44,$A68,DK$11:DK$44)+SUMIF($CJ$89:$CJ$92,$A68,DK$89:DK$92)</f>
        <v>0</v>
      </c>
      <c r="DL68" s="115">
        <f t="shared" si="183"/>
        <v>0</v>
      </c>
      <c r="DM68" s="116" t="str">
        <f t="shared" si="146"/>
        <v>-</v>
      </c>
      <c r="DN68" s="240"/>
      <c r="DO68" s="240"/>
      <c r="DP68" s="241"/>
      <c r="DQ68" s="241"/>
      <c r="DR68" s="241"/>
      <c r="DS68" s="241"/>
      <c r="DT68" s="241"/>
      <c r="DU68" s="241"/>
      <c r="DV68" s="241"/>
      <c r="DW68" s="241"/>
      <c r="DX68" s="241"/>
      <c r="DY68" s="241"/>
      <c r="DZ68" s="241"/>
      <c r="EA68" s="241"/>
      <c r="EB68" s="241"/>
      <c r="EC68" s="241"/>
      <c r="ED68" s="241"/>
      <c r="EE68" s="115">
        <f t="shared" si="197"/>
        <v>0</v>
      </c>
      <c r="EF68" s="115">
        <f t="shared" si="197"/>
        <v>0</v>
      </c>
      <c r="EG68" s="115">
        <f t="shared" si="197"/>
        <v>0</v>
      </c>
      <c r="EH68" s="115">
        <f t="shared" si="197"/>
        <v>0</v>
      </c>
      <c r="EI68" s="216"/>
      <c r="EJ68" s="216"/>
      <c r="EK68" s="216"/>
      <c r="EL68" s="20"/>
      <c r="EM68" s="20"/>
      <c r="EN68" s="20"/>
      <c r="EO68" s="20"/>
      <c r="EP68" s="20"/>
      <c r="EQ68" s="20"/>
      <c r="ER68" s="20"/>
      <c r="ES68" s="20"/>
      <c r="ET68" s="20"/>
      <c r="EU68" s="20"/>
      <c r="EV68" s="20"/>
      <c r="EW68" s="20"/>
      <c r="EX68" s="20"/>
      <c r="EY68" s="20"/>
      <c r="EZ68" s="20"/>
      <c r="FA68" s="20"/>
      <c r="FB68" s="20"/>
      <c r="FC68" s="20"/>
      <c r="FD68" s="20"/>
      <c r="FE68" s="20"/>
      <c r="FF68" s="20"/>
      <c r="FG68" s="20"/>
      <c r="FH68" s="20"/>
      <c r="FI68" s="20"/>
      <c r="FJ68" s="20"/>
      <c r="FK68" s="20"/>
      <c r="FL68" s="20"/>
      <c r="FM68" s="20"/>
      <c r="FN68" s="20"/>
      <c r="FO68" s="20"/>
      <c r="FP68" s="20"/>
      <c r="FQ68" s="20"/>
      <c r="FR68" s="20"/>
      <c r="FS68" s="20"/>
      <c r="FT68" s="20"/>
      <c r="FU68" s="20"/>
      <c r="FV68" s="20"/>
      <c r="FW68" s="20"/>
      <c r="FX68" s="20"/>
      <c r="FY68" s="20"/>
      <c r="FZ68" s="20"/>
      <c r="GA68" s="20"/>
      <c r="GB68" s="20"/>
      <c r="GC68" s="20"/>
      <c r="GD68" s="20"/>
      <c r="GE68" s="20"/>
      <c r="GF68" s="20"/>
      <c r="GG68" s="20"/>
      <c r="GH68" s="20"/>
      <c r="GI68" s="20"/>
      <c r="GJ68" s="20"/>
      <c r="GK68" s="20"/>
      <c r="GL68" s="20"/>
      <c r="GM68" s="20"/>
      <c r="GN68" s="20"/>
      <c r="GO68" s="20"/>
      <c r="GP68" s="249">
        <v>0</v>
      </c>
      <c r="GQ68" s="249"/>
      <c r="GR68" s="115">
        <f>GT68+GZ68+HB68+HD68+HF68</f>
        <v>0</v>
      </c>
      <c r="GS68" s="115">
        <f>GV68+HA68+HC68+HE68+HG68</f>
        <v>0</v>
      </c>
      <c r="GT68" s="249">
        <v>0</v>
      </c>
      <c r="GU68" s="249"/>
      <c r="GV68" s="115">
        <f t="shared" si="198"/>
        <v>0</v>
      </c>
      <c r="GW68" s="115">
        <f t="shared" si="198"/>
        <v>0</v>
      </c>
      <c r="GX68" s="114">
        <f t="shared" si="164"/>
        <v>0</v>
      </c>
      <c r="GY68" s="114">
        <f t="shared" si="164"/>
        <v>0</v>
      </c>
      <c r="GZ68" s="249">
        <v>0</v>
      </c>
      <c r="HA68" s="115">
        <f>EE68</f>
        <v>0</v>
      </c>
      <c r="HB68" s="249">
        <v>0</v>
      </c>
      <c r="HC68" s="115">
        <f>EF68</f>
        <v>0</v>
      </c>
      <c r="HD68" s="249">
        <v>0</v>
      </c>
      <c r="HE68" s="115">
        <f>EG68</f>
        <v>0</v>
      </c>
      <c r="HF68" s="249">
        <v>0</v>
      </c>
      <c r="HG68" s="115">
        <f>EH68</f>
        <v>0</v>
      </c>
      <c r="HH68" s="114">
        <f t="shared" si="166"/>
        <v>0</v>
      </c>
      <c r="HI68" s="250"/>
      <c r="HJ68" s="197"/>
      <c r="HK68" s="251"/>
      <c r="HL68" s="251"/>
      <c r="HM68" s="251"/>
      <c r="HN68" s="251"/>
      <c r="HO68" s="251"/>
      <c r="HP68" s="251"/>
      <c r="HQ68" s="251"/>
      <c r="HR68" s="251"/>
      <c r="HS68" s="251"/>
      <c r="HT68" s="251"/>
      <c r="HU68" s="251"/>
      <c r="HV68" s="251"/>
      <c r="HW68" s="251"/>
      <c r="HX68" s="251"/>
      <c r="HY68" s="251"/>
      <c r="HZ68" s="251"/>
      <c r="IA68" s="251"/>
      <c r="IB68" s="251"/>
      <c r="IC68" s="251"/>
      <c r="ID68" s="251"/>
      <c r="IE68" s="251"/>
      <c r="IF68" s="251"/>
      <c r="IG68" s="251"/>
      <c r="IH68" s="251"/>
      <c r="II68" s="251"/>
      <c r="IJ68" s="251"/>
      <c r="IK68" s="251"/>
      <c r="IL68" s="251"/>
      <c r="IM68" s="251"/>
      <c r="IN68" s="251"/>
      <c r="IO68" s="251"/>
      <c r="IP68" s="251"/>
      <c r="IQ68" s="251"/>
      <c r="IR68" s="251"/>
      <c r="IS68" s="251"/>
      <c r="IT68" s="251"/>
      <c r="IU68" s="251"/>
      <c r="IV68" s="251"/>
      <c r="IW68" s="251"/>
      <c r="IX68" s="251"/>
      <c r="IY68" s="251"/>
      <c r="IZ68" s="251"/>
      <c r="JA68" s="251"/>
      <c r="JB68" s="251"/>
      <c r="JC68" s="251"/>
      <c r="JD68" s="251"/>
      <c r="JE68" s="251"/>
      <c r="JF68" s="251"/>
      <c r="JG68" s="251"/>
      <c r="JH68" s="251"/>
      <c r="JI68" s="251"/>
      <c r="JJ68" s="251"/>
      <c r="JK68" s="251"/>
      <c r="JL68" s="251"/>
      <c r="JM68" s="251"/>
      <c r="JN68" s="251"/>
      <c r="JO68" s="251"/>
      <c r="JP68" s="251"/>
      <c r="JQ68" s="251"/>
      <c r="JR68" s="251"/>
      <c r="JS68" s="251"/>
      <c r="JT68" s="251"/>
      <c r="JU68" s="251"/>
      <c r="JV68" s="251"/>
      <c r="JW68" s="251"/>
      <c r="JX68" s="251"/>
      <c r="JY68" s="251"/>
      <c r="JZ68" s="251"/>
      <c r="KA68" s="251"/>
      <c r="KB68" s="251"/>
      <c r="KC68" s="251"/>
      <c r="KD68" s="251"/>
      <c r="KE68" s="251"/>
      <c r="KF68" s="251"/>
      <c r="KG68" s="251"/>
      <c r="KH68" s="251"/>
      <c r="KI68" s="251"/>
      <c r="KJ68" s="251"/>
      <c r="KK68" s="251"/>
      <c r="KL68" s="251"/>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row>
    <row r="69" spans="1:336" s="130" customFormat="1" ht="22.5" hidden="1" outlineLevel="1" x14ac:dyDescent="0.2">
      <c r="A69" s="75" t="s">
        <v>223</v>
      </c>
      <c r="B69" s="248" t="s">
        <v>224</v>
      </c>
      <c r="C69" s="224"/>
      <c r="D69" s="224"/>
      <c r="E69" s="224"/>
      <c r="F69" s="233"/>
      <c r="G69" s="233"/>
      <c r="H69" s="233"/>
      <c r="I69" s="233"/>
      <c r="J69" s="224"/>
      <c r="K69" s="224"/>
      <c r="L69" s="224"/>
      <c r="M69" s="224"/>
      <c r="N69" s="224"/>
      <c r="O69" s="224"/>
      <c r="P69" s="224"/>
      <c r="Q69" s="224"/>
      <c r="R69" s="224"/>
      <c r="S69" s="224"/>
      <c r="T69" s="224"/>
      <c r="U69" s="224"/>
      <c r="V69" s="224"/>
      <c r="W69" s="224"/>
      <c r="X69" s="224"/>
      <c r="Y69" s="224"/>
      <c r="Z69" s="224"/>
      <c r="AA69" s="224"/>
      <c r="AB69" s="224"/>
      <c r="AC69" s="224"/>
      <c r="AD69" s="224"/>
      <c r="AE69" s="224"/>
      <c r="AF69" s="115">
        <f>AG69+BZ69+CA69+CB69+CC69</f>
        <v>0</v>
      </c>
      <c r="AG69" s="115">
        <f>AK69+AO69+AW69+BE69</f>
        <v>0</v>
      </c>
      <c r="AH69" s="115">
        <f>AL69+AP69+AX69+BF69</f>
        <v>0</v>
      </c>
      <c r="AI69" s="115">
        <f>AH69-AG69</f>
        <v>0</v>
      </c>
      <c r="AJ69" s="116" t="str">
        <f>IF(AG69=0,"-",AH69/AG69)</f>
        <v>-</v>
      </c>
      <c r="AK69" s="239">
        <v>0</v>
      </c>
      <c r="AL69" s="239"/>
      <c r="AM69" s="115">
        <f>AL69-AK69</f>
        <v>0</v>
      </c>
      <c r="AN69" s="116" t="str">
        <f>IF(AK69=0,"-",AL69/AK69)</f>
        <v>-</v>
      </c>
      <c r="AO69" s="239">
        <v>0</v>
      </c>
      <c r="AP69" s="239"/>
      <c r="AQ69" s="115">
        <f>AP69-AO69</f>
        <v>0</v>
      </c>
      <c r="AR69" s="116" t="str">
        <f>IF(AO69=0,"-",AP69/AO69)</f>
        <v>-</v>
      </c>
      <c r="AS69" s="115">
        <f>AK69+AO69</f>
        <v>0</v>
      </c>
      <c r="AT69" s="115">
        <f>AL69+AP69</f>
        <v>0</v>
      </c>
      <c r="AU69" s="115">
        <f>AT69-AS69</f>
        <v>0</v>
      </c>
      <c r="AV69" s="116" t="str">
        <f>IF(AS69=0,"-",AT69/AS69)</f>
        <v>-</v>
      </c>
      <c r="AW69" s="239">
        <v>0</v>
      </c>
      <c r="AX69" s="239"/>
      <c r="AY69" s="115">
        <f>AX69-AW69</f>
        <v>0</v>
      </c>
      <c r="AZ69" s="116" t="str">
        <f>IF(AW69=0,"-",AX69/AW69)</f>
        <v>-</v>
      </c>
      <c r="BA69" s="115">
        <f>AS69+AW69</f>
        <v>0</v>
      </c>
      <c r="BB69" s="115">
        <f>AT69+AX69</f>
        <v>0</v>
      </c>
      <c r="BC69" s="115">
        <f>BB69-BA69</f>
        <v>0</v>
      </c>
      <c r="BD69" s="116" t="str">
        <f>IF(BA69=0,"-",BB69/BA69)</f>
        <v>-</v>
      </c>
      <c r="BE69" s="239">
        <v>0</v>
      </c>
      <c r="BF69" s="239"/>
      <c r="BG69" s="115">
        <f>BF69-BE69</f>
        <v>0</v>
      </c>
      <c r="BH69" s="116" t="str">
        <f>IF(BE69=0,"-",BF69/BE69)</f>
        <v>-</v>
      </c>
      <c r="BI69" s="240"/>
      <c r="BJ69" s="240"/>
      <c r="BK69" s="241"/>
      <c r="BL69" s="241"/>
      <c r="BM69" s="241"/>
      <c r="BN69" s="241"/>
      <c r="BO69" s="241"/>
      <c r="BP69" s="241"/>
      <c r="BQ69" s="241"/>
      <c r="BR69" s="241"/>
      <c r="BS69" s="241"/>
      <c r="BT69" s="241"/>
      <c r="BU69" s="241"/>
      <c r="BV69" s="241"/>
      <c r="BW69" s="241"/>
      <c r="BX69" s="241"/>
      <c r="BY69" s="241"/>
      <c r="BZ69" s="239">
        <v>0</v>
      </c>
      <c r="CA69" s="239">
        <v>0</v>
      </c>
      <c r="CB69" s="239">
        <v>0</v>
      </c>
      <c r="CC69" s="239">
        <v>0</v>
      </c>
      <c r="CD69" s="216"/>
      <c r="CE69" s="227"/>
      <c r="CF69" s="216"/>
      <c r="CG69" s="20"/>
      <c r="CH69" s="20"/>
      <c r="CI69" s="209"/>
      <c r="CJ69" s="209"/>
      <c r="CK69" s="115">
        <f>CL69+EE69+EF69+EG69+EH69</f>
        <v>0</v>
      </c>
      <c r="CL69" s="115">
        <f>CP69+CT69+DB69+DJ69</f>
        <v>0</v>
      </c>
      <c r="CM69" s="115">
        <f>CQ69+CU69+DC69+DK69</f>
        <v>0</v>
      </c>
      <c r="CN69" s="115">
        <f>CM69-CL69</f>
        <v>0</v>
      </c>
      <c r="CO69" s="116" t="str">
        <f>IF(CL69=0,"-",CM69/CL69)</f>
        <v>-</v>
      </c>
      <c r="CP69" s="115">
        <f>SUMIF($CI$11:$CI$44,$A69,CP$11:CP$44)+SUMIF($CI$89:$CI$92,$A69,CP$89:CP$92)</f>
        <v>0</v>
      </c>
      <c r="CQ69" s="115">
        <f>SUMIF($CJ$11:$CJ$44,$A69,CQ$11:CQ$44)+SUMIF($CJ$89:$CJ$92,$A69,CQ$89:CQ$92)</f>
        <v>0</v>
      </c>
      <c r="CR69" s="115">
        <f>CQ69-CP69</f>
        <v>0</v>
      </c>
      <c r="CS69" s="116" t="str">
        <f>IF(CP69=0,"-",CQ69/CP69)</f>
        <v>-</v>
      </c>
      <c r="CT69" s="115">
        <f>SUMIF($CI$11:$CI$44,$A69,CT$11:CT$44)+SUMIF($CI$89:$CI$92,$A69,CT$89:CT$92)</f>
        <v>0</v>
      </c>
      <c r="CU69" s="115">
        <f>SUMIF($CJ$11:$CJ$44,$A69,CU$11:CU$44)+SUMIF($CJ$89:$CJ$92,$A69,CU$89:CU$92)</f>
        <v>0</v>
      </c>
      <c r="CV69" s="115">
        <f>CU69-CT69</f>
        <v>0</v>
      </c>
      <c r="CW69" s="116" t="str">
        <f>IF(CT69=0,"-",CU69/CT69)</f>
        <v>-</v>
      </c>
      <c r="CX69" s="115">
        <f>CP69+CT69</f>
        <v>0</v>
      </c>
      <c r="CY69" s="115">
        <f>CQ69+CU69</f>
        <v>0</v>
      </c>
      <c r="CZ69" s="115">
        <f>CY69-CX69</f>
        <v>0</v>
      </c>
      <c r="DA69" s="116" t="str">
        <f>IF(CX69=0,"-",CY69/CX69)</f>
        <v>-</v>
      </c>
      <c r="DB69" s="115">
        <f>SUMIF($CI$11:$CI$44,$A69,DB$11:DB$44)+SUMIF($CI$89:$CI$92,$A69,DB$89:DB$92)</f>
        <v>0</v>
      </c>
      <c r="DC69" s="115">
        <f>SUMIF($CJ$11:$CJ$44,$A69,DC$11:DC$44)+SUMIF($CJ$89:$CJ$92,$A69,DC$89:DC$92)</f>
        <v>0</v>
      </c>
      <c r="DD69" s="115">
        <f>DC69-DB69</f>
        <v>0</v>
      </c>
      <c r="DE69" s="116" t="str">
        <f>IF(DB69=0,"-",DC69/DB69)</f>
        <v>-</v>
      </c>
      <c r="DF69" s="115">
        <f>CX69+DB69</f>
        <v>0</v>
      </c>
      <c r="DG69" s="115">
        <f>CY69+DC69</f>
        <v>0</v>
      </c>
      <c r="DH69" s="115">
        <f>DG69-DF69</f>
        <v>0</v>
      </c>
      <c r="DI69" s="116" t="str">
        <f>IF(DF69=0,"-",DG69/DF69)</f>
        <v>-</v>
      </c>
      <c r="DJ69" s="115">
        <f>SUMIF($CI$11:$CI$44,$A69,DJ$11:DJ$44)+SUMIF($CI$89:$CI$92,$A69,DJ$89:DJ$92)</f>
        <v>0</v>
      </c>
      <c r="DK69" s="115">
        <f>SUMIF($CJ$11:$CJ$44,$A69,DK$11:DK$44)+SUMIF($CJ$89:$CJ$92,$A69,DK$89:DK$92)</f>
        <v>0</v>
      </c>
      <c r="DL69" s="115">
        <f>DK69-DJ69</f>
        <v>0</v>
      </c>
      <c r="DM69" s="116" t="str">
        <f>IF(DJ69=0,"-",DK69/DJ69)</f>
        <v>-</v>
      </c>
      <c r="DN69" s="240"/>
      <c r="DO69" s="240"/>
      <c r="DP69" s="241"/>
      <c r="DQ69" s="241"/>
      <c r="DR69" s="241"/>
      <c r="DS69" s="241"/>
      <c r="DT69" s="241"/>
      <c r="DU69" s="241"/>
      <c r="DV69" s="241"/>
      <c r="DW69" s="241"/>
      <c r="DX69" s="241"/>
      <c r="DY69" s="241"/>
      <c r="DZ69" s="241"/>
      <c r="EA69" s="241"/>
      <c r="EB69" s="241"/>
      <c r="EC69" s="241"/>
      <c r="ED69" s="241"/>
      <c r="EE69" s="115">
        <f t="shared" si="197"/>
        <v>0</v>
      </c>
      <c r="EF69" s="115">
        <f t="shared" si="197"/>
        <v>0</v>
      </c>
      <c r="EG69" s="115">
        <f t="shared" si="197"/>
        <v>0</v>
      </c>
      <c r="EH69" s="115">
        <f t="shared" si="197"/>
        <v>0</v>
      </c>
      <c r="EI69" s="216"/>
      <c r="EJ69" s="216"/>
      <c r="EK69" s="216"/>
      <c r="EL69" s="20"/>
      <c r="EM69" s="20"/>
      <c r="EN69" s="20"/>
      <c r="EO69" s="20"/>
      <c r="EP69" s="20"/>
      <c r="EQ69" s="20"/>
      <c r="ER69" s="20"/>
      <c r="ES69" s="20"/>
      <c r="ET69" s="20"/>
      <c r="EU69" s="20"/>
      <c r="EV69" s="20"/>
      <c r="EW69" s="20"/>
      <c r="EX69" s="20"/>
      <c r="EY69" s="20"/>
      <c r="EZ69" s="20"/>
      <c r="FA69" s="20"/>
      <c r="FB69" s="20"/>
      <c r="FC69" s="20"/>
      <c r="FD69" s="20"/>
      <c r="FE69" s="20"/>
      <c r="FF69" s="20"/>
      <c r="FG69" s="20"/>
      <c r="FH69" s="20"/>
      <c r="FI69" s="20"/>
      <c r="FJ69" s="20"/>
      <c r="FK69" s="20"/>
      <c r="FL69" s="20"/>
      <c r="FM69" s="20"/>
      <c r="FN69" s="20"/>
      <c r="FO69" s="20"/>
      <c r="FP69" s="20"/>
      <c r="FQ69" s="20"/>
      <c r="FR69" s="20"/>
      <c r="FS69" s="20"/>
      <c r="FT69" s="20"/>
      <c r="FU69" s="20"/>
      <c r="FV69" s="20"/>
      <c r="FW69" s="20"/>
      <c r="FX69" s="20"/>
      <c r="FY69" s="20"/>
      <c r="FZ69" s="20"/>
      <c r="GA69" s="20"/>
      <c r="GB69" s="20"/>
      <c r="GC69" s="20"/>
      <c r="GD69" s="20"/>
      <c r="GE69" s="20"/>
      <c r="GF69" s="20"/>
      <c r="GG69" s="20"/>
      <c r="GH69" s="20"/>
      <c r="GI69" s="20"/>
      <c r="GJ69" s="20"/>
      <c r="GK69" s="20"/>
      <c r="GL69" s="20"/>
      <c r="GM69" s="20"/>
      <c r="GN69" s="20"/>
      <c r="GO69" s="20"/>
      <c r="GP69" s="249">
        <v>0</v>
      </c>
      <c r="GQ69" s="249"/>
      <c r="GR69" s="115">
        <f>GT69+GZ69+HB69+HD69+HF69</f>
        <v>0</v>
      </c>
      <c r="GS69" s="115">
        <f>GV69+HA69+HC69+HE69+HG69</f>
        <v>0</v>
      </c>
      <c r="GT69" s="249">
        <v>0</v>
      </c>
      <c r="GU69" s="249"/>
      <c r="GV69" s="115">
        <f>CL69</f>
        <v>0</v>
      </c>
      <c r="GW69" s="115">
        <f>CM69</f>
        <v>0</v>
      </c>
      <c r="GX69" s="114">
        <f>GP69+GT69-GV69</f>
        <v>0</v>
      </c>
      <c r="GY69" s="114">
        <f>GQ69+GU69-GW69</f>
        <v>0</v>
      </c>
      <c r="GZ69" s="249">
        <v>0</v>
      </c>
      <c r="HA69" s="115">
        <f>EE69</f>
        <v>0</v>
      </c>
      <c r="HB69" s="249">
        <v>0</v>
      </c>
      <c r="HC69" s="115">
        <f>EF69</f>
        <v>0</v>
      </c>
      <c r="HD69" s="249">
        <v>0</v>
      </c>
      <c r="HE69" s="115">
        <f>EG69</f>
        <v>0</v>
      </c>
      <c r="HF69" s="249">
        <v>0</v>
      </c>
      <c r="HG69" s="115">
        <f>EH69</f>
        <v>0</v>
      </c>
      <c r="HH69" s="114">
        <f>GP69+GR69-GS69</f>
        <v>0</v>
      </c>
      <c r="HI69" s="250"/>
      <c r="HJ69" s="20"/>
      <c r="HK69" s="251"/>
      <c r="HL69" s="251"/>
      <c r="HM69" s="251"/>
      <c r="HN69" s="251"/>
      <c r="HO69" s="251"/>
      <c r="HP69" s="251"/>
      <c r="HQ69" s="251"/>
      <c r="HR69" s="251"/>
      <c r="HS69" s="251"/>
      <c r="HT69" s="251"/>
      <c r="HU69" s="251"/>
      <c r="HV69" s="251"/>
      <c r="HW69" s="251"/>
      <c r="HX69" s="251"/>
      <c r="HY69" s="251"/>
      <c r="HZ69" s="251"/>
      <c r="IA69" s="251"/>
      <c r="IB69" s="251"/>
      <c r="IC69" s="251"/>
      <c r="ID69" s="251"/>
      <c r="IE69" s="251"/>
      <c r="IF69" s="251"/>
      <c r="IG69" s="251"/>
      <c r="IH69" s="251"/>
      <c r="II69" s="251"/>
      <c r="IJ69" s="251"/>
      <c r="IK69" s="251"/>
      <c r="IL69" s="251"/>
      <c r="IM69" s="251"/>
      <c r="IN69" s="251"/>
      <c r="IO69" s="251"/>
      <c r="IP69" s="251"/>
      <c r="IQ69" s="251"/>
      <c r="IR69" s="251"/>
      <c r="IS69" s="251"/>
      <c r="IT69" s="251"/>
      <c r="IU69" s="251"/>
      <c r="IV69" s="251"/>
      <c r="IW69" s="251"/>
      <c r="IX69" s="251"/>
      <c r="IY69" s="251"/>
      <c r="IZ69" s="251"/>
      <c r="JA69" s="251"/>
      <c r="JB69" s="251"/>
      <c r="JC69" s="251"/>
      <c r="JD69" s="251"/>
      <c r="JE69" s="251"/>
      <c r="JF69" s="251"/>
      <c r="JG69" s="251"/>
      <c r="JH69" s="251"/>
      <c r="JI69" s="251"/>
      <c r="JJ69" s="251"/>
      <c r="JK69" s="251"/>
      <c r="JL69" s="251"/>
      <c r="JM69" s="251"/>
      <c r="JN69" s="251"/>
      <c r="JO69" s="251"/>
      <c r="JP69" s="251"/>
      <c r="JQ69" s="251"/>
      <c r="JR69" s="251"/>
      <c r="JS69" s="251"/>
      <c r="JT69" s="251"/>
      <c r="JU69" s="251"/>
      <c r="JV69" s="251"/>
      <c r="JW69" s="251"/>
      <c r="JX69" s="251"/>
      <c r="JY69" s="251"/>
      <c r="JZ69" s="251"/>
      <c r="KA69" s="251"/>
      <c r="KB69" s="251"/>
      <c r="KC69" s="251"/>
      <c r="KD69" s="251"/>
      <c r="KE69" s="251"/>
      <c r="KF69" s="251"/>
      <c r="KG69" s="251"/>
      <c r="KH69" s="251"/>
      <c r="KI69" s="251"/>
      <c r="KJ69" s="251"/>
      <c r="KK69" s="251"/>
      <c r="KL69" s="251"/>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row>
    <row r="70" spans="1:336" s="130" customFormat="1" ht="15.75" hidden="1" outlineLevel="1" x14ac:dyDescent="0.2">
      <c r="A70" s="75" t="s">
        <v>225</v>
      </c>
      <c r="B70" s="248" t="s">
        <v>226</v>
      </c>
      <c r="C70" s="224"/>
      <c r="D70" s="224"/>
      <c r="E70" s="224"/>
      <c r="F70" s="233"/>
      <c r="G70" s="233"/>
      <c r="H70" s="233"/>
      <c r="I70" s="233"/>
      <c r="J70" s="224"/>
      <c r="K70" s="224"/>
      <c r="L70" s="224"/>
      <c r="M70" s="224"/>
      <c r="N70" s="224"/>
      <c r="O70" s="224"/>
      <c r="P70" s="224"/>
      <c r="Q70" s="224"/>
      <c r="R70" s="224"/>
      <c r="S70" s="224"/>
      <c r="T70" s="224"/>
      <c r="U70" s="224"/>
      <c r="V70" s="224"/>
      <c r="W70" s="224"/>
      <c r="X70" s="224"/>
      <c r="Y70" s="224"/>
      <c r="Z70" s="224"/>
      <c r="AA70" s="224"/>
      <c r="AB70" s="224"/>
      <c r="AC70" s="224"/>
      <c r="AD70" s="224"/>
      <c r="AE70" s="224"/>
      <c r="AF70" s="115">
        <f t="shared" si="143"/>
        <v>0</v>
      </c>
      <c r="AG70" s="115">
        <f t="shared" si="167"/>
        <v>0</v>
      </c>
      <c r="AH70" s="115">
        <f t="shared" si="167"/>
        <v>0</v>
      </c>
      <c r="AI70" s="115">
        <f t="shared" si="168"/>
        <v>0</v>
      </c>
      <c r="AJ70" s="116" t="str">
        <f t="shared" si="169"/>
        <v>-</v>
      </c>
      <c r="AK70" s="239">
        <v>0</v>
      </c>
      <c r="AL70" s="239"/>
      <c r="AM70" s="115">
        <f t="shared" si="170"/>
        <v>0</v>
      </c>
      <c r="AN70" s="116" t="str">
        <f t="shared" si="149"/>
        <v>-</v>
      </c>
      <c r="AO70" s="239">
        <v>0</v>
      </c>
      <c r="AP70" s="239"/>
      <c r="AQ70" s="115">
        <f t="shared" si="171"/>
        <v>0</v>
      </c>
      <c r="AR70" s="116" t="str">
        <f t="shared" si="150"/>
        <v>-</v>
      </c>
      <c r="AS70" s="115">
        <f t="shared" si="172"/>
        <v>0</v>
      </c>
      <c r="AT70" s="115">
        <f t="shared" si="172"/>
        <v>0</v>
      </c>
      <c r="AU70" s="115">
        <f t="shared" si="173"/>
        <v>0</v>
      </c>
      <c r="AV70" s="116" t="str">
        <f t="shared" si="151"/>
        <v>-</v>
      </c>
      <c r="AW70" s="239">
        <v>0</v>
      </c>
      <c r="AX70" s="239"/>
      <c r="AY70" s="115">
        <f t="shared" si="174"/>
        <v>0</v>
      </c>
      <c r="AZ70" s="116" t="str">
        <f t="shared" si="152"/>
        <v>-</v>
      </c>
      <c r="BA70" s="115">
        <f t="shared" si="175"/>
        <v>0</v>
      </c>
      <c r="BB70" s="115">
        <f t="shared" si="175"/>
        <v>0</v>
      </c>
      <c r="BC70" s="115">
        <f t="shared" si="193"/>
        <v>0</v>
      </c>
      <c r="BD70" s="116" t="str">
        <f t="shared" si="153"/>
        <v>-</v>
      </c>
      <c r="BE70" s="239">
        <v>0</v>
      </c>
      <c r="BF70" s="239"/>
      <c r="BG70" s="115">
        <f t="shared" si="176"/>
        <v>0</v>
      </c>
      <c r="BH70" s="116" t="str">
        <f t="shared" si="144"/>
        <v>-</v>
      </c>
      <c r="BI70" s="240"/>
      <c r="BJ70" s="240"/>
      <c r="BK70" s="241"/>
      <c r="BL70" s="241"/>
      <c r="BM70" s="241"/>
      <c r="BN70" s="241"/>
      <c r="BO70" s="241"/>
      <c r="BP70" s="241"/>
      <c r="BQ70" s="241"/>
      <c r="BR70" s="241"/>
      <c r="BS70" s="241"/>
      <c r="BT70" s="241"/>
      <c r="BU70" s="241"/>
      <c r="BV70" s="241"/>
      <c r="BW70" s="241"/>
      <c r="BX70" s="241"/>
      <c r="BY70" s="241"/>
      <c r="BZ70" s="239">
        <v>0</v>
      </c>
      <c r="CA70" s="239">
        <v>0</v>
      </c>
      <c r="CB70" s="239">
        <v>0</v>
      </c>
      <c r="CC70" s="239">
        <v>0</v>
      </c>
      <c r="CD70" s="216"/>
      <c r="CE70" s="227"/>
      <c r="CF70" s="216"/>
      <c r="CG70" s="20"/>
      <c r="CH70" s="20"/>
      <c r="CI70" s="209"/>
      <c r="CJ70" s="209"/>
      <c r="CK70" s="115">
        <f t="shared" si="145"/>
        <v>0</v>
      </c>
      <c r="CL70" s="115">
        <f t="shared" si="154"/>
        <v>0</v>
      </c>
      <c r="CM70" s="115">
        <f t="shared" si="154"/>
        <v>0</v>
      </c>
      <c r="CN70" s="115">
        <f t="shared" si="177"/>
        <v>0</v>
      </c>
      <c r="CO70" s="116" t="str">
        <f t="shared" si="155"/>
        <v>-</v>
      </c>
      <c r="CP70" s="115">
        <f>SUMIF($CI$11:$CI$44,$A70,CP$11:CP$44)+SUMIF($CI$89:$CI$92,$A70,CP$89:CP$92)</f>
        <v>0</v>
      </c>
      <c r="CQ70" s="115">
        <f>SUMIF($CJ$11:$CJ$44,$A70,CQ$11:CQ$44)+SUMIF($CJ$89:$CJ$92,$A70,CQ$89:CQ$92)</f>
        <v>0</v>
      </c>
      <c r="CR70" s="115">
        <f t="shared" si="178"/>
        <v>0</v>
      </c>
      <c r="CS70" s="116" t="str">
        <f t="shared" si="156"/>
        <v>-</v>
      </c>
      <c r="CT70" s="115">
        <f>SUMIF($CI$11:$CI$44,$A70,CT$11:CT$44)+SUMIF($CI$89:$CI$92,$A70,CT$89:CT$92)</f>
        <v>0</v>
      </c>
      <c r="CU70" s="115">
        <f>SUMIF($CJ$11:$CJ$44,$A70,CU$11:CU$44)+SUMIF($CJ$89:$CJ$92,$A70,CU$89:CU$92)</f>
        <v>0</v>
      </c>
      <c r="CV70" s="115">
        <f t="shared" si="179"/>
        <v>0</v>
      </c>
      <c r="CW70" s="116" t="str">
        <f t="shared" si="157"/>
        <v>-</v>
      </c>
      <c r="CX70" s="115">
        <f t="shared" si="158"/>
        <v>0</v>
      </c>
      <c r="CY70" s="115">
        <f t="shared" si="158"/>
        <v>0</v>
      </c>
      <c r="CZ70" s="115">
        <f t="shared" si="180"/>
        <v>0</v>
      </c>
      <c r="DA70" s="116" t="str">
        <f t="shared" si="159"/>
        <v>-</v>
      </c>
      <c r="DB70" s="115">
        <f>SUMIF($CI$11:$CI$44,$A70,DB$11:DB$44)+SUMIF($CI$89:$CI$92,$A70,DB$89:DB$92)</f>
        <v>0</v>
      </c>
      <c r="DC70" s="115">
        <f>SUMIF($CJ$11:$CJ$44,$A70,DC$11:DC$44)+SUMIF($CJ$89:$CJ$92,$A70,DC$89:DC$92)</f>
        <v>0</v>
      </c>
      <c r="DD70" s="115">
        <f t="shared" si="181"/>
        <v>0</v>
      </c>
      <c r="DE70" s="116" t="str">
        <f t="shared" si="160"/>
        <v>-</v>
      </c>
      <c r="DF70" s="115">
        <f t="shared" si="161"/>
        <v>0</v>
      </c>
      <c r="DG70" s="115">
        <f t="shared" si="161"/>
        <v>0</v>
      </c>
      <c r="DH70" s="115">
        <f t="shared" si="182"/>
        <v>0</v>
      </c>
      <c r="DI70" s="116" t="str">
        <f t="shared" si="162"/>
        <v>-</v>
      </c>
      <c r="DJ70" s="115">
        <f>SUMIF($CI$11:$CI$44,$A70,DJ$11:DJ$44)+SUMIF($CI$89:$CI$92,$A70,DJ$89:DJ$92)</f>
        <v>0</v>
      </c>
      <c r="DK70" s="115">
        <f>SUMIF($CJ$11:$CJ$44,$A70,DK$11:DK$44)+SUMIF($CJ$89:$CJ$92,$A70,DK$89:DK$92)</f>
        <v>0</v>
      </c>
      <c r="DL70" s="115">
        <f t="shared" si="183"/>
        <v>0</v>
      </c>
      <c r="DM70" s="116" t="str">
        <f t="shared" si="146"/>
        <v>-</v>
      </c>
      <c r="DN70" s="240"/>
      <c r="DO70" s="240"/>
      <c r="DP70" s="241"/>
      <c r="DQ70" s="241"/>
      <c r="DR70" s="241"/>
      <c r="DS70" s="241"/>
      <c r="DT70" s="241"/>
      <c r="DU70" s="241"/>
      <c r="DV70" s="241"/>
      <c r="DW70" s="241"/>
      <c r="DX70" s="241"/>
      <c r="DY70" s="241"/>
      <c r="DZ70" s="241"/>
      <c r="EA70" s="241"/>
      <c r="EB70" s="241"/>
      <c r="EC70" s="241"/>
      <c r="ED70" s="241"/>
      <c r="EE70" s="115">
        <f t="shared" si="197"/>
        <v>0</v>
      </c>
      <c r="EF70" s="115">
        <f t="shared" si="197"/>
        <v>0</v>
      </c>
      <c r="EG70" s="115">
        <f t="shared" si="197"/>
        <v>0</v>
      </c>
      <c r="EH70" s="115">
        <f t="shared" si="197"/>
        <v>0</v>
      </c>
      <c r="EI70" s="216"/>
      <c r="EJ70" s="216"/>
      <c r="EK70" s="216"/>
      <c r="EL70" s="20"/>
      <c r="EM70" s="20"/>
      <c r="EN70" s="20"/>
      <c r="EO70" s="20"/>
      <c r="EP70" s="20"/>
      <c r="EQ70" s="20"/>
      <c r="ER70" s="20"/>
      <c r="ES70" s="20"/>
      <c r="ET70" s="20"/>
      <c r="EU70" s="20"/>
      <c r="EV70" s="20"/>
      <c r="EW70" s="20"/>
      <c r="EX70" s="20"/>
      <c r="EY70" s="20"/>
      <c r="EZ70" s="20"/>
      <c r="FA70" s="20"/>
      <c r="FB70" s="20"/>
      <c r="FC70" s="20"/>
      <c r="FD70" s="20"/>
      <c r="FE70" s="20"/>
      <c r="FF70" s="20"/>
      <c r="FG70" s="20"/>
      <c r="FH70" s="20"/>
      <c r="FI70" s="20"/>
      <c r="FJ70" s="20"/>
      <c r="FK70" s="20"/>
      <c r="FL70" s="20"/>
      <c r="FM70" s="20"/>
      <c r="FN70" s="20"/>
      <c r="FO70" s="20"/>
      <c r="FP70" s="20"/>
      <c r="FQ70" s="20"/>
      <c r="FR70" s="20"/>
      <c r="FS70" s="20"/>
      <c r="FT70" s="20"/>
      <c r="FU70" s="20"/>
      <c r="FV70" s="20"/>
      <c r="FW70" s="20"/>
      <c r="FX70" s="20"/>
      <c r="FY70" s="20"/>
      <c r="FZ70" s="20"/>
      <c r="GA70" s="20"/>
      <c r="GB70" s="20"/>
      <c r="GC70" s="20"/>
      <c r="GD70" s="20"/>
      <c r="GE70" s="20"/>
      <c r="GF70" s="20"/>
      <c r="GG70" s="20"/>
      <c r="GH70" s="20"/>
      <c r="GI70" s="20"/>
      <c r="GJ70" s="20"/>
      <c r="GK70" s="20"/>
      <c r="GL70" s="20"/>
      <c r="GM70" s="20"/>
      <c r="GN70" s="20"/>
      <c r="GO70" s="20"/>
      <c r="GP70" s="249">
        <v>0</v>
      </c>
      <c r="GQ70" s="249"/>
      <c r="GR70" s="115">
        <f>GT70+GZ70+HB70+HD70+HF70</f>
        <v>0</v>
      </c>
      <c r="GS70" s="115">
        <f>GV70+HA70+HC70+HE70+HG70</f>
        <v>0</v>
      </c>
      <c r="GT70" s="249">
        <v>0</v>
      </c>
      <c r="GU70" s="249"/>
      <c r="GV70" s="115">
        <f t="shared" si="198"/>
        <v>0</v>
      </c>
      <c r="GW70" s="115">
        <f t="shared" si="198"/>
        <v>0</v>
      </c>
      <c r="GX70" s="114">
        <f t="shared" si="164"/>
        <v>0</v>
      </c>
      <c r="GY70" s="114">
        <f t="shared" si="164"/>
        <v>0</v>
      </c>
      <c r="GZ70" s="249">
        <v>0</v>
      </c>
      <c r="HA70" s="115">
        <f>EE70</f>
        <v>0</v>
      </c>
      <c r="HB70" s="249">
        <v>0</v>
      </c>
      <c r="HC70" s="115">
        <f>EF70</f>
        <v>0</v>
      </c>
      <c r="HD70" s="249">
        <v>0</v>
      </c>
      <c r="HE70" s="115">
        <f>EG70</f>
        <v>0</v>
      </c>
      <c r="HF70" s="249">
        <v>0</v>
      </c>
      <c r="HG70" s="115">
        <f>EH70</f>
        <v>0</v>
      </c>
      <c r="HH70" s="114">
        <f t="shared" si="166"/>
        <v>0</v>
      </c>
      <c r="HI70" s="250"/>
      <c r="HJ70" s="20"/>
      <c r="HK70" s="251"/>
      <c r="HL70" s="251"/>
      <c r="HM70" s="251"/>
      <c r="HN70" s="251"/>
      <c r="HO70" s="251"/>
      <c r="HP70" s="251"/>
      <c r="HQ70" s="251"/>
      <c r="HR70" s="251"/>
      <c r="HS70" s="251"/>
      <c r="HT70" s="251"/>
      <c r="HU70" s="251"/>
      <c r="HV70" s="251"/>
      <c r="HW70" s="251"/>
      <c r="HX70" s="251"/>
      <c r="HY70" s="251"/>
      <c r="HZ70" s="251"/>
      <c r="IA70" s="251"/>
      <c r="IB70" s="251"/>
      <c r="IC70" s="251"/>
      <c r="ID70" s="251"/>
      <c r="IE70" s="251"/>
      <c r="IF70" s="251"/>
      <c r="IG70" s="251"/>
      <c r="IH70" s="251"/>
      <c r="II70" s="251"/>
      <c r="IJ70" s="251"/>
      <c r="IK70" s="251"/>
      <c r="IL70" s="251"/>
      <c r="IM70" s="251"/>
      <c r="IN70" s="251"/>
      <c r="IO70" s="251"/>
      <c r="IP70" s="251"/>
      <c r="IQ70" s="251"/>
      <c r="IR70" s="251"/>
      <c r="IS70" s="251"/>
      <c r="IT70" s="251"/>
      <c r="IU70" s="251"/>
      <c r="IV70" s="251"/>
      <c r="IW70" s="251"/>
      <c r="IX70" s="251"/>
      <c r="IY70" s="251"/>
      <c r="IZ70" s="251"/>
      <c r="JA70" s="251"/>
      <c r="JB70" s="251"/>
      <c r="JC70" s="251"/>
      <c r="JD70" s="251"/>
      <c r="JE70" s="251"/>
      <c r="JF70" s="251"/>
      <c r="JG70" s="251"/>
      <c r="JH70" s="251"/>
      <c r="JI70" s="251"/>
      <c r="JJ70" s="251"/>
      <c r="JK70" s="251"/>
      <c r="JL70" s="251"/>
      <c r="JM70" s="251"/>
      <c r="JN70" s="251"/>
      <c r="JO70" s="251"/>
      <c r="JP70" s="251"/>
      <c r="JQ70" s="251"/>
      <c r="JR70" s="251"/>
      <c r="JS70" s="251"/>
      <c r="JT70" s="251"/>
      <c r="JU70" s="251"/>
      <c r="JV70" s="251"/>
      <c r="JW70" s="251"/>
      <c r="JX70" s="251"/>
      <c r="JY70" s="251"/>
      <c r="JZ70" s="251"/>
      <c r="KA70" s="251"/>
      <c r="KB70" s="251"/>
      <c r="KC70" s="251"/>
      <c r="KD70" s="251"/>
      <c r="KE70" s="251"/>
      <c r="KF70" s="251"/>
      <c r="KG70" s="251"/>
      <c r="KH70" s="251"/>
      <c r="KI70" s="251"/>
      <c r="KJ70" s="251"/>
      <c r="KK70" s="251"/>
      <c r="KL70" s="251"/>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row>
    <row r="71" spans="1:336" s="130" customFormat="1" ht="15.75" hidden="1" outlineLevel="1" x14ac:dyDescent="0.2">
      <c r="A71" s="75" t="s">
        <v>227</v>
      </c>
      <c r="B71" s="248" t="s">
        <v>228</v>
      </c>
      <c r="C71" s="224"/>
      <c r="D71" s="224"/>
      <c r="E71" s="224"/>
      <c r="F71" s="233"/>
      <c r="G71" s="233"/>
      <c r="H71" s="233"/>
      <c r="I71" s="233"/>
      <c r="J71" s="224"/>
      <c r="K71" s="224"/>
      <c r="L71" s="224"/>
      <c r="M71" s="224"/>
      <c r="N71" s="224"/>
      <c r="O71" s="224"/>
      <c r="P71" s="224"/>
      <c r="Q71" s="224"/>
      <c r="R71" s="224"/>
      <c r="S71" s="224"/>
      <c r="T71" s="224"/>
      <c r="U71" s="224"/>
      <c r="V71" s="224"/>
      <c r="W71" s="224"/>
      <c r="X71" s="224"/>
      <c r="Y71" s="224"/>
      <c r="Z71" s="224"/>
      <c r="AA71" s="224"/>
      <c r="AB71" s="224"/>
      <c r="AC71" s="224"/>
      <c r="AD71" s="224"/>
      <c r="AE71" s="224"/>
      <c r="AF71" s="115">
        <f t="shared" si="143"/>
        <v>0</v>
      </c>
      <c r="AG71" s="115">
        <f t="shared" si="167"/>
        <v>0</v>
      </c>
      <c r="AH71" s="115">
        <f t="shared" si="167"/>
        <v>0</v>
      </c>
      <c r="AI71" s="115">
        <f t="shared" si="168"/>
        <v>0</v>
      </c>
      <c r="AJ71" s="116" t="str">
        <f t="shared" si="169"/>
        <v>-</v>
      </c>
      <c r="AK71" s="239">
        <v>0</v>
      </c>
      <c r="AL71" s="239"/>
      <c r="AM71" s="115">
        <f t="shared" si="170"/>
        <v>0</v>
      </c>
      <c r="AN71" s="116" t="str">
        <f t="shared" si="149"/>
        <v>-</v>
      </c>
      <c r="AO71" s="239">
        <v>0</v>
      </c>
      <c r="AP71" s="239"/>
      <c r="AQ71" s="115">
        <f t="shared" si="171"/>
        <v>0</v>
      </c>
      <c r="AR71" s="116" t="str">
        <f t="shared" si="150"/>
        <v>-</v>
      </c>
      <c r="AS71" s="115">
        <f t="shared" si="172"/>
        <v>0</v>
      </c>
      <c r="AT71" s="115">
        <f t="shared" si="172"/>
        <v>0</v>
      </c>
      <c r="AU71" s="115">
        <f t="shared" si="173"/>
        <v>0</v>
      </c>
      <c r="AV71" s="116" t="str">
        <f t="shared" si="151"/>
        <v>-</v>
      </c>
      <c r="AW71" s="239">
        <v>0</v>
      </c>
      <c r="AX71" s="239"/>
      <c r="AY71" s="115">
        <f t="shared" si="174"/>
        <v>0</v>
      </c>
      <c r="AZ71" s="116" t="str">
        <f t="shared" si="152"/>
        <v>-</v>
      </c>
      <c r="BA71" s="115">
        <f t="shared" si="175"/>
        <v>0</v>
      </c>
      <c r="BB71" s="115">
        <f t="shared" si="175"/>
        <v>0</v>
      </c>
      <c r="BC71" s="115">
        <f t="shared" si="193"/>
        <v>0</v>
      </c>
      <c r="BD71" s="116" t="str">
        <f t="shared" si="153"/>
        <v>-</v>
      </c>
      <c r="BE71" s="239">
        <v>0</v>
      </c>
      <c r="BF71" s="239"/>
      <c r="BG71" s="115">
        <f t="shared" si="176"/>
        <v>0</v>
      </c>
      <c r="BH71" s="116" t="str">
        <f t="shared" si="144"/>
        <v>-</v>
      </c>
      <c r="BI71" s="240"/>
      <c r="BJ71" s="240"/>
      <c r="BK71" s="241"/>
      <c r="BL71" s="241"/>
      <c r="BM71" s="241"/>
      <c r="BN71" s="241"/>
      <c r="BO71" s="241"/>
      <c r="BP71" s="241"/>
      <c r="BQ71" s="241"/>
      <c r="BR71" s="241"/>
      <c r="BS71" s="241"/>
      <c r="BT71" s="241"/>
      <c r="BU71" s="241"/>
      <c r="BV71" s="241"/>
      <c r="BW71" s="241"/>
      <c r="BX71" s="241"/>
      <c r="BY71" s="241"/>
      <c r="BZ71" s="239">
        <v>0</v>
      </c>
      <c r="CA71" s="239">
        <v>0</v>
      </c>
      <c r="CB71" s="239">
        <v>0</v>
      </c>
      <c r="CC71" s="239">
        <v>0</v>
      </c>
      <c r="CD71" s="216"/>
      <c r="CE71" s="227"/>
      <c r="CF71" s="216"/>
      <c r="CG71" s="20"/>
      <c r="CH71" s="20"/>
      <c r="CI71" s="209"/>
      <c r="CJ71" s="209"/>
      <c r="CK71" s="115">
        <f t="shared" si="145"/>
        <v>0</v>
      </c>
      <c r="CL71" s="115">
        <f t="shared" si="154"/>
        <v>0</v>
      </c>
      <c r="CM71" s="115">
        <f t="shared" si="154"/>
        <v>0</v>
      </c>
      <c r="CN71" s="115">
        <f t="shared" si="177"/>
        <v>0</v>
      </c>
      <c r="CO71" s="116" t="str">
        <f t="shared" si="155"/>
        <v>-</v>
      </c>
      <c r="CP71" s="115">
        <f>SUMIF($CI$11:$CI$44,$A71,CP$11:CP$44)+SUMIF($CI$89:$CI$92,$A71,CP$89:CP$92)</f>
        <v>0</v>
      </c>
      <c r="CQ71" s="115">
        <f>SUMIF($CJ$11:$CJ$44,$A71,CQ$11:CQ$44)+SUMIF($CJ$89:$CJ$92,$A71,CQ$89:CQ$92)</f>
        <v>0</v>
      </c>
      <c r="CR71" s="115">
        <f t="shared" si="178"/>
        <v>0</v>
      </c>
      <c r="CS71" s="116" t="str">
        <f t="shared" si="156"/>
        <v>-</v>
      </c>
      <c r="CT71" s="115">
        <f>SUMIF($CI$11:$CI$44,$A71,CT$11:CT$44)+SUMIF($CI$89:$CI$92,$A71,CT$89:CT$92)</f>
        <v>0</v>
      </c>
      <c r="CU71" s="115">
        <f>SUMIF($CJ$11:$CJ$44,$A71,CU$11:CU$44)+SUMIF($CJ$89:$CJ$92,$A71,CU$89:CU$92)</f>
        <v>0</v>
      </c>
      <c r="CV71" s="115">
        <f t="shared" si="179"/>
        <v>0</v>
      </c>
      <c r="CW71" s="116" t="str">
        <f t="shared" si="157"/>
        <v>-</v>
      </c>
      <c r="CX71" s="115">
        <f t="shared" si="158"/>
        <v>0</v>
      </c>
      <c r="CY71" s="115">
        <f t="shared" si="158"/>
        <v>0</v>
      </c>
      <c r="CZ71" s="115">
        <f t="shared" si="180"/>
        <v>0</v>
      </c>
      <c r="DA71" s="116" t="str">
        <f t="shared" si="159"/>
        <v>-</v>
      </c>
      <c r="DB71" s="115">
        <f>SUMIF($CI$11:$CI$44,$A71,DB$11:DB$44)+SUMIF($CI$89:$CI$92,$A71,DB$89:DB$92)</f>
        <v>0</v>
      </c>
      <c r="DC71" s="115">
        <f>SUMIF($CJ$11:$CJ$44,$A71,DC$11:DC$44)+SUMIF($CJ$89:$CJ$92,$A71,DC$89:DC$92)</f>
        <v>0</v>
      </c>
      <c r="DD71" s="115">
        <f t="shared" si="181"/>
        <v>0</v>
      </c>
      <c r="DE71" s="116" t="str">
        <f t="shared" si="160"/>
        <v>-</v>
      </c>
      <c r="DF71" s="115">
        <f t="shared" si="161"/>
        <v>0</v>
      </c>
      <c r="DG71" s="115">
        <f t="shared" si="161"/>
        <v>0</v>
      </c>
      <c r="DH71" s="115">
        <f t="shared" si="182"/>
        <v>0</v>
      </c>
      <c r="DI71" s="116" t="str">
        <f t="shared" si="162"/>
        <v>-</v>
      </c>
      <c r="DJ71" s="115">
        <f>SUMIF($CI$11:$CI$44,$A71,DJ$11:DJ$44)+SUMIF($CI$89:$CI$92,$A71,DJ$89:DJ$92)</f>
        <v>0</v>
      </c>
      <c r="DK71" s="115">
        <f>SUMIF($CJ$11:$CJ$44,$A71,DK$11:DK$44)+SUMIF($CJ$89:$CJ$92,$A71,DK$89:DK$92)</f>
        <v>0</v>
      </c>
      <c r="DL71" s="115">
        <f t="shared" si="183"/>
        <v>0</v>
      </c>
      <c r="DM71" s="116" t="str">
        <f t="shared" si="146"/>
        <v>-</v>
      </c>
      <c r="DN71" s="240"/>
      <c r="DO71" s="240"/>
      <c r="DP71" s="241"/>
      <c r="DQ71" s="241"/>
      <c r="DR71" s="241"/>
      <c r="DS71" s="241"/>
      <c r="DT71" s="241"/>
      <c r="DU71" s="241"/>
      <c r="DV71" s="241"/>
      <c r="DW71" s="241"/>
      <c r="DX71" s="241"/>
      <c r="DY71" s="241"/>
      <c r="DZ71" s="241"/>
      <c r="EA71" s="241"/>
      <c r="EB71" s="241"/>
      <c r="EC71" s="241"/>
      <c r="ED71" s="241"/>
      <c r="EE71" s="115">
        <f t="shared" si="197"/>
        <v>0</v>
      </c>
      <c r="EF71" s="115">
        <f t="shared" si="197"/>
        <v>0</v>
      </c>
      <c r="EG71" s="115">
        <f t="shared" si="197"/>
        <v>0</v>
      </c>
      <c r="EH71" s="115">
        <f t="shared" si="197"/>
        <v>0</v>
      </c>
      <c r="EI71" s="216"/>
      <c r="EJ71" s="216"/>
      <c r="EK71" s="216"/>
      <c r="EL71" s="20"/>
      <c r="EM71" s="20"/>
      <c r="EN71" s="20"/>
      <c r="EO71" s="20"/>
      <c r="EP71" s="20"/>
      <c r="EQ71" s="20"/>
      <c r="ER71" s="20"/>
      <c r="ES71" s="20"/>
      <c r="ET71" s="20"/>
      <c r="EU71" s="20"/>
      <c r="EV71" s="20"/>
      <c r="EW71" s="20"/>
      <c r="EX71" s="20"/>
      <c r="EY71" s="20"/>
      <c r="EZ71" s="20"/>
      <c r="FA71" s="20"/>
      <c r="FB71" s="20"/>
      <c r="FC71" s="20"/>
      <c r="FD71" s="20"/>
      <c r="FE71" s="20"/>
      <c r="FF71" s="20"/>
      <c r="FG71" s="20"/>
      <c r="FH71" s="20"/>
      <c r="FI71" s="20"/>
      <c r="FJ71" s="20"/>
      <c r="FK71" s="20"/>
      <c r="FL71" s="20"/>
      <c r="FM71" s="20"/>
      <c r="FN71" s="20"/>
      <c r="FO71" s="20"/>
      <c r="FP71" s="20"/>
      <c r="FQ71" s="20"/>
      <c r="FR71" s="20"/>
      <c r="FS71" s="20"/>
      <c r="FT71" s="20"/>
      <c r="FU71" s="20"/>
      <c r="FV71" s="20"/>
      <c r="FW71" s="20"/>
      <c r="FX71" s="20"/>
      <c r="FY71" s="20"/>
      <c r="FZ71" s="20"/>
      <c r="GA71" s="20"/>
      <c r="GB71" s="20"/>
      <c r="GC71" s="20"/>
      <c r="GD71" s="20"/>
      <c r="GE71" s="20"/>
      <c r="GF71" s="20"/>
      <c r="GG71" s="20"/>
      <c r="GH71" s="20"/>
      <c r="GI71" s="20"/>
      <c r="GJ71" s="20"/>
      <c r="GK71" s="20"/>
      <c r="GL71" s="20"/>
      <c r="GM71" s="20"/>
      <c r="GN71" s="20"/>
      <c r="GO71" s="20"/>
      <c r="GP71" s="249">
        <v>0</v>
      </c>
      <c r="GQ71" s="249"/>
      <c r="GR71" s="115">
        <f>GT71+GZ71+HB71+HD71+HF71</f>
        <v>0</v>
      </c>
      <c r="GS71" s="115">
        <f>GV71+HA71+HC71+HE71+HG71</f>
        <v>0</v>
      </c>
      <c r="GT71" s="249">
        <v>0</v>
      </c>
      <c r="GU71" s="249"/>
      <c r="GV71" s="115">
        <f t="shared" si="198"/>
        <v>0</v>
      </c>
      <c r="GW71" s="115">
        <f t="shared" si="198"/>
        <v>0</v>
      </c>
      <c r="GX71" s="114">
        <f t="shared" si="164"/>
        <v>0</v>
      </c>
      <c r="GY71" s="114">
        <f t="shared" si="164"/>
        <v>0</v>
      </c>
      <c r="GZ71" s="249">
        <v>0</v>
      </c>
      <c r="HA71" s="115">
        <f>EE71</f>
        <v>0</v>
      </c>
      <c r="HB71" s="249">
        <v>0</v>
      </c>
      <c r="HC71" s="115">
        <f>EF71</f>
        <v>0</v>
      </c>
      <c r="HD71" s="249">
        <v>0</v>
      </c>
      <c r="HE71" s="115">
        <f>EG71</f>
        <v>0</v>
      </c>
      <c r="HF71" s="249">
        <v>0</v>
      </c>
      <c r="HG71" s="115">
        <f>EH71</f>
        <v>0</v>
      </c>
      <c r="HH71" s="114">
        <f t="shared" si="166"/>
        <v>0</v>
      </c>
      <c r="HI71" s="250"/>
      <c r="HJ71" s="20"/>
      <c r="HK71" s="251"/>
      <c r="HL71" s="251"/>
      <c r="HM71" s="251"/>
      <c r="HN71" s="251"/>
      <c r="HO71" s="251"/>
      <c r="HP71" s="251"/>
      <c r="HQ71" s="251"/>
      <c r="HR71" s="251"/>
      <c r="HS71" s="251"/>
      <c r="HT71" s="251"/>
      <c r="HU71" s="251"/>
      <c r="HV71" s="251"/>
      <c r="HW71" s="251"/>
      <c r="HX71" s="251"/>
      <c r="HY71" s="251"/>
      <c r="HZ71" s="251"/>
      <c r="IA71" s="251"/>
      <c r="IB71" s="251"/>
      <c r="IC71" s="251"/>
      <c r="ID71" s="251"/>
      <c r="IE71" s="251"/>
      <c r="IF71" s="251"/>
      <c r="IG71" s="251"/>
      <c r="IH71" s="251"/>
      <c r="II71" s="251"/>
      <c r="IJ71" s="251"/>
      <c r="IK71" s="251"/>
      <c r="IL71" s="251"/>
      <c r="IM71" s="251"/>
      <c r="IN71" s="251"/>
      <c r="IO71" s="251"/>
      <c r="IP71" s="251"/>
      <c r="IQ71" s="251"/>
      <c r="IR71" s="251"/>
      <c r="IS71" s="251"/>
      <c r="IT71" s="251"/>
      <c r="IU71" s="251"/>
      <c r="IV71" s="251"/>
      <c r="IW71" s="251"/>
      <c r="IX71" s="251"/>
      <c r="IY71" s="251"/>
      <c r="IZ71" s="251"/>
      <c r="JA71" s="251"/>
      <c r="JB71" s="251"/>
      <c r="JC71" s="251"/>
      <c r="JD71" s="251"/>
      <c r="JE71" s="251"/>
      <c r="JF71" s="251"/>
      <c r="JG71" s="251"/>
      <c r="JH71" s="251"/>
      <c r="JI71" s="251"/>
      <c r="JJ71" s="251"/>
      <c r="JK71" s="251"/>
      <c r="JL71" s="251"/>
      <c r="JM71" s="251"/>
      <c r="JN71" s="251"/>
      <c r="JO71" s="251"/>
      <c r="JP71" s="251"/>
      <c r="JQ71" s="251"/>
      <c r="JR71" s="251"/>
      <c r="JS71" s="251"/>
      <c r="JT71" s="251"/>
      <c r="JU71" s="251"/>
      <c r="JV71" s="251"/>
      <c r="JW71" s="251"/>
      <c r="JX71" s="251"/>
      <c r="JY71" s="251"/>
      <c r="JZ71" s="251"/>
      <c r="KA71" s="251"/>
      <c r="KB71" s="251"/>
      <c r="KC71" s="251"/>
      <c r="KD71" s="251"/>
      <c r="KE71" s="251"/>
      <c r="KF71" s="251"/>
      <c r="KG71" s="251"/>
      <c r="KH71" s="251"/>
      <c r="KI71" s="251"/>
      <c r="KJ71" s="251"/>
      <c r="KK71" s="251"/>
      <c r="KL71" s="251"/>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row>
    <row r="72" spans="1:336" s="130" customFormat="1" ht="15.75" x14ac:dyDescent="0.2">
      <c r="A72" s="247"/>
      <c r="B72" s="232" t="s">
        <v>229</v>
      </c>
      <c r="C72" s="224"/>
      <c r="D72" s="224"/>
      <c r="E72" s="224"/>
      <c r="F72" s="233"/>
      <c r="G72" s="233"/>
      <c r="H72" s="233"/>
      <c r="I72" s="233"/>
      <c r="J72" s="224"/>
      <c r="K72" s="224"/>
      <c r="L72" s="224"/>
      <c r="M72" s="224"/>
      <c r="N72" s="224"/>
      <c r="O72" s="224"/>
      <c r="P72" s="224"/>
      <c r="Q72" s="224"/>
      <c r="R72" s="224"/>
      <c r="S72" s="224"/>
      <c r="T72" s="224"/>
      <c r="U72" s="224"/>
      <c r="V72" s="224"/>
      <c r="W72" s="224"/>
      <c r="X72" s="224"/>
      <c r="Y72" s="224"/>
      <c r="Z72" s="224"/>
      <c r="AA72" s="224"/>
      <c r="AB72" s="224"/>
      <c r="AC72" s="224"/>
      <c r="AD72" s="224"/>
      <c r="AE72" s="224"/>
      <c r="AF72" s="190">
        <f t="shared" si="143"/>
        <v>0</v>
      </c>
      <c r="AG72" s="190">
        <f t="shared" si="167"/>
        <v>0</v>
      </c>
      <c r="AH72" s="190">
        <f t="shared" si="167"/>
        <v>0</v>
      </c>
      <c r="AI72" s="115">
        <f t="shared" si="168"/>
        <v>0</v>
      </c>
      <c r="AJ72" s="116" t="str">
        <f t="shared" si="169"/>
        <v>-</v>
      </c>
      <c r="AK72" s="190">
        <f>AK73+AK74+AK75+AK78+AK79</f>
        <v>0</v>
      </c>
      <c r="AL72" s="190">
        <f>AL73+AL74+AL75+AL78+AL79</f>
        <v>0</v>
      </c>
      <c r="AM72" s="115">
        <f t="shared" si="170"/>
        <v>0</v>
      </c>
      <c r="AN72" s="116" t="str">
        <f t="shared" si="149"/>
        <v>-</v>
      </c>
      <c r="AO72" s="190">
        <f>AO73+AO74+AO75+AO78+AO79</f>
        <v>0</v>
      </c>
      <c r="AP72" s="190">
        <f>AP73+AP74+AP75+AP78+AP79</f>
        <v>0</v>
      </c>
      <c r="AQ72" s="115">
        <f t="shared" si="171"/>
        <v>0</v>
      </c>
      <c r="AR72" s="116" t="str">
        <f t="shared" si="150"/>
        <v>-</v>
      </c>
      <c r="AS72" s="190">
        <f t="shared" si="172"/>
        <v>0</v>
      </c>
      <c r="AT72" s="190">
        <f t="shared" si="172"/>
        <v>0</v>
      </c>
      <c r="AU72" s="115">
        <f t="shared" si="173"/>
        <v>0</v>
      </c>
      <c r="AV72" s="116" t="str">
        <f t="shared" si="151"/>
        <v>-</v>
      </c>
      <c r="AW72" s="190">
        <f>AW73+AW74+AW75+AW78+AW79</f>
        <v>0</v>
      </c>
      <c r="AX72" s="190">
        <f>AX73+AX74+AX75+AX78+AX79</f>
        <v>0</v>
      </c>
      <c r="AY72" s="115">
        <f t="shared" si="174"/>
        <v>0</v>
      </c>
      <c r="AZ72" s="116" t="str">
        <f t="shared" si="152"/>
        <v>-</v>
      </c>
      <c r="BA72" s="190">
        <f t="shared" si="175"/>
        <v>0</v>
      </c>
      <c r="BB72" s="190">
        <f t="shared" si="175"/>
        <v>0</v>
      </c>
      <c r="BC72" s="115">
        <f t="shared" si="193"/>
        <v>0</v>
      </c>
      <c r="BD72" s="116" t="str">
        <f t="shared" si="153"/>
        <v>-</v>
      </c>
      <c r="BE72" s="190">
        <f>BE73+BE74+BE75+BE78+BE79</f>
        <v>0</v>
      </c>
      <c r="BF72" s="190">
        <f>BF73+BF74+BF75+BF78+BF79</f>
        <v>0</v>
      </c>
      <c r="BG72" s="115">
        <f t="shared" si="176"/>
        <v>0</v>
      </c>
      <c r="BH72" s="116" t="str">
        <f t="shared" si="144"/>
        <v>-</v>
      </c>
      <c r="BI72" s="236"/>
      <c r="BJ72" s="236"/>
      <c r="BK72" s="180"/>
      <c r="BL72" s="180"/>
      <c r="BM72" s="180"/>
      <c r="BN72" s="180"/>
      <c r="BO72" s="180"/>
      <c r="BP72" s="180"/>
      <c r="BQ72" s="180"/>
      <c r="BR72" s="180"/>
      <c r="BS72" s="180"/>
      <c r="BT72" s="180"/>
      <c r="BU72" s="180"/>
      <c r="BV72" s="180"/>
      <c r="BW72" s="180"/>
      <c r="BX72" s="180"/>
      <c r="BY72" s="180"/>
      <c r="BZ72" s="190">
        <f>BZ73+BZ74+BZ75+BZ78+BZ79</f>
        <v>0</v>
      </c>
      <c r="CA72" s="190">
        <f>CA73+CA74+CA75+CA78+CA79</f>
        <v>0</v>
      </c>
      <c r="CB72" s="190">
        <f>CB73+CB74+CB75+CB78+CB79</f>
        <v>0</v>
      </c>
      <c r="CC72" s="190">
        <f>CC73+CC74+CC75+CC78+CC79</f>
        <v>0</v>
      </c>
      <c r="CD72" s="216"/>
      <c r="CE72" s="227"/>
      <c r="CF72" s="216"/>
      <c r="CG72" s="20"/>
      <c r="CH72" s="20"/>
      <c r="CI72" s="209"/>
      <c r="CJ72" s="209"/>
      <c r="CK72" s="190">
        <f t="shared" si="145"/>
        <v>0</v>
      </c>
      <c r="CL72" s="190">
        <f t="shared" si="154"/>
        <v>0</v>
      </c>
      <c r="CM72" s="190">
        <f t="shared" si="154"/>
        <v>0</v>
      </c>
      <c r="CN72" s="190">
        <f t="shared" si="177"/>
        <v>0</v>
      </c>
      <c r="CO72" s="226" t="str">
        <f t="shared" si="155"/>
        <v>-</v>
      </c>
      <c r="CP72" s="190">
        <f>CP73+CP74+CP75+CP78+CP79</f>
        <v>0</v>
      </c>
      <c r="CQ72" s="190">
        <f>CQ73+CQ74+CQ75+CQ78+CQ79</f>
        <v>0</v>
      </c>
      <c r="CR72" s="190">
        <f t="shared" si="178"/>
        <v>0</v>
      </c>
      <c r="CS72" s="226" t="str">
        <f t="shared" si="156"/>
        <v>-</v>
      </c>
      <c r="CT72" s="190">
        <f>CT73+CT74+CT75+CT78+CT79</f>
        <v>0</v>
      </c>
      <c r="CU72" s="190">
        <f>CU73+CU74+CU75+CU78+CU79</f>
        <v>0</v>
      </c>
      <c r="CV72" s="190">
        <f t="shared" si="179"/>
        <v>0</v>
      </c>
      <c r="CW72" s="226" t="str">
        <f t="shared" si="157"/>
        <v>-</v>
      </c>
      <c r="CX72" s="190">
        <f t="shared" si="158"/>
        <v>0</v>
      </c>
      <c r="CY72" s="190">
        <f t="shared" si="158"/>
        <v>0</v>
      </c>
      <c r="CZ72" s="190">
        <f t="shared" si="180"/>
        <v>0</v>
      </c>
      <c r="DA72" s="226" t="str">
        <f t="shared" si="159"/>
        <v>-</v>
      </c>
      <c r="DB72" s="190">
        <f>DB73+DB74+DB75+DB78+DB79</f>
        <v>0</v>
      </c>
      <c r="DC72" s="190">
        <f>DC73+DC74+DC75+DC78+DC79</f>
        <v>0</v>
      </c>
      <c r="DD72" s="190">
        <f t="shared" si="181"/>
        <v>0</v>
      </c>
      <c r="DE72" s="226" t="str">
        <f t="shared" si="160"/>
        <v>-</v>
      </c>
      <c r="DF72" s="190">
        <f t="shared" si="161"/>
        <v>0</v>
      </c>
      <c r="DG72" s="190">
        <f t="shared" si="161"/>
        <v>0</v>
      </c>
      <c r="DH72" s="190">
        <f t="shared" si="182"/>
        <v>0</v>
      </c>
      <c r="DI72" s="226" t="str">
        <f t="shared" si="162"/>
        <v>-</v>
      </c>
      <c r="DJ72" s="190">
        <f>DJ73+DJ74+DJ75+DJ78+DJ79</f>
        <v>0</v>
      </c>
      <c r="DK72" s="190">
        <f>DK73+DK74+DK75+DK78+DK79</f>
        <v>0</v>
      </c>
      <c r="DL72" s="190">
        <f t="shared" si="183"/>
        <v>0</v>
      </c>
      <c r="DM72" s="226" t="str">
        <f t="shared" si="146"/>
        <v>-</v>
      </c>
      <c r="DN72" s="236"/>
      <c r="DO72" s="236"/>
      <c r="DP72" s="180"/>
      <c r="DQ72" s="180"/>
      <c r="DR72" s="180"/>
      <c r="DS72" s="180"/>
      <c r="DT72" s="180"/>
      <c r="DU72" s="180"/>
      <c r="DV72" s="180"/>
      <c r="DW72" s="180"/>
      <c r="DX72" s="180"/>
      <c r="DY72" s="180"/>
      <c r="DZ72" s="180"/>
      <c r="EA72" s="180"/>
      <c r="EB72" s="180"/>
      <c r="EC72" s="180"/>
      <c r="ED72" s="180"/>
      <c r="EE72" s="190">
        <f>EE73+EE74+EE75+EE78+EE79</f>
        <v>0</v>
      </c>
      <c r="EF72" s="190">
        <f>EF73+EF74+EF75+EF78+EF79</f>
        <v>0</v>
      </c>
      <c r="EG72" s="190">
        <f>EG73+EG74+EG75+EG78+EG79</f>
        <v>0</v>
      </c>
      <c r="EH72" s="190">
        <f>EH73+EH74+EH75+EH78+EH79</f>
        <v>0</v>
      </c>
      <c r="EI72" s="216"/>
      <c r="EJ72" s="216"/>
      <c r="EK72" s="216"/>
      <c r="EL72" s="252"/>
      <c r="EM72" s="252"/>
      <c r="EN72" s="252"/>
      <c r="EO72" s="252"/>
      <c r="EP72" s="252"/>
      <c r="EQ72" s="252"/>
      <c r="ER72" s="252"/>
      <c r="ES72" s="252"/>
      <c r="ET72" s="252"/>
      <c r="EU72" s="252"/>
      <c r="EV72" s="252"/>
      <c r="EW72" s="252"/>
      <c r="EX72" s="252"/>
      <c r="EY72" s="252"/>
      <c r="EZ72" s="252"/>
      <c r="FA72" s="252"/>
      <c r="FB72" s="252"/>
      <c r="FC72" s="252"/>
      <c r="FD72" s="252"/>
      <c r="FE72" s="252"/>
      <c r="FF72" s="252"/>
      <c r="FG72" s="252"/>
      <c r="FH72" s="252"/>
      <c r="FI72" s="252"/>
      <c r="FJ72" s="252"/>
      <c r="FK72" s="252"/>
      <c r="FL72" s="252"/>
      <c r="FM72" s="252"/>
      <c r="FN72" s="252"/>
      <c r="FO72" s="252"/>
      <c r="FP72" s="252"/>
      <c r="FQ72" s="252"/>
      <c r="FR72" s="252"/>
      <c r="FS72" s="252"/>
      <c r="FT72" s="252"/>
      <c r="FU72" s="252"/>
      <c r="FV72" s="252"/>
      <c r="FW72" s="252"/>
      <c r="FX72" s="252"/>
      <c r="FY72" s="252"/>
      <c r="FZ72" s="252"/>
      <c r="GA72" s="252"/>
      <c r="GB72" s="252"/>
      <c r="GC72" s="252"/>
      <c r="GD72" s="252"/>
      <c r="GE72" s="252"/>
      <c r="GF72" s="252"/>
      <c r="GG72" s="252"/>
      <c r="GH72" s="252"/>
      <c r="GI72" s="252"/>
      <c r="GJ72" s="252"/>
      <c r="GK72" s="252"/>
      <c r="GL72" s="252"/>
      <c r="GM72" s="252"/>
      <c r="GN72" s="180"/>
      <c r="GO72" s="218"/>
      <c r="GP72" s="190">
        <f t="shared" ref="GP72:GW72" si="199">GP73+GP74+GP75+GP78+GP79</f>
        <v>0</v>
      </c>
      <c r="GQ72" s="190">
        <f t="shared" si="199"/>
        <v>0</v>
      </c>
      <c r="GR72" s="190">
        <f t="shared" si="199"/>
        <v>0</v>
      </c>
      <c r="GS72" s="190">
        <f t="shared" si="199"/>
        <v>0</v>
      </c>
      <c r="GT72" s="190">
        <f t="shared" si="199"/>
        <v>0</v>
      </c>
      <c r="GU72" s="190">
        <f t="shared" si="199"/>
        <v>0</v>
      </c>
      <c r="GV72" s="190">
        <f t="shared" si="199"/>
        <v>0</v>
      </c>
      <c r="GW72" s="190">
        <f t="shared" si="199"/>
        <v>0</v>
      </c>
      <c r="GX72" s="114">
        <f t="shared" si="164"/>
        <v>0</v>
      </c>
      <c r="GY72" s="114">
        <f t="shared" si="164"/>
        <v>0</v>
      </c>
      <c r="GZ72" s="190">
        <v>0</v>
      </c>
      <c r="HA72" s="190">
        <f t="shared" ref="HA72:HG72" si="200">HA73+HA74+HA75+HA78+HA79</f>
        <v>0</v>
      </c>
      <c r="HB72" s="190">
        <f t="shared" si="200"/>
        <v>0</v>
      </c>
      <c r="HC72" s="190">
        <f t="shared" si="200"/>
        <v>0</v>
      </c>
      <c r="HD72" s="190">
        <f t="shared" si="200"/>
        <v>0</v>
      </c>
      <c r="HE72" s="190">
        <f t="shared" si="200"/>
        <v>0</v>
      </c>
      <c r="HF72" s="190">
        <f t="shared" si="200"/>
        <v>0</v>
      </c>
      <c r="HG72" s="190">
        <f t="shared" si="200"/>
        <v>0</v>
      </c>
      <c r="HH72" s="228">
        <f t="shared" si="166"/>
        <v>0</v>
      </c>
      <c r="HI72" s="234"/>
      <c r="HJ72" s="218"/>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row>
    <row r="73" spans="1:336" s="130" customFormat="1" ht="15.75" x14ac:dyDescent="0.2">
      <c r="A73" s="75" t="s">
        <v>230</v>
      </c>
      <c r="B73" s="235" t="s">
        <v>231</v>
      </c>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115">
        <f t="shared" si="143"/>
        <v>0</v>
      </c>
      <c r="AG73" s="115">
        <f t="shared" si="167"/>
        <v>0</v>
      </c>
      <c r="AH73" s="115">
        <f t="shared" si="167"/>
        <v>0</v>
      </c>
      <c r="AI73" s="115">
        <f t="shared" si="168"/>
        <v>0</v>
      </c>
      <c r="AJ73" s="116" t="str">
        <f t="shared" si="169"/>
        <v>-</v>
      </c>
      <c r="AK73" s="239">
        <v>0</v>
      </c>
      <c r="AL73" s="239"/>
      <c r="AM73" s="115">
        <f t="shared" si="170"/>
        <v>0</v>
      </c>
      <c r="AN73" s="116" t="str">
        <f t="shared" si="149"/>
        <v>-</v>
      </c>
      <c r="AO73" s="239">
        <v>0</v>
      </c>
      <c r="AP73" s="239"/>
      <c r="AQ73" s="115">
        <f t="shared" si="171"/>
        <v>0</v>
      </c>
      <c r="AR73" s="116" t="str">
        <f t="shared" si="150"/>
        <v>-</v>
      </c>
      <c r="AS73" s="115">
        <f t="shared" si="172"/>
        <v>0</v>
      </c>
      <c r="AT73" s="115">
        <f t="shared" si="172"/>
        <v>0</v>
      </c>
      <c r="AU73" s="115">
        <f t="shared" si="173"/>
        <v>0</v>
      </c>
      <c r="AV73" s="116" t="str">
        <f t="shared" si="151"/>
        <v>-</v>
      </c>
      <c r="AW73" s="239">
        <v>0</v>
      </c>
      <c r="AX73" s="239"/>
      <c r="AY73" s="115">
        <f t="shared" si="174"/>
        <v>0</v>
      </c>
      <c r="AZ73" s="116" t="str">
        <f t="shared" si="152"/>
        <v>-</v>
      </c>
      <c r="BA73" s="115">
        <f t="shared" si="175"/>
        <v>0</v>
      </c>
      <c r="BB73" s="115">
        <f t="shared" si="175"/>
        <v>0</v>
      </c>
      <c r="BC73" s="115">
        <f t="shared" si="193"/>
        <v>0</v>
      </c>
      <c r="BD73" s="116" t="str">
        <f t="shared" si="153"/>
        <v>-</v>
      </c>
      <c r="BE73" s="239">
        <v>0</v>
      </c>
      <c r="BF73" s="239"/>
      <c r="BG73" s="115">
        <f>BF73-BE73</f>
        <v>0</v>
      </c>
      <c r="BH73" s="116" t="str">
        <f>IF(BE73=0,"-",BF73/BE73)</f>
        <v>-</v>
      </c>
      <c r="BI73" s="240"/>
      <c r="BJ73" s="240"/>
      <c r="BK73" s="241"/>
      <c r="BL73" s="241"/>
      <c r="BM73" s="241"/>
      <c r="BN73" s="241"/>
      <c r="BO73" s="241"/>
      <c r="BP73" s="241"/>
      <c r="BQ73" s="241"/>
      <c r="BR73" s="241"/>
      <c r="BS73" s="241"/>
      <c r="BT73" s="241"/>
      <c r="BU73" s="241"/>
      <c r="BV73" s="241"/>
      <c r="BW73" s="241"/>
      <c r="BX73" s="241"/>
      <c r="BY73" s="241"/>
      <c r="BZ73" s="239">
        <v>0</v>
      </c>
      <c r="CA73" s="239">
        <v>0</v>
      </c>
      <c r="CB73" s="239">
        <v>0</v>
      </c>
      <c r="CC73" s="239">
        <v>0</v>
      </c>
      <c r="CD73" s="216"/>
      <c r="CE73" s="227"/>
      <c r="CF73" s="216"/>
      <c r="CG73" s="20"/>
      <c r="CH73" s="20"/>
      <c r="CI73" s="209"/>
      <c r="CJ73" s="209"/>
      <c r="CK73" s="115">
        <f t="shared" si="145"/>
        <v>0</v>
      </c>
      <c r="CL73" s="115">
        <f t="shared" si="154"/>
        <v>0</v>
      </c>
      <c r="CM73" s="115">
        <f t="shared" si="154"/>
        <v>0</v>
      </c>
      <c r="CN73" s="115">
        <f t="shared" si="177"/>
        <v>0</v>
      </c>
      <c r="CO73" s="116" t="str">
        <f t="shared" si="155"/>
        <v>-</v>
      </c>
      <c r="CP73" s="115">
        <f>SUMIF($CI$11:$CI$44,$A73,CP$11:CP$44)+SUMIF($CI$89:$CI$92,$A73,CP$89:CP$92)</f>
        <v>0</v>
      </c>
      <c r="CQ73" s="115">
        <f>SUMIF($CJ$11:$CJ$44,$A73,CQ$11:CQ$44)+SUMIF($CJ$89:$CJ$92,$A73,CQ$89:CQ$92)</f>
        <v>0</v>
      </c>
      <c r="CR73" s="115">
        <f t="shared" si="178"/>
        <v>0</v>
      </c>
      <c r="CS73" s="116" t="str">
        <f t="shared" si="156"/>
        <v>-</v>
      </c>
      <c r="CT73" s="115">
        <f>SUMIF($CI$11:$CI$44,$A73,CT$11:CT$44)+SUMIF($CI$89:$CI$92,$A73,CT$89:CT$92)</f>
        <v>0</v>
      </c>
      <c r="CU73" s="115">
        <f>SUMIF($CJ$11:$CJ$44,$A73,CU$11:CU$44)+SUMIF($CJ$89:$CJ$92,$A73,CU$89:CU$92)</f>
        <v>0</v>
      </c>
      <c r="CV73" s="115">
        <f t="shared" si="179"/>
        <v>0</v>
      </c>
      <c r="CW73" s="116" t="str">
        <f t="shared" si="157"/>
        <v>-</v>
      </c>
      <c r="CX73" s="115">
        <f t="shared" si="158"/>
        <v>0</v>
      </c>
      <c r="CY73" s="115">
        <f t="shared" si="158"/>
        <v>0</v>
      </c>
      <c r="CZ73" s="115">
        <f t="shared" si="180"/>
        <v>0</v>
      </c>
      <c r="DA73" s="116" t="str">
        <f t="shared" si="159"/>
        <v>-</v>
      </c>
      <c r="DB73" s="115">
        <f>SUMIF($CI$11:$CI$44,$A73,DB$11:DB$44)+SUMIF($CI$89:$CI$92,$A73,DB$89:DB$92)</f>
        <v>0</v>
      </c>
      <c r="DC73" s="115">
        <f>SUMIF($CJ$11:$CJ$44,$A73,DC$11:DC$44)+SUMIF($CJ$89:$CJ$92,$A73,DC$89:DC$92)</f>
        <v>0</v>
      </c>
      <c r="DD73" s="115">
        <f t="shared" si="181"/>
        <v>0</v>
      </c>
      <c r="DE73" s="116" t="str">
        <f t="shared" si="160"/>
        <v>-</v>
      </c>
      <c r="DF73" s="115">
        <f t="shared" si="161"/>
        <v>0</v>
      </c>
      <c r="DG73" s="115">
        <f t="shared" si="161"/>
        <v>0</v>
      </c>
      <c r="DH73" s="115">
        <f t="shared" si="182"/>
        <v>0</v>
      </c>
      <c r="DI73" s="116" t="str">
        <f t="shared" si="162"/>
        <v>-</v>
      </c>
      <c r="DJ73" s="115">
        <f>SUMIF($CI$11:$CI$44,$A73,DJ$11:DJ$44)+SUMIF($CI$89:$CI$92,$A73,DJ$89:DJ$92)</f>
        <v>0</v>
      </c>
      <c r="DK73" s="115">
        <f>SUMIF($CJ$11:$CJ$44,$A73,DK$11:DK$44)+SUMIF($CJ$89:$CJ$92,$A73,DK$89:DK$92)</f>
        <v>0</v>
      </c>
      <c r="DL73" s="115">
        <f t="shared" si="183"/>
        <v>0</v>
      </c>
      <c r="DM73" s="116" t="str">
        <f t="shared" si="146"/>
        <v>-</v>
      </c>
      <c r="DN73" s="236"/>
      <c r="DO73" s="236"/>
      <c r="DP73" s="20"/>
      <c r="DQ73" s="20"/>
      <c r="DR73" s="20"/>
      <c r="DS73" s="20"/>
      <c r="DT73" s="20"/>
      <c r="DU73" s="20"/>
      <c r="DV73" s="20"/>
      <c r="DW73" s="20"/>
      <c r="DX73" s="20"/>
      <c r="DY73" s="20"/>
      <c r="DZ73" s="20"/>
      <c r="EA73" s="20"/>
      <c r="EB73" s="20"/>
      <c r="EC73" s="20"/>
      <c r="ED73" s="20"/>
      <c r="EE73" s="115">
        <f t="shared" ref="EE73:EH74" si="201">SUMIF($CI$11:$CI$44,$A73,EE$11:EE$44)+SUMIF($CI$89:$CI$92,$A73,EE$89:EE$92)</f>
        <v>0</v>
      </c>
      <c r="EF73" s="115">
        <f t="shared" si="201"/>
        <v>0</v>
      </c>
      <c r="EG73" s="115">
        <f t="shared" si="201"/>
        <v>0</v>
      </c>
      <c r="EH73" s="115">
        <f t="shared" si="201"/>
        <v>0</v>
      </c>
      <c r="EI73" s="216"/>
      <c r="EJ73" s="216"/>
      <c r="EK73" s="216"/>
      <c r="EL73" s="20"/>
      <c r="EM73" s="20"/>
      <c r="EN73" s="20"/>
      <c r="EO73" s="20"/>
      <c r="EP73" s="20"/>
      <c r="EQ73" s="20"/>
      <c r="ER73" s="20"/>
      <c r="ES73" s="20"/>
      <c r="ET73" s="20"/>
      <c r="EU73" s="20"/>
      <c r="EV73" s="20"/>
      <c r="EW73" s="20"/>
      <c r="EX73" s="20"/>
      <c r="EY73" s="20"/>
      <c r="EZ73" s="20"/>
      <c r="FA73" s="20"/>
      <c r="FB73" s="20"/>
      <c r="FC73" s="20"/>
      <c r="FD73" s="20"/>
      <c r="FE73" s="20"/>
      <c r="FF73" s="20"/>
      <c r="FG73" s="20"/>
      <c r="FH73" s="20"/>
      <c r="FI73" s="20"/>
      <c r="FJ73" s="20"/>
      <c r="FK73" s="20"/>
      <c r="FL73" s="20"/>
      <c r="FM73" s="20"/>
      <c r="FN73" s="20"/>
      <c r="FO73" s="20"/>
      <c r="FP73" s="20"/>
      <c r="FQ73" s="20"/>
      <c r="FR73" s="20"/>
      <c r="FS73" s="20"/>
      <c r="FT73" s="20"/>
      <c r="FU73" s="20"/>
      <c r="FV73" s="20"/>
      <c r="FW73" s="20"/>
      <c r="FX73" s="20"/>
      <c r="FY73" s="20"/>
      <c r="FZ73" s="20"/>
      <c r="GA73" s="20"/>
      <c r="GB73" s="20"/>
      <c r="GC73" s="20"/>
      <c r="GD73" s="20"/>
      <c r="GE73" s="20"/>
      <c r="GF73" s="20"/>
      <c r="GG73" s="20"/>
      <c r="GH73" s="20"/>
      <c r="GI73" s="20"/>
      <c r="GJ73" s="20"/>
      <c r="GK73" s="20"/>
      <c r="GL73" s="20"/>
      <c r="GM73" s="20"/>
      <c r="GN73" s="20"/>
      <c r="GO73" s="237"/>
      <c r="GP73" s="115">
        <v>0</v>
      </c>
      <c r="GQ73" s="115"/>
      <c r="GR73" s="115">
        <f>GT73+GZ73+HB73+HD73+HF73</f>
        <v>0</v>
      </c>
      <c r="GS73" s="115">
        <f>GV73+HA73+HC73+HE73+HG73</f>
        <v>0</v>
      </c>
      <c r="GT73" s="115">
        <v>0</v>
      </c>
      <c r="GU73" s="115"/>
      <c r="GV73" s="115">
        <f>CL73</f>
        <v>0</v>
      </c>
      <c r="GW73" s="115">
        <f>CM73</f>
        <v>0</v>
      </c>
      <c r="GX73" s="114">
        <f t="shared" si="164"/>
        <v>0</v>
      </c>
      <c r="GY73" s="114">
        <f t="shared" si="164"/>
        <v>0</v>
      </c>
      <c r="GZ73" s="115">
        <v>0</v>
      </c>
      <c r="HA73" s="115">
        <f>EE73</f>
        <v>0</v>
      </c>
      <c r="HB73" s="115">
        <v>0</v>
      </c>
      <c r="HC73" s="115">
        <f>EF73</f>
        <v>0</v>
      </c>
      <c r="HD73" s="115">
        <v>0</v>
      </c>
      <c r="HE73" s="115">
        <f>EG73</f>
        <v>0</v>
      </c>
      <c r="HF73" s="115">
        <v>0</v>
      </c>
      <c r="HG73" s="115">
        <f>EH73</f>
        <v>0</v>
      </c>
      <c r="HH73" s="114">
        <f t="shared" si="166"/>
        <v>0</v>
      </c>
      <c r="HI73" s="112"/>
      <c r="HJ73" s="237"/>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row>
    <row r="74" spans="1:336" s="130" customFormat="1" ht="15.75" x14ac:dyDescent="0.2">
      <c r="A74" s="75" t="s">
        <v>232</v>
      </c>
      <c r="B74" s="235" t="s">
        <v>233</v>
      </c>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115">
        <f t="shared" si="143"/>
        <v>0</v>
      </c>
      <c r="AG74" s="115">
        <f t="shared" si="167"/>
        <v>0</v>
      </c>
      <c r="AH74" s="115">
        <f t="shared" si="167"/>
        <v>0</v>
      </c>
      <c r="AI74" s="115">
        <f t="shared" si="168"/>
        <v>0</v>
      </c>
      <c r="AJ74" s="116" t="str">
        <f t="shared" si="169"/>
        <v>-</v>
      </c>
      <c r="AK74" s="239">
        <v>0</v>
      </c>
      <c r="AL74" s="239"/>
      <c r="AM74" s="115">
        <f t="shared" si="170"/>
        <v>0</v>
      </c>
      <c r="AN74" s="116" t="str">
        <f t="shared" si="149"/>
        <v>-</v>
      </c>
      <c r="AO74" s="239">
        <v>0</v>
      </c>
      <c r="AP74" s="239"/>
      <c r="AQ74" s="115">
        <f t="shared" si="171"/>
        <v>0</v>
      </c>
      <c r="AR74" s="116" t="str">
        <f t="shared" si="150"/>
        <v>-</v>
      </c>
      <c r="AS74" s="115">
        <f t="shared" si="172"/>
        <v>0</v>
      </c>
      <c r="AT74" s="115">
        <f t="shared" si="172"/>
        <v>0</v>
      </c>
      <c r="AU74" s="115">
        <f t="shared" si="173"/>
        <v>0</v>
      </c>
      <c r="AV74" s="116" t="str">
        <f t="shared" si="151"/>
        <v>-</v>
      </c>
      <c r="AW74" s="239">
        <v>0</v>
      </c>
      <c r="AX74" s="239"/>
      <c r="AY74" s="115">
        <f t="shared" si="174"/>
        <v>0</v>
      </c>
      <c r="AZ74" s="116" t="str">
        <f t="shared" si="152"/>
        <v>-</v>
      </c>
      <c r="BA74" s="115">
        <f t="shared" si="175"/>
        <v>0</v>
      </c>
      <c r="BB74" s="115">
        <f t="shared" si="175"/>
        <v>0</v>
      </c>
      <c r="BC74" s="115">
        <f t="shared" si="193"/>
        <v>0</v>
      </c>
      <c r="BD74" s="116" t="str">
        <f t="shared" si="153"/>
        <v>-</v>
      </c>
      <c r="BE74" s="239">
        <v>0</v>
      </c>
      <c r="BF74" s="239"/>
      <c r="BG74" s="115">
        <f>BF74-BE74</f>
        <v>0</v>
      </c>
      <c r="BH74" s="116" t="str">
        <f>IF(BE74=0,"-",BF74/BE74)</f>
        <v>-</v>
      </c>
      <c r="BI74" s="240"/>
      <c r="BJ74" s="240"/>
      <c r="BK74" s="241"/>
      <c r="BL74" s="241"/>
      <c r="BM74" s="241"/>
      <c r="BN74" s="241"/>
      <c r="BO74" s="241"/>
      <c r="BP74" s="241"/>
      <c r="BQ74" s="241"/>
      <c r="BR74" s="241"/>
      <c r="BS74" s="241"/>
      <c r="BT74" s="241"/>
      <c r="BU74" s="241"/>
      <c r="BV74" s="241"/>
      <c r="BW74" s="241"/>
      <c r="BX74" s="241"/>
      <c r="BY74" s="241"/>
      <c r="BZ74" s="239">
        <v>0</v>
      </c>
      <c r="CA74" s="239">
        <v>0</v>
      </c>
      <c r="CB74" s="239">
        <v>0</v>
      </c>
      <c r="CC74" s="239">
        <v>0</v>
      </c>
      <c r="CD74" s="216"/>
      <c r="CE74" s="227"/>
      <c r="CF74" s="216"/>
      <c r="CG74" s="20"/>
      <c r="CH74" s="20"/>
      <c r="CI74" s="209"/>
      <c r="CJ74" s="209"/>
      <c r="CK74" s="115">
        <f t="shared" si="145"/>
        <v>0</v>
      </c>
      <c r="CL74" s="115">
        <f t="shared" si="154"/>
        <v>0</v>
      </c>
      <c r="CM74" s="115">
        <f t="shared" si="154"/>
        <v>0</v>
      </c>
      <c r="CN74" s="115">
        <f t="shared" si="177"/>
        <v>0</v>
      </c>
      <c r="CO74" s="116" t="str">
        <f t="shared" si="155"/>
        <v>-</v>
      </c>
      <c r="CP74" s="115">
        <f>SUMIF($CI$11:$CI$44,$A74,CP$11:CP$44)+SUMIF($CI$89:$CI$92,$A74,CP$89:CP$92)</f>
        <v>0</v>
      </c>
      <c r="CQ74" s="115">
        <f>SUMIF($CJ$11:$CJ$44,$A74,CQ$11:CQ$44)+SUMIF($CJ$89:$CJ$92,$A74,CQ$89:CQ$92)</f>
        <v>0</v>
      </c>
      <c r="CR74" s="115">
        <f t="shared" si="178"/>
        <v>0</v>
      </c>
      <c r="CS74" s="116" t="str">
        <f t="shared" si="156"/>
        <v>-</v>
      </c>
      <c r="CT74" s="115">
        <f>SUMIF($CI$11:$CI$44,$A74,CT$11:CT$44)+SUMIF($CI$89:$CI$92,$A74,CT$89:CT$92)</f>
        <v>0</v>
      </c>
      <c r="CU74" s="115">
        <f>SUMIF($CJ$11:$CJ$44,$A74,CU$11:CU$44)+SUMIF($CJ$89:$CJ$92,$A74,CU$89:CU$92)</f>
        <v>0</v>
      </c>
      <c r="CV74" s="115">
        <f t="shared" si="179"/>
        <v>0</v>
      </c>
      <c r="CW74" s="116" t="str">
        <f t="shared" si="157"/>
        <v>-</v>
      </c>
      <c r="CX74" s="115">
        <f t="shared" si="158"/>
        <v>0</v>
      </c>
      <c r="CY74" s="115">
        <f t="shared" si="158"/>
        <v>0</v>
      </c>
      <c r="CZ74" s="115">
        <f t="shared" si="180"/>
        <v>0</v>
      </c>
      <c r="DA74" s="116" t="str">
        <f t="shared" si="159"/>
        <v>-</v>
      </c>
      <c r="DB74" s="115">
        <f>SUMIF($CI$11:$CI$44,$A74,DB$11:DB$44)+SUMIF($CI$89:$CI$92,$A74,DB$89:DB$92)</f>
        <v>0</v>
      </c>
      <c r="DC74" s="115">
        <f>SUMIF($CJ$11:$CJ$44,$A74,DC$11:DC$44)+SUMIF($CJ$89:$CJ$92,$A74,DC$89:DC$92)</f>
        <v>0</v>
      </c>
      <c r="DD74" s="115">
        <f t="shared" si="181"/>
        <v>0</v>
      </c>
      <c r="DE74" s="116" t="str">
        <f t="shared" si="160"/>
        <v>-</v>
      </c>
      <c r="DF74" s="115">
        <f t="shared" si="161"/>
        <v>0</v>
      </c>
      <c r="DG74" s="115">
        <f t="shared" si="161"/>
        <v>0</v>
      </c>
      <c r="DH74" s="115">
        <f t="shared" si="182"/>
        <v>0</v>
      </c>
      <c r="DI74" s="116" t="str">
        <f t="shared" si="162"/>
        <v>-</v>
      </c>
      <c r="DJ74" s="115">
        <f>SUMIF($CI$11:$CI$44,$A74,DJ$11:DJ$44)+SUMIF($CI$89:$CI$92,$A74,DJ$89:DJ$92)</f>
        <v>0</v>
      </c>
      <c r="DK74" s="115">
        <f>SUMIF($CJ$11:$CJ$44,$A74,DK$11:DK$44)+SUMIF($CJ$89:$CJ$92,$A74,DK$89:DK$92)</f>
        <v>0</v>
      </c>
      <c r="DL74" s="115">
        <f t="shared" si="183"/>
        <v>0</v>
      </c>
      <c r="DM74" s="116" t="str">
        <f t="shared" si="146"/>
        <v>-</v>
      </c>
      <c r="DN74" s="236"/>
      <c r="DO74" s="236"/>
      <c r="DP74" s="20"/>
      <c r="DQ74" s="20"/>
      <c r="DR74" s="20"/>
      <c r="DS74" s="20"/>
      <c r="DT74" s="20"/>
      <c r="DU74" s="20"/>
      <c r="DV74" s="20"/>
      <c r="DW74" s="20"/>
      <c r="DX74" s="20"/>
      <c r="DY74" s="20"/>
      <c r="DZ74" s="20"/>
      <c r="EA74" s="20"/>
      <c r="EB74" s="20"/>
      <c r="EC74" s="20"/>
      <c r="ED74" s="20"/>
      <c r="EE74" s="115">
        <f t="shared" si="201"/>
        <v>0</v>
      </c>
      <c r="EF74" s="115">
        <f t="shared" si="201"/>
        <v>0</v>
      </c>
      <c r="EG74" s="115">
        <f t="shared" si="201"/>
        <v>0</v>
      </c>
      <c r="EH74" s="115">
        <f t="shared" si="201"/>
        <v>0</v>
      </c>
      <c r="EI74" s="216"/>
      <c r="EJ74" s="216"/>
      <c r="EK74" s="216"/>
      <c r="EL74" s="20"/>
      <c r="EM74" s="20"/>
      <c r="EN74" s="20"/>
      <c r="EO74" s="20"/>
      <c r="EP74" s="20"/>
      <c r="EQ74" s="20"/>
      <c r="ER74" s="20"/>
      <c r="ES74" s="20"/>
      <c r="ET74" s="20"/>
      <c r="EU74" s="20"/>
      <c r="EV74" s="20"/>
      <c r="EW74" s="20"/>
      <c r="EX74" s="20"/>
      <c r="EY74" s="20"/>
      <c r="EZ74" s="20"/>
      <c r="FA74" s="20"/>
      <c r="FB74" s="20"/>
      <c r="FC74" s="20"/>
      <c r="FD74" s="20"/>
      <c r="FE74" s="20"/>
      <c r="FF74" s="20"/>
      <c r="FG74" s="20"/>
      <c r="FH74" s="20"/>
      <c r="FI74" s="20"/>
      <c r="FJ74" s="20"/>
      <c r="FK74" s="20"/>
      <c r="FL74" s="20"/>
      <c r="FM74" s="20"/>
      <c r="FN74" s="20"/>
      <c r="FO74" s="20"/>
      <c r="FP74" s="20"/>
      <c r="FQ74" s="20"/>
      <c r="FR74" s="20"/>
      <c r="FS74" s="20"/>
      <c r="FT74" s="20"/>
      <c r="FU74" s="20"/>
      <c r="FV74" s="20"/>
      <c r="FW74" s="20"/>
      <c r="FX74" s="20"/>
      <c r="FY74" s="20"/>
      <c r="FZ74" s="20"/>
      <c r="GA74" s="20"/>
      <c r="GB74" s="20"/>
      <c r="GC74" s="20"/>
      <c r="GD74" s="20"/>
      <c r="GE74" s="20"/>
      <c r="GF74" s="20"/>
      <c r="GG74" s="20"/>
      <c r="GH74" s="20"/>
      <c r="GI74" s="20"/>
      <c r="GJ74" s="20"/>
      <c r="GK74" s="20"/>
      <c r="GL74" s="20"/>
      <c r="GM74" s="20"/>
      <c r="GN74" s="20"/>
      <c r="GO74" s="237"/>
      <c r="GP74" s="115">
        <v>0</v>
      </c>
      <c r="GQ74" s="115"/>
      <c r="GR74" s="115">
        <f>GT74+GZ74+HB74+HD74+HF74</f>
        <v>0</v>
      </c>
      <c r="GS74" s="115">
        <f>GV74+HA74+HC74+HE74+HG74</f>
        <v>0</v>
      </c>
      <c r="GT74" s="115">
        <v>0</v>
      </c>
      <c r="GU74" s="115"/>
      <c r="GV74" s="115">
        <f>CL74</f>
        <v>0</v>
      </c>
      <c r="GW74" s="115">
        <f>CM74</f>
        <v>0</v>
      </c>
      <c r="GX74" s="114">
        <f t="shared" si="164"/>
        <v>0</v>
      </c>
      <c r="GY74" s="114">
        <f t="shared" si="164"/>
        <v>0</v>
      </c>
      <c r="GZ74" s="115">
        <v>0</v>
      </c>
      <c r="HA74" s="115">
        <f>EE74</f>
        <v>0</v>
      </c>
      <c r="HB74" s="115">
        <v>0</v>
      </c>
      <c r="HC74" s="115">
        <f>EF74</f>
        <v>0</v>
      </c>
      <c r="HD74" s="115">
        <v>0</v>
      </c>
      <c r="HE74" s="115">
        <f>EG74</f>
        <v>0</v>
      </c>
      <c r="HF74" s="115">
        <v>0</v>
      </c>
      <c r="HG74" s="115">
        <f>EH74</f>
        <v>0</v>
      </c>
      <c r="HH74" s="114">
        <f t="shared" si="166"/>
        <v>0</v>
      </c>
      <c r="HI74" s="112"/>
      <c r="HJ74" s="237"/>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row>
    <row r="75" spans="1:336" s="130" customFormat="1" ht="15.75" x14ac:dyDescent="0.2">
      <c r="A75" s="247"/>
      <c r="B75" s="235" t="s">
        <v>234</v>
      </c>
      <c r="C75" s="224"/>
      <c r="D75" s="224"/>
      <c r="E75" s="224"/>
      <c r="F75" s="224"/>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115">
        <f t="shared" si="143"/>
        <v>0</v>
      </c>
      <c r="AG75" s="115">
        <f t="shared" si="167"/>
        <v>0</v>
      </c>
      <c r="AH75" s="115">
        <f t="shared" si="167"/>
        <v>0</v>
      </c>
      <c r="AI75" s="115">
        <f t="shared" si="168"/>
        <v>0</v>
      </c>
      <c r="AJ75" s="116" t="str">
        <f t="shared" si="169"/>
        <v>-</v>
      </c>
      <c r="AK75" s="239">
        <f>AK76+AK77</f>
        <v>0</v>
      </c>
      <c r="AL75" s="239">
        <f>AL76+AL77</f>
        <v>0</v>
      </c>
      <c r="AM75" s="115">
        <f t="shared" si="170"/>
        <v>0</v>
      </c>
      <c r="AN75" s="116" t="str">
        <f t="shared" si="149"/>
        <v>-</v>
      </c>
      <c r="AO75" s="239">
        <f>AO76+AO77</f>
        <v>0</v>
      </c>
      <c r="AP75" s="239">
        <f>AP76+AP77</f>
        <v>0</v>
      </c>
      <c r="AQ75" s="115">
        <f t="shared" si="171"/>
        <v>0</v>
      </c>
      <c r="AR75" s="116" t="str">
        <f t="shared" si="150"/>
        <v>-</v>
      </c>
      <c r="AS75" s="115">
        <f t="shared" si="172"/>
        <v>0</v>
      </c>
      <c r="AT75" s="115">
        <f t="shared" si="172"/>
        <v>0</v>
      </c>
      <c r="AU75" s="115">
        <f t="shared" si="173"/>
        <v>0</v>
      </c>
      <c r="AV75" s="116" t="str">
        <f t="shared" si="151"/>
        <v>-</v>
      </c>
      <c r="AW75" s="239">
        <f>AW76+AW77</f>
        <v>0</v>
      </c>
      <c r="AX75" s="239">
        <f>AX76+AX77</f>
        <v>0</v>
      </c>
      <c r="AY75" s="115">
        <f t="shared" si="174"/>
        <v>0</v>
      </c>
      <c r="AZ75" s="116" t="str">
        <f t="shared" si="152"/>
        <v>-</v>
      </c>
      <c r="BA75" s="115">
        <f t="shared" si="175"/>
        <v>0</v>
      </c>
      <c r="BB75" s="115">
        <f t="shared" si="175"/>
        <v>0</v>
      </c>
      <c r="BC75" s="115">
        <f t="shared" si="193"/>
        <v>0</v>
      </c>
      <c r="BD75" s="116" t="str">
        <f t="shared" si="153"/>
        <v>-</v>
      </c>
      <c r="BE75" s="239">
        <f>BE76+BE77</f>
        <v>0</v>
      </c>
      <c r="BF75" s="239">
        <f>BF76+BF77</f>
        <v>0</v>
      </c>
      <c r="BG75" s="115">
        <f t="shared" si="176"/>
        <v>0</v>
      </c>
      <c r="BH75" s="116" t="str">
        <f t="shared" si="144"/>
        <v>-</v>
      </c>
      <c r="BI75" s="236"/>
      <c r="BJ75" s="236"/>
      <c r="BK75" s="20"/>
      <c r="BL75" s="20"/>
      <c r="BM75" s="20"/>
      <c r="BN75" s="20"/>
      <c r="BO75" s="20"/>
      <c r="BP75" s="20"/>
      <c r="BQ75" s="20"/>
      <c r="BR75" s="20"/>
      <c r="BS75" s="20"/>
      <c r="BT75" s="20"/>
      <c r="BU75" s="20"/>
      <c r="BV75" s="20"/>
      <c r="BW75" s="20"/>
      <c r="BX75" s="20"/>
      <c r="BY75" s="20"/>
      <c r="BZ75" s="239">
        <f>BZ76+BZ77</f>
        <v>0</v>
      </c>
      <c r="CA75" s="239">
        <f>CA76+CA77</f>
        <v>0</v>
      </c>
      <c r="CB75" s="239">
        <f>CB76+CB77</f>
        <v>0</v>
      </c>
      <c r="CC75" s="239">
        <f>CC76+CC77</f>
        <v>0</v>
      </c>
      <c r="CD75" s="216"/>
      <c r="CE75" s="227"/>
      <c r="CF75" s="216"/>
      <c r="CG75" s="20"/>
      <c r="CH75" s="20"/>
      <c r="CI75" s="209"/>
      <c r="CJ75" s="209"/>
      <c r="CK75" s="115">
        <f t="shared" si="145"/>
        <v>0</v>
      </c>
      <c r="CL75" s="115">
        <f t="shared" si="154"/>
        <v>0</v>
      </c>
      <c r="CM75" s="115">
        <f t="shared" si="154"/>
        <v>0</v>
      </c>
      <c r="CN75" s="115">
        <f t="shared" si="177"/>
        <v>0</v>
      </c>
      <c r="CO75" s="116" t="str">
        <f t="shared" si="155"/>
        <v>-</v>
      </c>
      <c r="CP75" s="115">
        <f>CP76+CP77</f>
        <v>0</v>
      </c>
      <c r="CQ75" s="115">
        <f>CQ76+CQ77</f>
        <v>0</v>
      </c>
      <c r="CR75" s="115">
        <f t="shared" si="178"/>
        <v>0</v>
      </c>
      <c r="CS75" s="116" t="str">
        <f t="shared" si="156"/>
        <v>-</v>
      </c>
      <c r="CT75" s="115">
        <f>CT76+CT77</f>
        <v>0</v>
      </c>
      <c r="CU75" s="115">
        <f>CU76+CU77</f>
        <v>0</v>
      </c>
      <c r="CV75" s="115">
        <f t="shared" si="179"/>
        <v>0</v>
      </c>
      <c r="CW75" s="116" t="str">
        <f t="shared" si="157"/>
        <v>-</v>
      </c>
      <c r="CX75" s="115">
        <f t="shared" si="158"/>
        <v>0</v>
      </c>
      <c r="CY75" s="115">
        <f t="shared" si="158"/>
        <v>0</v>
      </c>
      <c r="CZ75" s="115">
        <f t="shared" si="180"/>
        <v>0</v>
      </c>
      <c r="DA75" s="116" t="str">
        <f t="shared" si="159"/>
        <v>-</v>
      </c>
      <c r="DB75" s="115">
        <f>DB76+DB77</f>
        <v>0</v>
      </c>
      <c r="DC75" s="115">
        <f>DC76+DC77</f>
        <v>0</v>
      </c>
      <c r="DD75" s="115">
        <f t="shared" si="181"/>
        <v>0</v>
      </c>
      <c r="DE75" s="116" t="str">
        <f t="shared" si="160"/>
        <v>-</v>
      </c>
      <c r="DF75" s="115">
        <f t="shared" si="161"/>
        <v>0</v>
      </c>
      <c r="DG75" s="115">
        <f t="shared" si="161"/>
        <v>0</v>
      </c>
      <c r="DH75" s="115">
        <f t="shared" si="182"/>
        <v>0</v>
      </c>
      <c r="DI75" s="116" t="str">
        <f t="shared" si="162"/>
        <v>-</v>
      </c>
      <c r="DJ75" s="115">
        <f>DJ76+DJ77</f>
        <v>0</v>
      </c>
      <c r="DK75" s="115">
        <f>DK76+DK77</f>
        <v>0</v>
      </c>
      <c r="DL75" s="115">
        <f t="shared" si="183"/>
        <v>0</v>
      </c>
      <c r="DM75" s="116" t="str">
        <f t="shared" si="146"/>
        <v>-</v>
      </c>
      <c r="DN75" s="236"/>
      <c r="DO75" s="236"/>
      <c r="DP75" s="20"/>
      <c r="DQ75" s="20"/>
      <c r="DR75" s="20"/>
      <c r="DS75" s="20"/>
      <c r="DT75" s="20"/>
      <c r="DU75" s="20"/>
      <c r="DV75" s="20"/>
      <c r="DW75" s="20"/>
      <c r="DX75" s="20"/>
      <c r="DY75" s="20"/>
      <c r="DZ75" s="20"/>
      <c r="EA75" s="20"/>
      <c r="EB75" s="20"/>
      <c r="EC75" s="20"/>
      <c r="ED75" s="20"/>
      <c r="EE75" s="115">
        <f>EE76+EE77</f>
        <v>0</v>
      </c>
      <c r="EF75" s="115">
        <f>EF76+EF77</f>
        <v>0</v>
      </c>
      <c r="EG75" s="115">
        <f>EG76+EG77</f>
        <v>0</v>
      </c>
      <c r="EH75" s="115">
        <f>EH76+EH77</f>
        <v>0</v>
      </c>
      <c r="EI75" s="216"/>
      <c r="EJ75" s="216"/>
      <c r="EK75" s="216"/>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37"/>
      <c r="GP75" s="115">
        <f t="shared" ref="GP75:GW75" si="202">GP76+GP77</f>
        <v>0</v>
      </c>
      <c r="GQ75" s="115">
        <f t="shared" si="202"/>
        <v>0</v>
      </c>
      <c r="GR75" s="115">
        <f t="shared" si="202"/>
        <v>0</v>
      </c>
      <c r="GS75" s="115">
        <f t="shared" si="202"/>
        <v>0</v>
      </c>
      <c r="GT75" s="115">
        <f t="shared" si="202"/>
        <v>0</v>
      </c>
      <c r="GU75" s="115">
        <f t="shared" si="202"/>
        <v>0</v>
      </c>
      <c r="GV75" s="115">
        <f t="shared" si="202"/>
        <v>0</v>
      </c>
      <c r="GW75" s="115">
        <f t="shared" si="202"/>
        <v>0</v>
      </c>
      <c r="GX75" s="114">
        <f t="shared" si="164"/>
        <v>0</v>
      </c>
      <c r="GY75" s="114">
        <f t="shared" si="164"/>
        <v>0</v>
      </c>
      <c r="GZ75" s="115">
        <f t="shared" ref="GZ75:HG75" si="203">GZ76+GZ77</f>
        <v>0</v>
      </c>
      <c r="HA75" s="115">
        <f t="shared" si="203"/>
        <v>0</v>
      </c>
      <c r="HB75" s="115">
        <f t="shared" si="203"/>
        <v>0</v>
      </c>
      <c r="HC75" s="115">
        <f t="shared" si="203"/>
        <v>0</v>
      </c>
      <c r="HD75" s="115">
        <f t="shared" si="203"/>
        <v>0</v>
      </c>
      <c r="HE75" s="115">
        <f t="shared" si="203"/>
        <v>0</v>
      </c>
      <c r="HF75" s="115">
        <f t="shared" si="203"/>
        <v>0</v>
      </c>
      <c r="HG75" s="115">
        <f t="shared" si="203"/>
        <v>0</v>
      </c>
      <c r="HH75" s="114">
        <f t="shared" si="166"/>
        <v>0</v>
      </c>
      <c r="HI75" s="112"/>
      <c r="HJ75" s="237"/>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row>
    <row r="76" spans="1:336" s="130" customFormat="1" ht="15.75" x14ac:dyDescent="0.2">
      <c r="A76" s="75" t="s">
        <v>235</v>
      </c>
      <c r="B76" s="238" t="s">
        <v>236</v>
      </c>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115">
        <f t="shared" si="143"/>
        <v>0</v>
      </c>
      <c r="AG76" s="115">
        <f t="shared" si="167"/>
        <v>0</v>
      </c>
      <c r="AH76" s="115">
        <f t="shared" si="167"/>
        <v>0</v>
      </c>
      <c r="AI76" s="115">
        <f t="shared" si="168"/>
        <v>0</v>
      </c>
      <c r="AJ76" s="116" t="str">
        <f t="shared" si="169"/>
        <v>-</v>
      </c>
      <c r="AK76" s="253">
        <v>0</v>
      </c>
      <c r="AL76" s="253"/>
      <c r="AM76" s="115">
        <f t="shared" si="170"/>
        <v>0</v>
      </c>
      <c r="AN76" s="116" t="str">
        <f t="shared" si="149"/>
        <v>-</v>
      </c>
      <c r="AO76" s="253">
        <v>0</v>
      </c>
      <c r="AP76" s="253"/>
      <c r="AQ76" s="115">
        <f t="shared" si="171"/>
        <v>0</v>
      </c>
      <c r="AR76" s="116" t="str">
        <f t="shared" si="150"/>
        <v>-</v>
      </c>
      <c r="AS76" s="115">
        <f t="shared" si="172"/>
        <v>0</v>
      </c>
      <c r="AT76" s="115">
        <f t="shared" si="172"/>
        <v>0</v>
      </c>
      <c r="AU76" s="115">
        <f t="shared" si="173"/>
        <v>0</v>
      </c>
      <c r="AV76" s="116" t="str">
        <f t="shared" si="151"/>
        <v>-</v>
      </c>
      <c r="AW76" s="253">
        <v>0</v>
      </c>
      <c r="AX76" s="253"/>
      <c r="AY76" s="115">
        <f t="shared" si="174"/>
        <v>0</v>
      </c>
      <c r="AZ76" s="116" t="str">
        <f t="shared" si="152"/>
        <v>-</v>
      </c>
      <c r="BA76" s="115">
        <f t="shared" si="175"/>
        <v>0</v>
      </c>
      <c r="BB76" s="115">
        <f t="shared" si="175"/>
        <v>0</v>
      </c>
      <c r="BC76" s="115">
        <f t="shared" si="193"/>
        <v>0</v>
      </c>
      <c r="BD76" s="116" t="str">
        <f t="shared" si="153"/>
        <v>-</v>
      </c>
      <c r="BE76" s="239">
        <v>0</v>
      </c>
      <c r="BF76" s="239"/>
      <c r="BG76" s="115">
        <f>BF76-BE76</f>
        <v>0</v>
      </c>
      <c r="BH76" s="116" t="str">
        <f>IF(BE76=0,"-",BF76/BE76)</f>
        <v>-</v>
      </c>
      <c r="BI76" s="240"/>
      <c r="BJ76" s="240"/>
      <c r="BK76" s="241"/>
      <c r="BL76" s="241"/>
      <c r="BM76" s="241"/>
      <c r="BN76" s="241"/>
      <c r="BO76" s="241"/>
      <c r="BP76" s="241"/>
      <c r="BQ76" s="241"/>
      <c r="BR76" s="241"/>
      <c r="BS76" s="241"/>
      <c r="BT76" s="241"/>
      <c r="BU76" s="241"/>
      <c r="BV76" s="241"/>
      <c r="BW76" s="241"/>
      <c r="BX76" s="241"/>
      <c r="BY76" s="241"/>
      <c r="BZ76" s="239">
        <v>0</v>
      </c>
      <c r="CA76" s="239">
        <v>0</v>
      </c>
      <c r="CB76" s="239">
        <v>0</v>
      </c>
      <c r="CC76" s="239">
        <v>0</v>
      </c>
      <c r="CD76" s="216"/>
      <c r="CE76" s="227"/>
      <c r="CF76" s="216"/>
      <c r="CG76" s="20"/>
      <c r="CH76" s="20"/>
      <c r="CI76" s="209"/>
      <c r="CJ76" s="209"/>
      <c r="CK76" s="115">
        <f t="shared" si="145"/>
        <v>0</v>
      </c>
      <c r="CL76" s="115">
        <f t="shared" si="154"/>
        <v>0</v>
      </c>
      <c r="CM76" s="115">
        <f t="shared" si="154"/>
        <v>0</v>
      </c>
      <c r="CN76" s="115">
        <f t="shared" si="177"/>
        <v>0</v>
      </c>
      <c r="CO76" s="116" t="str">
        <f t="shared" si="155"/>
        <v>-</v>
      </c>
      <c r="CP76" s="115">
        <f>SUMIF($CI$11:$CI$44,$A76,CP$11:CP$44)+SUMIF($CI$89:$CI$92,$A76,CP$89:CP$92)</f>
        <v>0</v>
      </c>
      <c r="CQ76" s="115">
        <f>SUMIF($CJ$11:$CJ$44,$A76,CQ$11:CQ$44)+SUMIF($CJ$89:$CJ$92,$A76,CQ$89:CQ$92)</f>
        <v>0</v>
      </c>
      <c r="CR76" s="115">
        <f t="shared" si="178"/>
        <v>0</v>
      </c>
      <c r="CS76" s="116" t="str">
        <f t="shared" si="156"/>
        <v>-</v>
      </c>
      <c r="CT76" s="115">
        <f>SUMIF($CI$11:$CI$44,$A76,CT$11:CT$44)+SUMIF($CI$89:$CI$92,$A76,CT$89:CT$92)</f>
        <v>0</v>
      </c>
      <c r="CU76" s="115">
        <f>SUMIF($CJ$11:$CJ$44,$A76,CU$11:CU$44)+SUMIF($CJ$89:$CJ$92,$A76,CU$89:CU$92)</f>
        <v>0</v>
      </c>
      <c r="CV76" s="115">
        <f t="shared" si="179"/>
        <v>0</v>
      </c>
      <c r="CW76" s="116" t="str">
        <f t="shared" si="157"/>
        <v>-</v>
      </c>
      <c r="CX76" s="115">
        <f t="shared" si="158"/>
        <v>0</v>
      </c>
      <c r="CY76" s="115">
        <f t="shared" si="158"/>
        <v>0</v>
      </c>
      <c r="CZ76" s="115">
        <f t="shared" si="180"/>
        <v>0</v>
      </c>
      <c r="DA76" s="116" t="str">
        <f t="shared" si="159"/>
        <v>-</v>
      </c>
      <c r="DB76" s="115">
        <f>SUMIF($CI$11:$CI$44,$A76,DB$11:DB$44)+SUMIF($CI$89:$CI$92,$A76,DB$89:DB$92)</f>
        <v>0</v>
      </c>
      <c r="DC76" s="115">
        <f>SUMIF($CJ$11:$CJ$44,$A76,DC$11:DC$44)+SUMIF($CJ$89:$CJ$92,$A76,DC$89:DC$92)</f>
        <v>0</v>
      </c>
      <c r="DD76" s="115">
        <f t="shared" si="181"/>
        <v>0</v>
      </c>
      <c r="DE76" s="116" t="str">
        <f t="shared" si="160"/>
        <v>-</v>
      </c>
      <c r="DF76" s="115">
        <f t="shared" si="161"/>
        <v>0</v>
      </c>
      <c r="DG76" s="115">
        <f t="shared" si="161"/>
        <v>0</v>
      </c>
      <c r="DH76" s="115">
        <f t="shared" si="182"/>
        <v>0</v>
      </c>
      <c r="DI76" s="116" t="str">
        <f t="shared" si="162"/>
        <v>-</v>
      </c>
      <c r="DJ76" s="115">
        <f>SUMIF($CI$11:$CI$44,$A76,DJ$11:DJ$44)+SUMIF($CI$89:$CI$92,$A76,DJ$89:DJ$92)</f>
        <v>0</v>
      </c>
      <c r="DK76" s="115">
        <f>SUMIF($CJ$11:$CJ$44,$A76,DK$11:DK$44)+SUMIF($CJ$89:$CJ$92,$A76,DK$89:DK$92)</f>
        <v>0</v>
      </c>
      <c r="DL76" s="115">
        <f t="shared" si="183"/>
        <v>0</v>
      </c>
      <c r="DM76" s="116" t="str">
        <f t="shared" si="146"/>
        <v>-</v>
      </c>
      <c r="DN76" s="236"/>
      <c r="DO76" s="236"/>
      <c r="DP76" s="20"/>
      <c r="DQ76" s="20"/>
      <c r="DR76" s="20"/>
      <c r="DS76" s="20"/>
      <c r="DT76" s="20"/>
      <c r="DU76" s="20"/>
      <c r="DV76" s="20"/>
      <c r="DW76" s="20"/>
      <c r="DX76" s="20"/>
      <c r="DY76" s="20"/>
      <c r="DZ76" s="20"/>
      <c r="EA76" s="20"/>
      <c r="EB76" s="20"/>
      <c r="EC76" s="20"/>
      <c r="ED76" s="20"/>
      <c r="EE76" s="115">
        <f t="shared" ref="EE76:EH79" si="204">SUMIF($CI$11:$CI$44,$A76,EE$11:EE$44)+SUMIF($CI$89:$CI$92,$A76,EE$89:EE$92)</f>
        <v>0</v>
      </c>
      <c r="EF76" s="115">
        <f t="shared" si="204"/>
        <v>0</v>
      </c>
      <c r="EG76" s="115">
        <f t="shared" si="204"/>
        <v>0</v>
      </c>
      <c r="EH76" s="115">
        <f t="shared" si="204"/>
        <v>0</v>
      </c>
      <c r="EI76" s="216"/>
      <c r="EJ76" s="216"/>
      <c r="EK76" s="216"/>
      <c r="EL76" s="254"/>
      <c r="EM76" s="254"/>
      <c r="EN76" s="254"/>
      <c r="EO76" s="254"/>
      <c r="EP76" s="254"/>
      <c r="EQ76" s="254"/>
      <c r="ER76" s="254"/>
      <c r="ES76" s="254"/>
      <c r="ET76" s="254"/>
      <c r="EU76" s="254"/>
      <c r="EV76" s="254"/>
      <c r="EW76" s="254"/>
      <c r="EX76" s="254"/>
      <c r="EY76" s="254"/>
      <c r="EZ76" s="254"/>
      <c r="FA76" s="254"/>
      <c r="FB76" s="254"/>
      <c r="FC76" s="254"/>
      <c r="FD76" s="254"/>
      <c r="FE76" s="254"/>
      <c r="FF76" s="254"/>
      <c r="FG76" s="254"/>
      <c r="FH76" s="254"/>
      <c r="FI76" s="254"/>
      <c r="FJ76" s="254"/>
      <c r="FK76" s="254"/>
      <c r="FL76" s="254"/>
      <c r="FM76" s="254"/>
      <c r="FN76" s="254"/>
      <c r="FO76" s="254"/>
      <c r="FP76" s="254"/>
      <c r="FQ76" s="254"/>
      <c r="FR76" s="254"/>
      <c r="FS76" s="254"/>
      <c r="FT76" s="254"/>
      <c r="FU76" s="254"/>
      <c r="FV76" s="254"/>
      <c r="FW76" s="254"/>
      <c r="FX76" s="254"/>
      <c r="FY76" s="254"/>
      <c r="FZ76" s="254"/>
      <c r="GA76" s="254"/>
      <c r="GB76" s="254"/>
      <c r="GC76" s="254"/>
      <c r="GD76" s="254"/>
      <c r="GE76" s="254"/>
      <c r="GF76" s="254"/>
      <c r="GG76" s="254"/>
      <c r="GH76" s="254"/>
      <c r="GI76" s="254"/>
      <c r="GJ76" s="254"/>
      <c r="GK76" s="254"/>
      <c r="GL76" s="254"/>
      <c r="GM76" s="254"/>
      <c r="GN76" s="20"/>
      <c r="GO76" s="255"/>
      <c r="GP76" s="115">
        <v>0</v>
      </c>
      <c r="GQ76" s="249"/>
      <c r="GR76" s="115">
        <f>GT76+GZ76+HB76+HD76+HF76</f>
        <v>0</v>
      </c>
      <c r="GS76" s="115">
        <f>GV76+HA76+HC76+HE76+HG76</f>
        <v>0</v>
      </c>
      <c r="GT76" s="115">
        <v>0</v>
      </c>
      <c r="GU76" s="249"/>
      <c r="GV76" s="115">
        <f t="shared" ref="GV76:GW78" si="205">CL76</f>
        <v>0</v>
      </c>
      <c r="GW76" s="115">
        <f t="shared" si="205"/>
        <v>0</v>
      </c>
      <c r="GX76" s="114">
        <f t="shared" si="164"/>
        <v>0</v>
      </c>
      <c r="GY76" s="114">
        <f t="shared" si="164"/>
        <v>0</v>
      </c>
      <c r="GZ76" s="115">
        <v>0</v>
      </c>
      <c r="HA76" s="115">
        <f>EE76</f>
        <v>0</v>
      </c>
      <c r="HB76" s="115">
        <v>0</v>
      </c>
      <c r="HC76" s="115">
        <f>EF76</f>
        <v>0</v>
      </c>
      <c r="HD76" s="115">
        <v>0</v>
      </c>
      <c r="HE76" s="115">
        <f>EG76</f>
        <v>0</v>
      </c>
      <c r="HF76" s="115">
        <v>0</v>
      </c>
      <c r="HG76" s="115">
        <f>EH76</f>
        <v>0</v>
      </c>
      <c r="HH76" s="114">
        <f t="shared" si="166"/>
        <v>0</v>
      </c>
      <c r="HI76" s="256"/>
      <c r="HJ76" s="255"/>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row>
    <row r="77" spans="1:336" s="130" customFormat="1" ht="15.75" x14ac:dyDescent="0.2">
      <c r="A77" s="75" t="s">
        <v>237</v>
      </c>
      <c r="B77" s="238" t="s">
        <v>238</v>
      </c>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115">
        <f t="shared" si="143"/>
        <v>0</v>
      </c>
      <c r="AG77" s="115">
        <f t="shared" si="167"/>
        <v>0</v>
      </c>
      <c r="AH77" s="115">
        <f t="shared" si="167"/>
        <v>0</v>
      </c>
      <c r="AI77" s="115">
        <f t="shared" si="168"/>
        <v>0</v>
      </c>
      <c r="AJ77" s="116" t="str">
        <f t="shared" si="169"/>
        <v>-</v>
      </c>
      <c r="AK77" s="253">
        <v>0</v>
      </c>
      <c r="AL77" s="253"/>
      <c r="AM77" s="115">
        <f t="shared" si="170"/>
        <v>0</v>
      </c>
      <c r="AN77" s="116" t="str">
        <f t="shared" si="149"/>
        <v>-</v>
      </c>
      <c r="AO77" s="253">
        <v>0</v>
      </c>
      <c r="AP77" s="253"/>
      <c r="AQ77" s="115">
        <f t="shared" si="171"/>
        <v>0</v>
      </c>
      <c r="AR77" s="116" t="str">
        <f t="shared" si="150"/>
        <v>-</v>
      </c>
      <c r="AS77" s="115">
        <f t="shared" si="172"/>
        <v>0</v>
      </c>
      <c r="AT77" s="115">
        <f t="shared" si="172"/>
        <v>0</v>
      </c>
      <c r="AU77" s="115">
        <f t="shared" si="173"/>
        <v>0</v>
      </c>
      <c r="AV77" s="116" t="str">
        <f t="shared" si="151"/>
        <v>-</v>
      </c>
      <c r="AW77" s="253">
        <v>0</v>
      </c>
      <c r="AX77" s="253"/>
      <c r="AY77" s="115">
        <f t="shared" si="174"/>
        <v>0</v>
      </c>
      <c r="AZ77" s="116" t="str">
        <f t="shared" si="152"/>
        <v>-</v>
      </c>
      <c r="BA77" s="115">
        <f t="shared" si="175"/>
        <v>0</v>
      </c>
      <c r="BB77" s="115">
        <f t="shared" si="175"/>
        <v>0</v>
      </c>
      <c r="BC77" s="115">
        <f t="shared" si="193"/>
        <v>0</v>
      </c>
      <c r="BD77" s="116" t="str">
        <f t="shared" si="153"/>
        <v>-</v>
      </c>
      <c r="BE77" s="239">
        <v>0</v>
      </c>
      <c r="BF77" s="239"/>
      <c r="BG77" s="115">
        <f>BF77-BE77</f>
        <v>0</v>
      </c>
      <c r="BH77" s="116" t="str">
        <f>IF(BE77=0,"-",BF77/BE77)</f>
        <v>-</v>
      </c>
      <c r="BI77" s="240"/>
      <c r="BJ77" s="240"/>
      <c r="BK77" s="241"/>
      <c r="BL77" s="241"/>
      <c r="BM77" s="241"/>
      <c r="BN77" s="241"/>
      <c r="BO77" s="241"/>
      <c r="BP77" s="241"/>
      <c r="BQ77" s="241"/>
      <c r="BR77" s="241"/>
      <c r="BS77" s="241"/>
      <c r="BT77" s="241"/>
      <c r="BU77" s="241"/>
      <c r="BV77" s="241"/>
      <c r="BW77" s="241"/>
      <c r="BX77" s="241"/>
      <c r="BY77" s="241"/>
      <c r="BZ77" s="239">
        <v>0</v>
      </c>
      <c r="CA77" s="239">
        <v>0</v>
      </c>
      <c r="CB77" s="239">
        <v>0</v>
      </c>
      <c r="CC77" s="239">
        <v>0</v>
      </c>
      <c r="CD77" s="216"/>
      <c r="CE77" s="227"/>
      <c r="CF77" s="216"/>
      <c r="CG77" s="20"/>
      <c r="CH77" s="20"/>
      <c r="CI77" s="209"/>
      <c r="CJ77" s="209"/>
      <c r="CK77" s="115">
        <f t="shared" si="145"/>
        <v>0</v>
      </c>
      <c r="CL77" s="115">
        <f t="shared" si="154"/>
        <v>0</v>
      </c>
      <c r="CM77" s="115">
        <f t="shared" si="154"/>
        <v>0</v>
      </c>
      <c r="CN77" s="115">
        <f t="shared" si="177"/>
        <v>0</v>
      </c>
      <c r="CO77" s="116" t="str">
        <f t="shared" si="155"/>
        <v>-</v>
      </c>
      <c r="CP77" s="115">
        <f>SUMIF($CI$11:$CI$44,$A77,CP$11:CP$44)+SUMIF($CI$89:$CI$92,$A77,CP$89:CP$92)</f>
        <v>0</v>
      </c>
      <c r="CQ77" s="115">
        <f>SUMIF($CJ$11:$CJ$44,$A77,CQ$11:CQ$44)+SUMIF($CJ$89:$CJ$92,$A77,CQ$89:CQ$92)</f>
        <v>0</v>
      </c>
      <c r="CR77" s="115">
        <f t="shared" si="178"/>
        <v>0</v>
      </c>
      <c r="CS77" s="116" t="str">
        <f t="shared" si="156"/>
        <v>-</v>
      </c>
      <c r="CT77" s="115">
        <f>SUMIF($CI$11:$CI$44,$A77,CT$11:CT$44)+SUMIF($CI$89:$CI$92,$A77,CT$89:CT$92)</f>
        <v>0</v>
      </c>
      <c r="CU77" s="115">
        <f>SUMIF($CJ$11:$CJ$44,$A77,CU$11:CU$44)+SUMIF($CJ$89:$CJ$92,$A77,CU$89:CU$92)</f>
        <v>0</v>
      </c>
      <c r="CV77" s="115">
        <f t="shared" si="179"/>
        <v>0</v>
      </c>
      <c r="CW77" s="116" t="str">
        <f t="shared" si="157"/>
        <v>-</v>
      </c>
      <c r="CX77" s="115">
        <f t="shared" si="158"/>
        <v>0</v>
      </c>
      <c r="CY77" s="115">
        <f t="shared" si="158"/>
        <v>0</v>
      </c>
      <c r="CZ77" s="115">
        <f t="shared" si="180"/>
        <v>0</v>
      </c>
      <c r="DA77" s="116" t="str">
        <f t="shared" si="159"/>
        <v>-</v>
      </c>
      <c r="DB77" s="115">
        <f>SUMIF($CI$11:$CI$44,$A77,DB$11:DB$44)+SUMIF($CI$89:$CI$92,$A77,DB$89:DB$92)</f>
        <v>0</v>
      </c>
      <c r="DC77" s="115">
        <f>SUMIF($CJ$11:$CJ$44,$A77,DC$11:DC$44)+SUMIF($CJ$89:$CJ$92,$A77,DC$89:DC$92)</f>
        <v>0</v>
      </c>
      <c r="DD77" s="115">
        <f t="shared" si="181"/>
        <v>0</v>
      </c>
      <c r="DE77" s="116" t="str">
        <f t="shared" si="160"/>
        <v>-</v>
      </c>
      <c r="DF77" s="115">
        <f t="shared" si="161"/>
        <v>0</v>
      </c>
      <c r="DG77" s="115">
        <f t="shared" si="161"/>
        <v>0</v>
      </c>
      <c r="DH77" s="115">
        <f t="shared" si="182"/>
        <v>0</v>
      </c>
      <c r="DI77" s="116" t="str">
        <f t="shared" si="162"/>
        <v>-</v>
      </c>
      <c r="DJ77" s="115">
        <f>SUMIF($CI$11:$CI$44,$A77,DJ$11:DJ$44)+SUMIF($CI$89:$CI$92,$A77,DJ$89:DJ$92)</f>
        <v>0</v>
      </c>
      <c r="DK77" s="115">
        <f>SUMIF($CJ$11:$CJ$44,$A77,DK$11:DK$44)+SUMIF($CJ$89:$CJ$92,$A77,DK$89:DK$92)</f>
        <v>0</v>
      </c>
      <c r="DL77" s="115">
        <f t="shared" si="183"/>
        <v>0</v>
      </c>
      <c r="DM77" s="116" t="str">
        <f t="shared" si="146"/>
        <v>-</v>
      </c>
      <c r="DN77" s="236"/>
      <c r="DO77" s="236"/>
      <c r="DP77" s="20"/>
      <c r="DQ77" s="20"/>
      <c r="DR77" s="20"/>
      <c r="DS77" s="20"/>
      <c r="DT77" s="20"/>
      <c r="DU77" s="20"/>
      <c r="DV77" s="20"/>
      <c r="DW77" s="20"/>
      <c r="DX77" s="20"/>
      <c r="DY77" s="20"/>
      <c r="DZ77" s="20"/>
      <c r="EA77" s="20"/>
      <c r="EB77" s="20"/>
      <c r="EC77" s="20"/>
      <c r="ED77" s="20"/>
      <c r="EE77" s="115">
        <f t="shared" si="204"/>
        <v>0</v>
      </c>
      <c r="EF77" s="115">
        <f t="shared" si="204"/>
        <v>0</v>
      </c>
      <c r="EG77" s="115">
        <f t="shared" si="204"/>
        <v>0</v>
      </c>
      <c r="EH77" s="115">
        <f t="shared" si="204"/>
        <v>0</v>
      </c>
      <c r="EI77" s="216"/>
      <c r="EJ77" s="216"/>
      <c r="EK77" s="216"/>
      <c r="EL77" s="254"/>
      <c r="EM77" s="254"/>
      <c r="EN77" s="254"/>
      <c r="EO77" s="254"/>
      <c r="EP77" s="254"/>
      <c r="EQ77" s="254"/>
      <c r="ER77" s="254"/>
      <c r="ES77" s="254"/>
      <c r="ET77" s="254"/>
      <c r="EU77" s="254"/>
      <c r="EV77" s="254"/>
      <c r="EW77" s="254"/>
      <c r="EX77" s="254"/>
      <c r="EY77" s="254"/>
      <c r="EZ77" s="254"/>
      <c r="FA77" s="254"/>
      <c r="FB77" s="254"/>
      <c r="FC77" s="254"/>
      <c r="FD77" s="254"/>
      <c r="FE77" s="254"/>
      <c r="FF77" s="254"/>
      <c r="FG77" s="254"/>
      <c r="FH77" s="254"/>
      <c r="FI77" s="254"/>
      <c r="FJ77" s="254"/>
      <c r="FK77" s="254"/>
      <c r="FL77" s="254"/>
      <c r="FM77" s="254"/>
      <c r="FN77" s="254"/>
      <c r="FO77" s="254"/>
      <c r="FP77" s="254"/>
      <c r="FQ77" s="254"/>
      <c r="FR77" s="254"/>
      <c r="FS77" s="254"/>
      <c r="FT77" s="254"/>
      <c r="FU77" s="254"/>
      <c r="FV77" s="254"/>
      <c r="FW77" s="254"/>
      <c r="FX77" s="254"/>
      <c r="FY77" s="254"/>
      <c r="FZ77" s="254"/>
      <c r="GA77" s="254"/>
      <c r="GB77" s="254"/>
      <c r="GC77" s="254"/>
      <c r="GD77" s="254"/>
      <c r="GE77" s="254"/>
      <c r="GF77" s="254"/>
      <c r="GG77" s="254"/>
      <c r="GH77" s="254"/>
      <c r="GI77" s="254"/>
      <c r="GJ77" s="254"/>
      <c r="GK77" s="254"/>
      <c r="GL77" s="254"/>
      <c r="GM77" s="254"/>
      <c r="GN77" s="20"/>
      <c r="GO77" s="255"/>
      <c r="GP77" s="115">
        <v>0</v>
      </c>
      <c r="GQ77" s="249"/>
      <c r="GR77" s="115">
        <f>GT77+GZ77+HB77+HD77+HF77</f>
        <v>0</v>
      </c>
      <c r="GS77" s="115">
        <f>GV77+HA77+HC77+HE77+HG77</f>
        <v>0</v>
      </c>
      <c r="GT77" s="115">
        <v>0</v>
      </c>
      <c r="GU77" s="249"/>
      <c r="GV77" s="115">
        <f t="shared" si="205"/>
        <v>0</v>
      </c>
      <c r="GW77" s="115">
        <f t="shared" si="205"/>
        <v>0</v>
      </c>
      <c r="GX77" s="114">
        <f t="shared" si="164"/>
        <v>0</v>
      </c>
      <c r="GY77" s="114">
        <f t="shared" si="164"/>
        <v>0</v>
      </c>
      <c r="GZ77" s="115">
        <v>0</v>
      </c>
      <c r="HA77" s="115">
        <f>EE77</f>
        <v>0</v>
      </c>
      <c r="HB77" s="115">
        <v>0</v>
      </c>
      <c r="HC77" s="115">
        <f>EF77</f>
        <v>0</v>
      </c>
      <c r="HD77" s="115">
        <v>0</v>
      </c>
      <c r="HE77" s="115">
        <f>EG77</f>
        <v>0</v>
      </c>
      <c r="HF77" s="115">
        <v>0</v>
      </c>
      <c r="HG77" s="115">
        <f>EH77</f>
        <v>0</v>
      </c>
      <c r="HH77" s="114">
        <f t="shared" si="166"/>
        <v>0</v>
      </c>
      <c r="HI77" s="256"/>
      <c r="HJ77" s="255"/>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row>
    <row r="78" spans="1:336" s="130" customFormat="1" ht="15.75" x14ac:dyDescent="0.2">
      <c r="A78" s="75" t="s">
        <v>239</v>
      </c>
      <c r="B78" s="235" t="s">
        <v>240</v>
      </c>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115">
        <f t="shared" si="143"/>
        <v>0</v>
      </c>
      <c r="AG78" s="115">
        <f t="shared" si="167"/>
        <v>0</v>
      </c>
      <c r="AH78" s="115">
        <f t="shared" si="167"/>
        <v>0</v>
      </c>
      <c r="AI78" s="115">
        <f t="shared" si="168"/>
        <v>0</v>
      </c>
      <c r="AJ78" s="116" t="str">
        <f t="shared" si="169"/>
        <v>-</v>
      </c>
      <c r="AK78" s="239">
        <v>0</v>
      </c>
      <c r="AL78" s="239"/>
      <c r="AM78" s="115">
        <f t="shared" si="170"/>
        <v>0</v>
      </c>
      <c r="AN78" s="116" t="str">
        <f t="shared" si="149"/>
        <v>-</v>
      </c>
      <c r="AO78" s="239">
        <v>0</v>
      </c>
      <c r="AP78" s="239"/>
      <c r="AQ78" s="115">
        <f t="shared" si="171"/>
        <v>0</v>
      </c>
      <c r="AR78" s="116" t="str">
        <f t="shared" si="150"/>
        <v>-</v>
      </c>
      <c r="AS78" s="115">
        <f t="shared" si="172"/>
        <v>0</v>
      </c>
      <c r="AT78" s="115">
        <f t="shared" si="172"/>
        <v>0</v>
      </c>
      <c r="AU78" s="115">
        <f t="shared" si="173"/>
        <v>0</v>
      </c>
      <c r="AV78" s="116" t="str">
        <f t="shared" si="151"/>
        <v>-</v>
      </c>
      <c r="AW78" s="239">
        <v>0</v>
      </c>
      <c r="AX78" s="239"/>
      <c r="AY78" s="115">
        <f t="shared" si="174"/>
        <v>0</v>
      </c>
      <c r="AZ78" s="116" t="str">
        <f t="shared" si="152"/>
        <v>-</v>
      </c>
      <c r="BA78" s="115">
        <f t="shared" si="175"/>
        <v>0</v>
      </c>
      <c r="BB78" s="115">
        <f t="shared" si="175"/>
        <v>0</v>
      </c>
      <c r="BC78" s="115">
        <f t="shared" si="193"/>
        <v>0</v>
      </c>
      <c r="BD78" s="116" t="str">
        <f t="shared" si="153"/>
        <v>-</v>
      </c>
      <c r="BE78" s="239">
        <v>0</v>
      </c>
      <c r="BF78" s="239">
        <v>0</v>
      </c>
      <c r="BG78" s="239">
        <v>0</v>
      </c>
      <c r="BH78" s="239">
        <v>0</v>
      </c>
      <c r="BI78" s="240"/>
      <c r="BJ78" s="257">
        <v>0</v>
      </c>
      <c r="BK78" s="257">
        <v>0</v>
      </c>
      <c r="BL78" s="257">
        <v>0</v>
      </c>
      <c r="BM78" s="257">
        <v>0</v>
      </c>
      <c r="BN78" s="257">
        <v>0</v>
      </c>
      <c r="BO78" s="257">
        <v>0</v>
      </c>
      <c r="BP78" s="257">
        <v>0</v>
      </c>
      <c r="BQ78" s="257">
        <v>0</v>
      </c>
      <c r="BR78" s="257">
        <v>0</v>
      </c>
      <c r="BS78" s="257">
        <v>0</v>
      </c>
      <c r="BT78" s="257">
        <v>0</v>
      </c>
      <c r="BU78" s="257">
        <v>0</v>
      </c>
      <c r="BV78" s="257">
        <v>0</v>
      </c>
      <c r="BW78" s="257">
        <v>0</v>
      </c>
      <c r="BX78" s="257">
        <v>0</v>
      </c>
      <c r="BY78" s="258">
        <v>0</v>
      </c>
      <c r="BZ78" s="239">
        <v>0</v>
      </c>
      <c r="CA78" s="239">
        <v>0</v>
      </c>
      <c r="CB78" s="239">
        <v>0</v>
      </c>
      <c r="CC78" s="239">
        <v>0</v>
      </c>
      <c r="CD78" s="216"/>
      <c r="CE78" s="227"/>
      <c r="CF78" s="216"/>
      <c r="CG78" s="20"/>
      <c r="CH78" s="20"/>
      <c r="CI78" s="209"/>
      <c r="CJ78" s="209"/>
      <c r="CK78" s="115">
        <f t="shared" si="145"/>
        <v>0</v>
      </c>
      <c r="CL78" s="115">
        <f t="shared" si="154"/>
        <v>0</v>
      </c>
      <c r="CM78" s="115">
        <f t="shared" si="154"/>
        <v>0</v>
      </c>
      <c r="CN78" s="115">
        <f t="shared" si="177"/>
        <v>0</v>
      </c>
      <c r="CO78" s="116" t="str">
        <f t="shared" si="155"/>
        <v>-</v>
      </c>
      <c r="CP78" s="115">
        <f>SUMIF($CI$11:$CI$44,$A78,CP$11:CP$44)+SUMIF($CI$89:$CI$92,$A78,CP$89:CP$92)</f>
        <v>0</v>
      </c>
      <c r="CQ78" s="115">
        <f>SUMIF($CJ$11:$CJ$44,$A78,CQ$11:CQ$44)+SUMIF($CJ$89:$CJ$92,$A78,CQ$89:CQ$92)</f>
        <v>0</v>
      </c>
      <c r="CR78" s="115">
        <f t="shared" si="178"/>
        <v>0</v>
      </c>
      <c r="CS78" s="116" t="str">
        <f t="shared" si="156"/>
        <v>-</v>
      </c>
      <c r="CT78" s="115">
        <f>SUMIF($CI$11:$CI$44,$A78,CT$11:CT$44)+SUMIF($CI$89:$CI$92,$A78,CT$89:CT$92)</f>
        <v>0</v>
      </c>
      <c r="CU78" s="115">
        <f>SUMIF($CJ$11:$CJ$44,$A78,CU$11:CU$44)+SUMIF($CJ$89:$CJ$92,$A78,CU$89:CU$92)</f>
        <v>0</v>
      </c>
      <c r="CV78" s="115">
        <f t="shared" si="179"/>
        <v>0</v>
      </c>
      <c r="CW78" s="116" t="str">
        <f t="shared" si="157"/>
        <v>-</v>
      </c>
      <c r="CX78" s="115">
        <f t="shared" si="158"/>
        <v>0</v>
      </c>
      <c r="CY78" s="115">
        <f t="shared" si="158"/>
        <v>0</v>
      </c>
      <c r="CZ78" s="115">
        <f t="shared" si="180"/>
        <v>0</v>
      </c>
      <c r="DA78" s="116" t="str">
        <f t="shared" si="159"/>
        <v>-</v>
      </c>
      <c r="DB78" s="115">
        <f>SUMIF($CI$11:$CI$44,$A78,DB$11:DB$44)+SUMIF($CI$89:$CI$92,$A78,DB$89:DB$92)</f>
        <v>0</v>
      </c>
      <c r="DC78" s="115">
        <f>SUMIF($CJ$11:$CJ$44,$A78,DC$11:DC$44)+SUMIF($CJ$89:$CJ$92,$A78,DC$89:DC$92)</f>
        <v>0</v>
      </c>
      <c r="DD78" s="115">
        <f t="shared" si="181"/>
        <v>0</v>
      </c>
      <c r="DE78" s="116" t="str">
        <f t="shared" si="160"/>
        <v>-</v>
      </c>
      <c r="DF78" s="115">
        <f t="shared" si="161"/>
        <v>0</v>
      </c>
      <c r="DG78" s="115">
        <f t="shared" si="161"/>
        <v>0</v>
      </c>
      <c r="DH78" s="115">
        <f t="shared" si="182"/>
        <v>0</v>
      </c>
      <c r="DI78" s="116" t="str">
        <f t="shared" si="162"/>
        <v>-</v>
      </c>
      <c r="DJ78" s="115">
        <f>SUMIF($CI$11:$CI$44,$A78,DJ$11:DJ$44)+SUMIF($CI$89:$CI$92,$A78,DJ$89:DJ$92)</f>
        <v>0</v>
      </c>
      <c r="DK78" s="115">
        <f>SUMIF($CJ$11:$CJ$44,$A78,DK$11:DK$44)+SUMIF($CJ$89:$CJ$92,$A78,DK$89:DK$92)</f>
        <v>0</v>
      </c>
      <c r="DL78" s="115">
        <f t="shared" si="183"/>
        <v>0</v>
      </c>
      <c r="DM78" s="116" t="str">
        <f t="shared" si="146"/>
        <v>-</v>
      </c>
      <c r="DN78" s="236"/>
      <c r="DO78" s="236"/>
      <c r="DP78" s="20"/>
      <c r="DQ78" s="20"/>
      <c r="DR78" s="20"/>
      <c r="DS78" s="20"/>
      <c r="DT78" s="20"/>
      <c r="DU78" s="20"/>
      <c r="DV78" s="20"/>
      <c r="DW78" s="20"/>
      <c r="DX78" s="20"/>
      <c r="DY78" s="20"/>
      <c r="DZ78" s="20"/>
      <c r="EA78" s="20"/>
      <c r="EB78" s="20"/>
      <c r="EC78" s="20"/>
      <c r="ED78" s="20"/>
      <c r="EE78" s="115">
        <f t="shared" si="204"/>
        <v>0</v>
      </c>
      <c r="EF78" s="115">
        <f t="shared" si="204"/>
        <v>0</v>
      </c>
      <c r="EG78" s="115">
        <f t="shared" si="204"/>
        <v>0</v>
      </c>
      <c r="EH78" s="115">
        <f t="shared" si="204"/>
        <v>0</v>
      </c>
      <c r="EI78" s="216"/>
      <c r="EJ78" s="216"/>
      <c r="EK78" s="216"/>
      <c r="EL78" s="20"/>
      <c r="EM78" s="20"/>
      <c r="EN78" s="20"/>
      <c r="EO78" s="20"/>
      <c r="EP78" s="20"/>
      <c r="EQ78" s="20"/>
      <c r="ER78" s="20"/>
      <c r="ES78" s="20"/>
      <c r="ET78" s="20"/>
      <c r="EU78" s="20"/>
      <c r="EV78" s="20"/>
      <c r="EW78" s="20"/>
      <c r="EX78" s="20"/>
      <c r="EY78" s="20"/>
      <c r="EZ78" s="20"/>
      <c r="FA78" s="20"/>
      <c r="FB78" s="20"/>
      <c r="FC78" s="20"/>
      <c r="FD78" s="20"/>
      <c r="FE78" s="20"/>
      <c r="FF78" s="20"/>
      <c r="FG78" s="20"/>
      <c r="FH78" s="20"/>
      <c r="FI78" s="20"/>
      <c r="FJ78" s="20"/>
      <c r="FK78" s="20"/>
      <c r="FL78" s="20"/>
      <c r="FM78" s="20"/>
      <c r="FN78" s="20"/>
      <c r="FO78" s="20"/>
      <c r="FP78" s="20"/>
      <c r="FQ78" s="20"/>
      <c r="FR78" s="20"/>
      <c r="FS78" s="20"/>
      <c r="FT78" s="20"/>
      <c r="FU78" s="20"/>
      <c r="FV78" s="20"/>
      <c r="FW78" s="20"/>
      <c r="FX78" s="20"/>
      <c r="FY78" s="20"/>
      <c r="FZ78" s="20"/>
      <c r="GA78" s="20"/>
      <c r="GB78" s="20"/>
      <c r="GC78" s="20"/>
      <c r="GD78" s="20"/>
      <c r="GE78" s="20"/>
      <c r="GF78" s="20"/>
      <c r="GG78" s="20"/>
      <c r="GH78" s="20"/>
      <c r="GI78" s="20"/>
      <c r="GJ78" s="20"/>
      <c r="GK78" s="20"/>
      <c r="GL78" s="20"/>
      <c r="GM78" s="20"/>
      <c r="GN78" s="20"/>
      <c r="GO78" s="237"/>
      <c r="GP78" s="115">
        <v>0</v>
      </c>
      <c r="GQ78" s="115"/>
      <c r="GR78" s="115">
        <f>GT78+GZ78+HB78+HD78+HF78</f>
        <v>0</v>
      </c>
      <c r="GS78" s="115">
        <f>GV78+HA78+HC78+HE78+HG78</f>
        <v>0</v>
      </c>
      <c r="GT78" s="115">
        <v>0</v>
      </c>
      <c r="GU78" s="115"/>
      <c r="GV78" s="115">
        <f t="shared" si="205"/>
        <v>0</v>
      </c>
      <c r="GW78" s="115">
        <f t="shared" si="205"/>
        <v>0</v>
      </c>
      <c r="GX78" s="114">
        <f t="shared" si="164"/>
        <v>0</v>
      </c>
      <c r="GY78" s="114">
        <f t="shared" si="164"/>
        <v>0</v>
      </c>
      <c r="GZ78" s="115">
        <v>0</v>
      </c>
      <c r="HA78" s="115">
        <f>EE78</f>
        <v>0</v>
      </c>
      <c r="HB78" s="115">
        <v>0</v>
      </c>
      <c r="HC78" s="115">
        <f>EF78</f>
        <v>0</v>
      </c>
      <c r="HD78" s="115">
        <v>0</v>
      </c>
      <c r="HE78" s="115">
        <f>EG78</f>
        <v>0</v>
      </c>
      <c r="HF78" s="115">
        <v>0</v>
      </c>
      <c r="HG78" s="115">
        <f>EH78</f>
        <v>0</v>
      </c>
      <c r="HH78" s="114">
        <f t="shared" si="166"/>
        <v>0</v>
      </c>
      <c r="HI78" s="112"/>
      <c r="HJ78" s="237"/>
      <c r="HK78" s="6"/>
      <c r="HL78" s="6"/>
      <c r="HM78" s="6"/>
      <c r="HN78" s="6"/>
      <c r="HO78" s="6"/>
      <c r="HP78" s="6"/>
      <c r="HQ78" s="6"/>
      <c r="HR78" s="6"/>
      <c r="HS78" s="6"/>
      <c r="HT78" s="6"/>
      <c r="HU78" s="6"/>
      <c r="HV78" s="6"/>
      <c r="HW78" s="6"/>
      <c r="HX78" s="6"/>
      <c r="HY78" s="6"/>
      <c r="HZ78" s="6"/>
      <c r="IA78" s="6"/>
      <c r="IB78" s="6"/>
      <c r="IC78" s="6"/>
      <c r="ID78" s="6"/>
      <c r="IE78" s="6"/>
      <c r="IF78" s="6"/>
      <c r="IG78" s="6"/>
      <c r="IH78" s="6"/>
      <c r="II78" s="6"/>
      <c r="IJ78" s="6"/>
      <c r="IK78" s="6"/>
      <c r="IL78" s="6"/>
      <c r="IM78" s="6"/>
      <c r="IN78" s="6"/>
      <c r="IO78" s="6"/>
      <c r="IP78" s="6"/>
      <c r="IQ78" s="6"/>
      <c r="IR78" s="6"/>
      <c r="IS78" s="6"/>
      <c r="IT78" s="6"/>
      <c r="IU78" s="6"/>
      <c r="IV78" s="6"/>
      <c r="IW78" s="6"/>
      <c r="IX78" s="6"/>
      <c r="IY78" s="6"/>
      <c r="IZ78" s="6"/>
      <c r="JA78" s="6"/>
      <c r="JB78" s="6"/>
      <c r="JC78" s="6"/>
      <c r="JD78" s="6"/>
      <c r="JE78" s="6"/>
      <c r="JF78" s="6"/>
      <c r="JG78" s="6"/>
      <c r="JH78" s="6"/>
      <c r="JI78" s="6"/>
      <c r="JJ78" s="6"/>
      <c r="JK78" s="6"/>
      <c r="JL78" s="6"/>
      <c r="JM78" s="6"/>
      <c r="JN78" s="6"/>
      <c r="JO78" s="6"/>
      <c r="JP78" s="6"/>
      <c r="JQ78" s="6"/>
      <c r="JR78" s="6"/>
      <c r="JS78" s="6"/>
      <c r="JT78" s="6"/>
      <c r="JU78" s="6"/>
      <c r="JV78" s="6"/>
      <c r="JW78" s="6"/>
      <c r="JX78" s="6"/>
      <c r="JY78" s="6"/>
      <c r="JZ78" s="6"/>
      <c r="KA78" s="6"/>
      <c r="KB78" s="6"/>
      <c r="KC78" s="6"/>
      <c r="KD78" s="6"/>
      <c r="KE78" s="6"/>
      <c r="KF78" s="6"/>
      <c r="KG78" s="6"/>
      <c r="KH78" s="6"/>
      <c r="KI78" s="6"/>
      <c r="KJ78" s="6"/>
      <c r="KK78" s="6"/>
      <c r="KL78" s="6"/>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row>
    <row r="79" spans="1:336" s="130" customFormat="1" ht="15.75" collapsed="1" x14ac:dyDescent="0.2">
      <c r="A79" s="75" t="s">
        <v>241</v>
      </c>
      <c r="B79" s="235" t="s">
        <v>242</v>
      </c>
      <c r="C79" s="224"/>
      <c r="D79" s="224"/>
      <c r="E79" s="224"/>
      <c r="F79" s="224"/>
      <c r="G79" s="224"/>
      <c r="H79" s="224"/>
      <c r="I79" s="224"/>
      <c r="J79" s="224"/>
      <c r="K79" s="224"/>
      <c r="L79" s="224"/>
      <c r="M79" s="224"/>
      <c r="N79" s="224"/>
      <c r="O79" s="224"/>
      <c r="P79" s="224"/>
      <c r="Q79" s="224"/>
      <c r="R79" s="224"/>
      <c r="S79" s="224"/>
      <c r="T79" s="224"/>
      <c r="U79" s="224"/>
      <c r="V79" s="224"/>
      <c r="W79" s="224"/>
      <c r="X79" s="224"/>
      <c r="Y79" s="224"/>
      <c r="Z79" s="224"/>
      <c r="AA79" s="224"/>
      <c r="AB79" s="224"/>
      <c r="AC79" s="224"/>
      <c r="AD79" s="224"/>
      <c r="AE79" s="224"/>
      <c r="AF79" s="115">
        <f t="shared" si="143"/>
        <v>0</v>
      </c>
      <c r="AG79" s="115">
        <f t="shared" si="167"/>
        <v>0</v>
      </c>
      <c r="AH79" s="115">
        <f t="shared" si="167"/>
        <v>0</v>
      </c>
      <c r="AI79" s="115">
        <f t="shared" si="168"/>
        <v>0</v>
      </c>
      <c r="AJ79" s="116" t="str">
        <f t="shared" si="169"/>
        <v>-</v>
      </c>
      <c r="AK79" s="239">
        <f>AK80+AK81+AK82+AK83+AK84</f>
        <v>0</v>
      </c>
      <c r="AL79" s="239">
        <f>AL80+AL81+AL82+AL83+AL84</f>
        <v>0</v>
      </c>
      <c r="AM79" s="115">
        <f t="shared" si="170"/>
        <v>0</v>
      </c>
      <c r="AN79" s="116" t="str">
        <f t="shared" si="149"/>
        <v>-</v>
      </c>
      <c r="AO79" s="239">
        <v>0</v>
      </c>
      <c r="AP79" s="239">
        <f>AP80+AP81+AP82+AP83+AP84</f>
        <v>0</v>
      </c>
      <c r="AQ79" s="115">
        <f t="shared" si="171"/>
        <v>0</v>
      </c>
      <c r="AR79" s="116" t="str">
        <f t="shared" si="150"/>
        <v>-</v>
      </c>
      <c r="AS79" s="115">
        <f t="shared" si="172"/>
        <v>0</v>
      </c>
      <c r="AT79" s="115">
        <f t="shared" si="172"/>
        <v>0</v>
      </c>
      <c r="AU79" s="115">
        <f t="shared" si="173"/>
        <v>0</v>
      </c>
      <c r="AV79" s="116" t="str">
        <f t="shared" si="151"/>
        <v>-</v>
      </c>
      <c r="AW79" s="239">
        <f>AW80+AW81+AW82+AW83+AW84</f>
        <v>0</v>
      </c>
      <c r="AX79" s="239">
        <f>AX80+AX81+AX82+AX83+AX84</f>
        <v>0</v>
      </c>
      <c r="AY79" s="115">
        <f t="shared" si="174"/>
        <v>0</v>
      </c>
      <c r="AZ79" s="116" t="str">
        <f t="shared" si="152"/>
        <v>-</v>
      </c>
      <c r="BA79" s="115">
        <f t="shared" si="175"/>
        <v>0</v>
      </c>
      <c r="BB79" s="115">
        <f t="shared" si="175"/>
        <v>0</v>
      </c>
      <c r="BC79" s="115">
        <f t="shared" si="193"/>
        <v>0</v>
      </c>
      <c r="BD79" s="116" t="str">
        <f t="shared" si="153"/>
        <v>-</v>
      </c>
      <c r="BE79" s="239">
        <f>BE80+BE81+BE82+BE83+BE84</f>
        <v>0</v>
      </c>
      <c r="BF79" s="239">
        <f>BF80+BF81+BF82+BF83+BF84</f>
        <v>0</v>
      </c>
      <c r="BG79" s="115">
        <f t="shared" si="176"/>
        <v>0</v>
      </c>
      <c r="BH79" s="116" t="str">
        <f t="shared" si="144"/>
        <v>-</v>
      </c>
      <c r="BI79" s="240"/>
      <c r="BJ79" s="236"/>
      <c r="BK79" s="20"/>
      <c r="BL79" s="20"/>
      <c r="BM79" s="20"/>
      <c r="BN79" s="20"/>
      <c r="BO79" s="20"/>
      <c r="BP79" s="20"/>
      <c r="BQ79" s="20"/>
      <c r="BR79" s="20"/>
      <c r="BS79" s="20"/>
      <c r="BT79" s="20"/>
      <c r="BU79" s="20"/>
      <c r="BV79" s="20"/>
      <c r="BW79" s="20"/>
      <c r="BX79" s="20"/>
      <c r="BY79" s="20"/>
      <c r="BZ79" s="239">
        <f>BZ80+BZ81+BZ82+BZ83+BZ84</f>
        <v>0</v>
      </c>
      <c r="CA79" s="239">
        <f>CA80+CA81+CA82+CA83+CA84</f>
        <v>0</v>
      </c>
      <c r="CB79" s="239">
        <f>CB80+CB81+CB82+CB83+CB84</f>
        <v>0</v>
      </c>
      <c r="CC79" s="239">
        <f>CC80+CC81+CC82+CC83+CC84</f>
        <v>0</v>
      </c>
      <c r="CD79" s="216"/>
      <c r="CE79" s="227"/>
      <c r="CF79" s="216"/>
      <c r="CG79" s="20"/>
      <c r="CH79" s="20"/>
      <c r="CI79" s="209"/>
      <c r="CJ79" s="209"/>
      <c r="CK79" s="115">
        <f t="shared" si="145"/>
        <v>0</v>
      </c>
      <c r="CL79" s="115">
        <f t="shared" si="154"/>
        <v>0</v>
      </c>
      <c r="CM79" s="115">
        <f t="shared" si="154"/>
        <v>0</v>
      </c>
      <c r="CN79" s="115">
        <f t="shared" si="177"/>
        <v>0</v>
      </c>
      <c r="CO79" s="116" t="str">
        <f t="shared" si="155"/>
        <v>-</v>
      </c>
      <c r="CP79" s="115">
        <f>SUMIF($CI$11:$CI$44,$A79,CP$11:CP$44)+SUMIF($CI$89:$CI$92,$A79,CP$89:CP$92)</f>
        <v>0</v>
      </c>
      <c r="CQ79" s="115">
        <f>SUMIF($CJ$11:$CJ$44,$A79,CQ$11:CQ$44)+SUMIF($CJ$89:$CJ$92,$A79,CQ$89:CQ$92)</f>
        <v>0</v>
      </c>
      <c r="CR79" s="115">
        <f t="shared" si="178"/>
        <v>0</v>
      </c>
      <c r="CS79" s="116" t="str">
        <f t="shared" si="156"/>
        <v>-</v>
      </c>
      <c r="CT79" s="115">
        <f>SUMIF($CI$11:$CI$44,$A79,CT$11:CT$44)+SUMIF($CI$89:$CI$92,$A79,CT$89:CT$92)</f>
        <v>0</v>
      </c>
      <c r="CU79" s="115">
        <f>SUMIF($CJ$11:$CJ$44,$A79,CU$11:CU$44)+SUMIF($CJ$89:$CJ$92,$A79,CU$89:CU$92)</f>
        <v>0</v>
      </c>
      <c r="CV79" s="115">
        <f t="shared" si="179"/>
        <v>0</v>
      </c>
      <c r="CW79" s="116" t="str">
        <f t="shared" si="157"/>
        <v>-</v>
      </c>
      <c r="CX79" s="115">
        <f t="shared" si="158"/>
        <v>0</v>
      </c>
      <c r="CY79" s="115">
        <f t="shared" si="158"/>
        <v>0</v>
      </c>
      <c r="CZ79" s="115">
        <f t="shared" si="180"/>
        <v>0</v>
      </c>
      <c r="DA79" s="116" t="str">
        <f t="shared" si="159"/>
        <v>-</v>
      </c>
      <c r="DB79" s="115">
        <f>SUMIF($CI$11:$CI$44,$A79,DB$11:DB$44)+SUMIF($CI$89:$CI$92,$A79,DB$89:DB$92)</f>
        <v>0</v>
      </c>
      <c r="DC79" s="115">
        <f>SUMIF($CJ$11:$CJ$44,$A79,DC$11:DC$44)+SUMIF($CJ$89:$CJ$92,$A79,DC$89:DC$92)</f>
        <v>0</v>
      </c>
      <c r="DD79" s="115">
        <f t="shared" si="181"/>
        <v>0</v>
      </c>
      <c r="DE79" s="116" t="str">
        <f t="shared" si="160"/>
        <v>-</v>
      </c>
      <c r="DF79" s="115">
        <f t="shared" si="161"/>
        <v>0</v>
      </c>
      <c r="DG79" s="115">
        <f t="shared" si="161"/>
        <v>0</v>
      </c>
      <c r="DH79" s="115">
        <f t="shared" si="182"/>
        <v>0</v>
      </c>
      <c r="DI79" s="116" t="str">
        <f t="shared" si="162"/>
        <v>-</v>
      </c>
      <c r="DJ79" s="115">
        <f>SUMIF($CI$11:$CI$44,$A79,DJ$11:DJ$44)+SUMIF($CI$89:$CI$92,$A79,DJ$89:DJ$92)</f>
        <v>0</v>
      </c>
      <c r="DK79" s="115">
        <f>SUMIF($CJ$11:$CJ$44,$A79,DK$11:DK$44)+SUMIF($CJ$89:$CJ$92,$A79,DK$89:DK$92)</f>
        <v>0</v>
      </c>
      <c r="DL79" s="115">
        <f t="shared" si="183"/>
        <v>0</v>
      </c>
      <c r="DM79" s="116" t="str">
        <f t="shared" si="146"/>
        <v>-</v>
      </c>
      <c r="DN79" s="236"/>
      <c r="DO79" s="236"/>
      <c r="DP79" s="20"/>
      <c r="DQ79" s="20"/>
      <c r="DR79" s="20"/>
      <c r="DS79" s="20"/>
      <c r="DT79" s="20"/>
      <c r="DU79" s="20"/>
      <c r="DV79" s="20"/>
      <c r="DW79" s="20"/>
      <c r="DX79" s="20"/>
      <c r="DY79" s="20"/>
      <c r="DZ79" s="20"/>
      <c r="EA79" s="20"/>
      <c r="EB79" s="20"/>
      <c r="EC79" s="20"/>
      <c r="ED79" s="20"/>
      <c r="EE79" s="115">
        <f t="shared" si="204"/>
        <v>0</v>
      </c>
      <c r="EF79" s="115">
        <f t="shared" si="204"/>
        <v>0</v>
      </c>
      <c r="EG79" s="115">
        <f t="shared" si="204"/>
        <v>0</v>
      </c>
      <c r="EH79" s="115">
        <f t="shared" si="204"/>
        <v>0</v>
      </c>
      <c r="EI79" s="216"/>
      <c r="EJ79" s="216"/>
      <c r="EK79" s="216"/>
      <c r="EL79" s="20"/>
      <c r="EM79" s="20"/>
      <c r="EN79" s="20"/>
      <c r="EO79" s="20"/>
      <c r="EP79" s="20"/>
      <c r="EQ79" s="20"/>
      <c r="ER79" s="20"/>
      <c r="ES79" s="20"/>
      <c r="ET79" s="20"/>
      <c r="EU79" s="20"/>
      <c r="EV79" s="20"/>
      <c r="EW79" s="20"/>
      <c r="EX79" s="20"/>
      <c r="EY79" s="20"/>
      <c r="EZ79" s="20"/>
      <c r="FA79" s="20"/>
      <c r="FB79" s="20"/>
      <c r="FC79" s="20"/>
      <c r="FD79" s="20"/>
      <c r="FE79" s="20"/>
      <c r="FF79" s="20"/>
      <c r="FG79" s="20"/>
      <c r="FH79" s="20"/>
      <c r="FI79" s="20"/>
      <c r="FJ79" s="20"/>
      <c r="FK79" s="20"/>
      <c r="FL79" s="20"/>
      <c r="FM79" s="20"/>
      <c r="FN79" s="20"/>
      <c r="FO79" s="20"/>
      <c r="FP79" s="20"/>
      <c r="FQ79" s="20"/>
      <c r="FR79" s="20"/>
      <c r="FS79" s="20"/>
      <c r="FT79" s="20"/>
      <c r="FU79" s="20"/>
      <c r="FV79" s="20"/>
      <c r="FW79" s="20"/>
      <c r="FX79" s="20"/>
      <c r="FY79" s="20"/>
      <c r="FZ79" s="20"/>
      <c r="GA79" s="20"/>
      <c r="GB79" s="20"/>
      <c r="GC79" s="20"/>
      <c r="GD79" s="20"/>
      <c r="GE79" s="20"/>
      <c r="GF79" s="20"/>
      <c r="GG79" s="20"/>
      <c r="GH79" s="20"/>
      <c r="GI79" s="20"/>
      <c r="GJ79" s="20"/>
      <c r="GK79" s="20"/>
      <c r="GL79" s="20"/>
      <c r="GM79" s="20"/>
      <c r="GN79" s="20"/>
      <c r="GO79" s="237"/>
      <c r="GP79" s="115">
        <f t="shared" ref="GP79:GW79" si="206">SUM(GP80:GP84)</f>
        <v>0</v>
      </c>
      <c r="GQ79" s="115">
        <f t="shared" si="206"/>
        <v>0</v>
      </c>
      <c r="GR79" s="115">
        <f t="shared" si="206"/>
        <v>0</v>
      </c>
      <c r="GS79" s="115">
        <f t="shared" si="206"/>
        <v>0</v>
      </c>
      <c r="GT79" s="115">
        <f t="shared" si="206"/>
        <v>0</v>
      </c>
      <c r="GU79" s="115">
        <f t="shared" si="206"/>
        <v>0</v>
      </c>
      <c r="GV79" s="115">
        <f t="shared" si="206"/>
        <v>0</v>
      </c>
      <c r="GW79" s="115">
        <f t="shared" si="206"/>
        <v>0</v>
      </c>
      <c r="GX79" s="114">
        <f t="shared" si="164"/>
        <v>0</v>
      </c>
      <c r="GY79" s="114">
        <f t="shared" si="164"/>
        <v>0</v>
      </c>
      <c r="GZ79" s="115">
        <f t="shared" ref="GZ79:HG79" si="207">SUM(GZ80:GZ84)</f>
        <v>0</v>
      </c>
      <c r="HA79" s="115">
        <f t="shared" si="207"/>
        <v>0</v>
      </c>
      <c r="HB79" s="115">
        <f t="shared" si="207"/>
        <v>0</v>
      </c>
      <c r="HC79" s="115">
        <f t="shared" si="207"/>
        <v>0</v>
      </c>
      <c r="HD79" s="115">
        <f t="shared" si="207"/>
        <v>0</v>
      </c>
      <c r="HE79" s="115">
        <f t="shared" si="207"/>
        <v>0</v>
      </c>
      <c r="HF79" s="115">
        <f t="shared" si="207"/>
        <v>0</v>
      </c>
      <c r="HG79" s="115">
        <f t="shared" si="207"/>
        <v>0</v>
      </c>
      <c r="HH79" s="114">
        <f t="shared" si="166"/>
        <v>0</v>
      </c>
      <c r="HI79" s="112"/>
      <c r="HJ79" s="237"/>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row>
    <row r="80" spans="1:336" s="130" customFormat="1" ht="15.75" hidden="1" outlineLevel="1" x14ac:dyDescent="0.2">
      <c r="A80" s="75"/>
      <c r="B80" s="248" t="s">
        <v>243</v>
      </c>
      <c r="C80" s="224"/>
      <c r="D80" s="224"/>
      <c r="E80" s="224"/>
      <c r="F80" s="224"/>
      <c r="G80" s="224"/>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115">
        <f t="shared" si="143"/>
        <v>0</v>
      </c>
      <c r="AG80" s="115">
        <f t="shared" si="167"/>
        <v>0</v>
      </c>
      <c r="AH80" s="115">
        <f t="shared" si="167"/>
        <v>0</v>
      </c>
      <c r="AI80" s="115">
        <f t="shared" si="168"/>
        <v>0</v>
      </c>
      <c r="AJ80" s="116" t="str">
        <f t="shared" si="169"/>
        <v>-</v>
      </c>
      <c r="AK80" s="249">
        <v>0</v>
      </c>
      <c r="AL80" s="249"/>
      <c r="AM80" s="115">
        <f t="shared" si="170"/>
        <v>0</v>
      </c>
      <c r="AN80" s="116" t="str">
        <f t="shared" si="149"/>
        <v>-</v>
      </c>
      <c r="AO80" s="249">
        <v>0</v>
      </c>
      <c r="AP80" s="249"/>
      <c r="AQ80" s="115">
        <f>AP80-AO80</f>
        <v>0</v>
      </c>
      <c r="AR80" s="116" t="str">
        <f>IF(AO80=0,"-",AP80/AO80)</f>
        <v>-</v>
      </c>
      <c r="AS80" s="115">
        <f t="shared" si="172"/>
        <v>0</v>
      </c>
      <c r="AT80" s="115">
        <f t="shared" si="172"/>
        <v>0</v>
      </c>
      <c r="AU80" s="115">
        <f>AT80-AS80</f>
        <v>0</v>
      </c>
      <c r="AV80" s="116" t="str">
        <f>IF(AS80=0,"-",AT80/AS80)</f>
        <v>-</v>
      </c>
      <c r="AW80" s="249">
        <v>0</v>
      </c>
      <c r="AX80" s="249"/>
      <c r="AY80" s="115">
        <f>AX80-AW80</f>
        <v>0</v>
      </c>
      <c r="AZ80" s="116" t="str">
        <f>IF(AW80=0,"-",AX80/AW80)</f>
        <v>-</v>
      </c>
      <c r="BA80" s="115">
        <f t="shared" si="175"/>
        <v>0</v>
      </c>
      <c r="BB80" s="115">
        <f t="shared" si="175"/>
        <v>0</v>
      </c>
      <c r="BC80" s="115">
        <f>BB80-BA80</f>
        <v>0</v>
      </c>
      <c r="BD80" s="116" t="str">
        <f>IF(BA80=0,"-",BB80/BA80)</f>
        <v>-</v>
      </c>
      <c r="BE80" s="249">
        <v>0</v>
      </c>
      <c r="BF80" s="249"/>
      <c r="BG80" s="115">
        <f>BF80-BE80</f>
        <v>0</v>
      </c>
      <c r="BH80" s="116" t="str">
        <f>IF(BE80=0,"-",BF80/BE80)</f>
        <v>-</v>
      </c>
      <c r="BI80" s="240"/>
      <c r="BJ80" s="240"/>
      <c r="BK80" s="259"/>
      <c r="BL80" s="259"/>
      <c r="BM80" s="259"/>
      <c r="BN80" s="259"/>
      <c r="BO80" s="259"/>
      <c r="BP80" s="259"/>
      <c r="BQ80" s="259"/>
      <c r="BR80" s="259"/>
      <c r="BS80" s="259"/>
      <c r="BT80" s="259"/>
      <c r="BU80" s="259"/>
      <c r="BV80" s="259"/>
      <c r="BW80" s="259"/>
      <c r="BX80" s="259"/>
      <c r="BY80" s="259"/>
      <c r="BZ80" s="253">
        <v>0</v>
      </c>
      <c r="CA80" s="253">
        <v>0</v>
      </c>
      <c r="CB80" s="253">
        <v>0</v>
      </c>
      <c r="CC80" s="253">
        <v>0</v>
      </c>
      <c r="CD80" s="216"/>
      <c r="CE80" s="227"/>
      <c r="CF80" s="216"/>
      <c r="CG80" s="20"/>
      <c r="CH80" s="20"/>
      <c r="CI80" s="209"/>
      <c r="CJ80" s="209"/>
      <c r="CK80" s="115">
        <f t="shared" si="145"/>
        <v>0</v>
      </c>
      <c r="CL80" s="115">
        <f t="shared" ref="CL80:CM84" si="208">CP80+CT80+DB80+DJ80</f>
        <v>0</v>
      </c>
      <c r="CM80" s="115">
        <f t="shared" si="208"/>
        <v>0</v>
      </c>
      <c r="CN80" s="115">
        <f>CM80-CL80</f>
        <v>0</v>
      </c>
      <c r="CO80" s="116" t="str">
        <f>IF(CL80=0,"-",CM80/CL80)</f>
        <v>-</v>
      </c>
      <c r="CP80" s="115"/>
      <c r="CQ80" s="115"/>
      <c r="CR80" s="115">
        <f>CQ80-CP80</f>
        <v>0</v>
      </c>
      <c r="CS80" s="116" t="str">
        <f>IF(CP80=0,"-",CQ80/CP80)</f>
        <v>-</v>
      </c>
      <c r="CT80" s="115"/>
      <c r="CU80" s="115"/>
      <c r="CV80" s="115">
        <f>CU80-CT80</f>
        <v>0</v>
      </c>
      <c r="CW80" s="116" t="str">
        <f>IF(CT80=0,"-",CU80/CT80)</f>
        <v>-</v>
      </c>
      <c r="CX80" s="115">
        <f>CP80+CT80</f>
        <v>0</v>
      </c>
      <c r="CY80" s="115">
        <f t="shared" ref="CX80:CY84" si="209">CQ80+CU80</f>
        <v>0</v>
      </c>
      <c r="CZ80" s="115">
        <f>CY80-CX80</f>
        <v>0</v>
      </c>
      <c r="DA80" s="116" t="str">
        <f>IF(CX80=0,"-",CY80/CX80)</f>
        <v>-</v>
      </c>
      <c r="DB80" s="115"/>
      <c r="DC80" s="115"/>
      <c r="DD80" s="115">
        <f>DC80-DB80</f>
        <v>0</v>
      </c>
      <c r="DE80" s="116" t="str">
        <f>IF(DB80=0,"-",DC80/DB80)</f>
        <v>-</v>
      </c>
      <c r="DF80" s="115">
        <f t="shared" ref="DF80:DG84" si="210">CX80+DB80</f>
        <v>0</v>
      </c>
      <c r="DG80" s="115">
        <f t="shared" si="210"/>
        <v>0</v>
      </c>
      <c r="DH80" s="115">
        <f>DG80-DF80</f>
        <v>0</v>
      </c>
      <c r="DI80" s="116" t="str">
        <f>IF(DF80=0,"-",DG80/DF80)</f>
        <v>-</v>
      </c>
      <c r="DJ80" s="115"/>
      <c r="DK80" s="115"/>
      <c r="DL80" s="115">
        <f>DK80-DJ80</f>
        <v>0</v>
      </c>
      <c r="DM80" s="116" t="str">
        <f>IF(DJ80=0,"-",DK80/DJ80)</f>
        <v>-</v>
      </c>
      <c r="DN80" s="240"/>
      <c r="DO80" s="240"/>
      <c r="DP80" s="259"/>
      <c r="DQ80" s="259"/>
      <c r="DR80" s="259"/>
      <c r="DS80" s="259"/>
      <c r="DT80" s="259"/>
      <c r="DU80" s="259"/>
      <c r="DV80" s="259"/>
      <c r="DW80" s="259"/>
      <c r="DX80" s="259"/>
      <c r="DY80" s="259"/>
      <c r="DZ80" s="259"/>
      <c r="EA80" s="259"/>
      <c r="EB80" s="259"/>
      <c r="EC80" s="259"/>
      <c r="ED80" s="259"/>
      <c r="EE80" s="115"/>
      <c r="EF80" s="115"/>
      <c r="EG80" s="115"/>
      <c r="EH80" s="115"/>
      <c r="EI80" s="216"/>
      <c r="EJ80" s="216"/>
      <c r="EK80" s="216"/>
      <c r="EL80" s="20"/>
      <c r="EM80" s="20"/>
      <c r="EN80" s="20"/>
      <c r="EO80" s="20"/>
      <c r="EP80" s="20"/>
      <c r="EQ80" s="20"/>
      <c r="ER80" s="20"/>
      <c r="ES80" s="20"/>
      <c r="ET80" s="20"/>
      <c r="EU80" s="20"/>
      <c r="EV80" s="20"/>
      <c r="EW80" s="20"/>
      <c r="EX80" s="20"/>
      <c r="EY80" s="20"/>
      <c r="EZ80" s="20"/>
      <c r="FA80" s="20"/>
      <c r="FB80" s="20"/>
      <c r="FC80" s="20"/>
      <c r="FD80" s="20"/>
      <c r="FE80" s="20"/>
      <c r="FF80" s="20"/>
      <c r="FG80" s="20"/>
      <c r="FH80" s="20"/>
      <c r="FI80" s="20"/>
      <c r="FJ80" s="20"/>
      <c r="FK80" s="20"/>
      <c r="FL80" s="20"/>
      <c r="FM80" s="20"/>
      <c r="FN80" s="20"/>
      <c r="FO80" s="20"/>
      <c r="FP80" s="20"/>
      <c r="FQ80" s="20"/>
      <c r="FR80" s="20"/>
      <c r="FS80" s="20"/>
      <c r="FT80" s="20"/>
      <c r="FU80" s="20"/>
      <c r="FV80" s="20"/>
      <c r="FW80" s="20"/>
      <c r="FX80" s="20"/>
      <c r="FY80" s="20"/>
      <c r="FZ80" s="20"/>
      <c r="GA80" s="20"/>
      <c r="GB80" s="20"/>
      <c r="GC80" s="20"/>
      <c r="GD80" s="20"/>
      <c r="GE80" s="20"/>
      <c r="GF80" s="20"/>
      <c r="GG80" s="20"/>
      <c r="GH80" s="20"/>
      <c r="GI80" s="20"/>
      <c r="GJ80" s="20"/>
      <c r="GK80" s="20"/>
      <c r="GL80" s="20"/>
      <c r="GM80" s="20"/>
      <c r="GN80" s="20"/>
      <c r="GO80" s="237"/>
      <c r="GP80" s="249">
        <v>0</v>
      </c>
      <c r="GQ80" s="249"/>
      <c r="GR80" s="115">
        <f>GT80+GZ80+HB80+HD80+HF80</f>
        <v>0</v>
      </c>
      <c r="GS80" s="115">
        <f>GV80+HA80+HC80+HE80+HG80</f>
        <v>0</v>
      </c>
      <c r="GT80" s="249">
        <v>0</v>
      </c>
      <c r="GU80" s="249"/>
      <c r="GV80" s="115">
        <f t="shared" ref="GV80:GW84" si="211">CL80</f>
        <v>0</v>
      </c>
      <c r="GW80" s="115">
        <f t="shared" si="211"/>
        <v>0</v>
      </c>
      <c r="GX80" s="114">
        <f t="shared" si="164"/>
        <v>0</v>
      </c>
      <c r="GY80" s="114">
        <f t="shared" si="164"/>
        <v>0</v>
      </c>
      <c r="GZ80" s="249">
        <v>0</v>
      </c>
      <c r="HA80" s="115">
        <f>EE80</f>
        <v>0</v>
      </c>
      <c r="HB80" s="249">
        <v>0</v>
      </c>
      <c r="HC80" s="115">
        <f>EF80</f>
        <v>0</v>
      </c>
      <c r="HD80" s="115">
        <v>0</v>
      </c>
      <c r="HE80" s="115">
        <f>EG80</f>
        <v>0</v>
      </c>
      <c r="HF80" s="115">
        <v>0</v>
      </c>
      <c r="HG80" s="115">
        <f>EH80</f>
        <v>0</v>
      </c>
      <c r="HH80" s="114">
        <f t="shared" si="166"/>
        <v>0</v>
      </c>
      <c r="HI80" s="250"/>
      <c r="HJ80" s="237"/>
      <c r="HK80" s="251"/>
      <c r="HL80" s="251"/>
      <c r="HM80" s="251"/>
      <c r="HN80" s="251"/>
      <c r="HO80" s="251"/>
      <c r="HP80" s="251"/>
      <c r="HQ80" s="251"/>
      <c r="HR80" s="251"/>
      <c r="HS80" s="251"/>
      <c r="HT80" s="251"/>
      <c r="HU80" s="251"/>
      <c r="HV80" s="251"/>
      <c r="HW80" s="251"/>
      <c r="HX80" s="251"/>
      <c r="HY80" s="251"/>
      <c r="HZ80" s="251"/>
      <c r="IA80" s="251"/>
      <c r="IB80" s="251"/>
      <c r="IC80" s="251"/>
      <c r="ID80" s="251"/>
      <c r="IE80" s="251"/>
      <c r="IF80" s="251"/>
      <c r="IG80" s="251"/>
      <c r="IH80" s="251"/>
      <c r="II80" s="251"/>
      <c r="IJ80" s="251"/>
      <c r="IK80" s="251"/>
      <c r="IL80" s="251"/>
      <c r="IM80" s="251"/>
      <c r="IN80" s="251"/>
      <c r="IO80" s="251"/>
      <c r="IP80" s="251"/>
      <c r="IQ80" s="251"/>
      <c r="IR80" s="251"/>
      <c r="IS80" s="251"/>
      <c r="IT80" s="251"/>
      <c r="IU80" s="251"/>
      <c r="IV80" s="251"/>
      <c r="IW80" s="251"/>
      <c r="IX80" s="251"/>
      <c r="IY80" s="251"/>
      <c r="IZ80" s="251"/>
      <c r="JA80" s="251"/>
      <c r="JB80" s="251"/>
      <c r="JC80" s="251"/>
      <c r="JD80" s="251"/>
      <c r="JE80" s="251"/>
      <c r="JF80" s="251"/>
      <c r="JG80" s="251"/>
      <c r="JH80" s="251"/>
      <c r="JI80" s="251"/>
      <c r="JJ80" s="251"/>
      <c r="JK80" s="251"/>
      <c r="JL80" s="251"/>
      <c r="JM80" s="251"/>
      <c r="JN80" s="251"/>
      <c r="JO80" s="251"/>
      <c r="JP80" s="251"/>
      <c r="JQ80" s="251"/>
      <c r="JR80" s="251"/>
      <c r="JS80" s="251"/>
      <c r="JT80" s="251"/>
      <c r="JU80" s="251"/>
      <c r="JV80" s="251"/>
      <c r="JW80" s="251"/>
      <c r="JX80" s="251"/>
      <c r="JY80" s="251"/>
      <c r="JZ80" s="251"/>
      <c r="KA80" s="251"/>
      <c r="KB80" s="251"/>
      <c r="KC80" s="251"/>
      <c r="KD80" s="251"/>
      <c r="KE80" s="251"/>
      <c r="KF80" s="251"/>
      <c r="KG80" s="251"/>
      <c r="KH80" s="251"/>
      <c r="KI80" s="251"/>
      <c r="KJ80" s="251"/>
      <c r="KK80" s="251"/>
      <c r="KL80" s="251"/>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row>
    <row r="81" spans="1:336" s="130" customFormat="1" ht="15.75" hidden="1" outlineLevel="1" x14ac:dyDescent="0.2">
      <c r="A81" s="105"/>
      <c r="B81" s="248" t="s">
        <v>243</v>
      </c>
      <c r="C81" s="224"/>
      <c r="D81" s="224"/>
      <c r="E81" s="224"/>
      <c r="F81" s="224"/>
      <c r="G81" s="224"/>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115">
        <f t="shared" si="143"/>
        <v>0</v>
      </c>
      <c r="AG81" s="115">
        <f t="shared" si="167"/>
        <v>0</v>
      </c>
      <c r="AH81" s="115">
        <f t="shared" si="167"/>
        <v>0</v>
      </c>
      <c r="AI81" s="115">
        <f t="shared" si="168"/>
        <v>0</v>
      </c>
      <c r="AJ81" s="116" t="str">
        <f t="shared" si="169"/>
        <v>-</v>
      </c>
      <c r="AK81" s="249">
        <v>0</v>
      </c>
      <c r="AL81" s="249"/>
      <c r="AM81" s="115">
        <f t="shared" si="170"/>
        <v>0</v>
      </c>
      <c r="AN81" s="116" t="str">
        <f t="shared" si="149"/>
        <v>-</v>
      </c>
      <c r="AO81" s="249">
        <v>0</v>
      </c>
      <c r="AP81" s="249"/>
      <c r="AQ81" s="115">
        <f>AP81-AO81</f>
        <v>0</v>
      </c>
      <c r="AR81" s="116" t="str">
        <f>IF(AO81=0,"-",AP81/AO81)</f>
        <v>-</v>
      </c>
      <c r="AS81" s="115">
        <f t="shared" si="172"/>
        <v>0</v>
      </c>
      <c r="AT81" s="115">
        <f t="shared" si="172"/>
        <v>0</v>
      </c>
      <c r="AU81" s="115">
        <f>AT81-AS81</f>
        <v>0</v>
      </c>
      <c r="AV81" s="116" t="str">
        <f>IF(AS81=0,"-",AT81/AS81)</f>
        <v>-</v>
      </c>
      <c r="AW81" s="249">
        <v>0</v>
      </c>
      <c r="AX81" s="249"/>
      <c r="AY81" s="115">
        <f>AX81-AW81</f>
        <v>0</v>
      </c>
      <c r="AZ81" s="116" t="str">
        <f>IF(AW81=0,"-",AX81/AW81)</f>
        <v>-</v>
      </c>
      <c r="BA81" s="115">
        <f t="shared" si="175"/>
        <v>0</v>
      </c>
      <c r="BB81" s="115">
        <f t="shared" si="175"/>
        <v>0</v>
      </c>
      <c r="BC81" s="115">
        <f>BB81-BA81</f>
        <v>0</v>
      </c>
      <c r="BD81" s="116" t="str">
        <f>IF(BA81=0,"-",BB81/BA81)</f>
        <v>-</v>
      </c>
      <c r="BE81" s="249">
        <v>0</v>
      </c>
      <c r="BF81" s="249"/>
      <c r="BG81" s="115">
        <f>BF81-BE81</f>
        <v>0</v>
      </c>
      <c r="BH81" s="116" t="str">
        <f>IF(BE81=0,"-",BF81/BE81)</f>
        <v>-</v>
      </c>
      <c r="BI81" s="240"/>
      <c r="BJ81" s="240"/>
      <c r="BK81" s="259"/>
      <c r="BL81" s="259"/>
      <c r="BM81" s="259"/>
      <c r="BN81" s="259"/>
      <c r="BO81" s="259"/>
      <c r="BP81" s="259"/>
      <c r="BQ81" s="259"/>
      <c r="BR81" s="259"/>
      <c r="BS81" s="259"/>
      <c r="BT81" s="259"/>
      <c r="BU81" s="259"/>
      <c r="BV81" s="259"/>
      <c r="BW81" s="259"/>
      <c r="BX81" s="259"/>
      <c r="BY81" s="259"/>
      <c r="BZ81" s="253">
        <v>0</v>
      </c>
      <c r="CA81" s="253">
        <v>0</v>
      </c>
      <c r="CB81" s="253">
        <v>0</v>
      </c>
      <c r="CC81" s="253">
        <v>0</v>
      </c>
      <c r="CD81" s="216"/>
      <c r="CE81" s="227"/>
      <c r="CF81" s="216"/>
      <c r="CG81" s="20"/>
      <c r="CH81" s="20"/>
      <c r="CI81" s="209"/>
      <c r="CJ81" s="209"/>
      <c r="CK81" s="115">
        <f t="shared" si="145"/>
        <v>0</v>
      </c>
      <c r="CL81" s="115">
        <f t="shared" si="208"/>
        <v>0</v>
      </c>
      <c r="CM81" s="115">
        <f t="shared" si="208"/>
        <v>0</v>
      </c>
      <c r="CN81" s="115">
        <f>CM81-CL81</f>
        <v>0</v>
      </c>
      <c r="CO81" s="116" t="str">
        <f>IF(CL81=0,"-",CM81/CL81)</f>
        <v>-</v>
      </c>
      <c r="CP81" s="115"/>
      <c r="CQ81" s="115"/>
      <c r="CR81" s="115">
        <f>CQ81-CP81</f>
        <v>0</v>
      </c>
      <c r="CS81" s="116" t="str">
        <f>IF(CP81=0,"-",CQ81/CP81)</f>
        <v>-</v>
      </c>
      <c r="CT81" s="115"/>
      <c r="CU81" s="115"/>
      <c r="CV81" s="115">
        <f>CU81-CT81</f>
        <v>0</v>
      </c>
      <c r="CW81" s="116" t="str">
        <f>IF(CT81=0,"-",CU81/CT81)</f>
        <v>-</v>
      </c>
      <c r="CX81" s="115">
        <f t="shared" si="209"/>
        <v>0</v>
      </c>
      <c r="CY81" s="115">
        <f t="shared" si="209"/>
        <v>0</v>
      </c>
      <c r="CZ81" s="115">
        <f>CY81-CX81</f>
        <v>0</v>
      </c>
      <c r="DA81" s="116" t="str">
        <f>IF(CX81=0,"-",CY81/CX81)</f>
        <v>-</v>
      </c>
      <c r="DB81" s="115"/>
      <c r="DC81" s="115"/>
      <c r="DD81" s="115">
        <f>DC81-DB81</f>
        <v>0</v>
      </c>
      <c r="DE81" s="116" t="str">
        <f>IF(DB81=0,"-",DC81/DB81)</f>
        <v>-</v>
      </c>
      <c r="DF81" s="115">
        <f t="shared" si="210"/>
        <v>0</v>
      </c>
      <c r="DG81" s="115">
        <f t="shared" si="210"/>
        <v>0</v>
      </c>
      <c r="DH81" s="115">
        <f>DG81-DF81</f>
        <v>0</v>
      </c>
      <c r="DI81" s="116" t="str">
        <f>IF(DF81=0,"-",DG81/DF81)</f>
        <v>-</v>
      </c>
      <c r="DJ81" s="115"/>
      <c r="DK81" s="115"/>
      <c r="DL81" s="115">
        <f>DK81-DJ81</f>
        <v>0</v>
      </c>
      <c r="DM81" s="116" t="str">
        <f>IF(DJ81=0,"-",DK81/DJ81)</f>
        <v>-</v>
      </c>
      <c r="DN81" s="240"/>
      <c r="DO81" s="240"/>
      <c r="DP81" s="259"/>
      <c r="DQ81" s="259"/>
      <c r="DR81" s="259"/>
      <c r="DS81" s="259"/>
      <c r="DT81" s="259"/>
      <c r="DU81" s="259"/>
      <c r="DV81" s="259"/>
      <c r="DW81" s="259"/>
      <c r="DX81" s="259"/>
      <c r="DY81" s="259"/>
      <c r="DZ81" s="259"/>
      <c r="EA81" s="259"/>
      <c r="EB81" s="259"/>
      <c r="EC81" s="259"/>
      <c r="ED81" s="259"/>
      <c r="EE81" s="115"/>
      <c r="EF81" s="115"/>
      <c r="EG81" s="115"/>
      <c r="EH81" s="115"/>
      <c r="EI81" s="216"/>
      <c r="EJ81" s="216"/>
      <c r="EK81" s="216"/>
      <c r="EL81" s="20"/>
      <c r="EM81" s="20"/>
      <c r="EN81" s="20"/>
      <c r="EO81" s="20"/>
      <c r="EP81" s="20"/>
      <c r="EQ81" s="20"/>
      <c r="ER81" s="20"/>
      <c r="ES81" s="20"/>
      <c r="ET81" s="20"/>
      <c r="EU81" s="20"/>
      <c r="EV81" s="20"/>
      <c r="EW81" s="20"/>
      <c r="EX81" s="20"/>
      <c r="EY81" s="20"/>
      <c r="EZ81" s="20"/>
      <c r="FA81" s="20"/>
      <c r="FB81" s="20"/>
      <c r="FC81" s="20"/>
      <c r="FD81" s="20"/>
      <c r="FE81" s="20"/>
      <c r="FF81" s="20"/>
      <c r="FG81" s="20"/>
      <c r="FH81" s="20"/>
      <c r="FI81" s="20"/>
      <c r="FJ81" s="20"/>
      <c r="FK81" s="20"/>
      <c r="FL81" s="20"/>
      <c r="FM81" s="20"/>
      <c r="FN81" s="20"/>
      <c r="FO81" s="20"/>
      <c r="FP81" s="20"/>
      <c r="FQ81" s="20"/>
      <c r="FR81" s="20"/>
      <c r="FS81" s="20"/>
      <c r="FT81" s="20"/>
      <c r="FU81" s="20"/>
      <c r="FV81" s="20"/>
      <c r="FW81" s="20"/>
      <c r="FX81" s="20"/>
      <c r="FY81" s="20"/>
      <c r="FZ81" s="20"/>
      <c r="GA81" s="20"/>
      <c r="GB81" s="20"/>
      <c r="GC81" s="20"/>
      <c r="GD81" s="20"/>
      <c r="GE81" s="20"/>
      <c r="GF81" s="20"/>
      <c r="GG81" s="20"/>
      <c r="GH81" s="20"/>
      <c r="GI81" s="20"/>
      <c r="GJ81" s="20"/>
      <c r="GK81" s="20"/>
      <c r="GL81" s="20"/>
      <c r="GM81" s="20"/>
      <c r="GN81" s="20"/>
      <c r="GO81" s="237"/>
      <c r="GP81" s="249">
        <v>0</v>
      </c>
      <c r="GQ81" s="249"/>
      <c r="GR81" s="115">
        <f>GT81+GZ81+HB81+HD81+HF81</f>
        <v>0</v>
      </c>
      <c r="GS81" s="115">
        <f>GV81+HA81+HC81+HE81+HG81</f>
        <v>0</v>
      </c>
      <c r="GT81" s="249">
        <v>0</v>
      </c>
      <c r="GU81" s="249"/>
      <c r="GV81" s="115">
        <f t="shared" si="211"/>
        <v>0</v>
      </c>
      <c r="GW81" s="115">
        <f t="shared" si="211"/>
        <v>0</v>
      </c>
      <c r="GX81" s="114">
        <f t="shared" si="164"/>
        <v>0</v>
      </c>
      <c r="GY81" s="114">
        <f t="shared" si="164"/>
        <v>0</v>
      </c>
      <c r="GZ81" s="249">
        <v>0</v>
      </c>
      <c r="HA81" s="115">
        <f>EE81</f>
        <v>0</v>
      </c>
      <c r="HB81" s="249">
        <v>0</v>
      </c>
      <c r="HC81" s="115">
        <f>EF81</f>
        <v>0</v>
      </c>
      <c r="HD81" s="115">
        <v>0</v>
      </c>
      <c r="HE81" s="115">
        <f>EG81</f>
        <v>0</v>
      </c>
      <c r="HF81" s="115">
        <v>0</v>
      </c>
      <c r="HG81" s="115">
        <f>EH81</f>
        <v>0</v>
      </c>
      <c r="HH81" s="114">
        <f t="shared" si="166"/>
        <v>0</v>
      </c>
      <c r="HI81" s="250"/>
      <c r="HJ81" s="237"/>
      <c r="HK81" s="251"/>
      <c r="HL81" s="251"/>
      <c r="HM81" s="251"/>
      <c r="HN81" s="251"/>
      <c r="HO81" s="251"/>
      <c r="HP81" s="251"/>
      <c r="HQ81" s="251"/>
      <c r="HR81" s="251"/>
      <c r="HS81" s="251"/>
      <c r="HT81" s="251"/>
      <c r="HU81" s="251"/>
      <c r="HV81" s="251"/>
      <c r="HW81" s="251"/>
      <c r="HX81" s="251"/>
      <c r="HY81" s="251"/>
      <c r="HZ81" s="251"/>
      <c r="IA81" s="251"/>
      <c r="IB81" s="251"/>
      <c r="IC81" s="251"/>
      <c r="ID81" s="251"/>
      <c r="IE81" s="251"/>
      <c r="IF81" s="251"/>
      <c r="IG81" s="251"/>
      <c r="IH81" s="251"/>
      <c r="II81" s="251"/>
      <c r="IJ81" s="251"/>
      <c r="IK81" s="251"/>
      <c r="IL81" s="251"/>
      <c r="IM81" s="251"/>
      <c r="IN81" s="251"/>
      <c r="IO81" s="251"/>
      <c r="IP81" s="251"/>
      <c r="IQ81" s="251"/>
      <c r="IR81" s="251"/>
      <c r="IS81" s="251"/>
      <c r="IT81" s="251"/>
      <c r="IU81" s="251"/>
      <c r="IV81" s="251"/>
      <c r="IW81" s="251"/>
      <c r="IX81" s="251"/>
      <c r="IY81" s="251"/>
      <c r="IZ81" s="251"/>
      <c r="JA81" s="251"/>
      <c r="JB81" s="251"/>
      <c r="JC81" s="251"/>
      <c r="JD81" s="251"/>
      <c r="JE81" s="251"/>
      <c r="JF81" s="251"/>
      <c r="JG81" s="251"/>
      <c r="JH81" s="251"/>
      <c r="JI81" s="251"/>
      <c r="JJ81" s="251"/>
      <c r="JK81" s="251"/>
      <c r="JL81" s="251"/>
      <c r="JM81" s="251"/>
      <c r="JN81" s="251"/>
      <c r="JO81" s="251"/>
      <c r="JP81" s="251"/>
      <c r="JQ81" s="251"/>
      <c r="JR81" s="251"/>
      <c r="JS81" s="251"/>
      <c r="JT81" s="251"/>
      <c r="JU81" s="251"/>
      <c r="JV81" s="251"/>
      <c r="JW81" s="251"/>
      <c r="JX81" s="251"/>
      <c r="JY81" s="251"/>
      <c r="JZ81" s="251"/>
      <c r="KA81" s="251"/>
      <c r="KB81" s="251"/>
      <c r="KC81" s="251"/>
      <c r="KD81" s="251"/>
      <c r="KE81" s="251"/>
      <c r="KF81" s="251"/>
      <c r="KG81" s="251"/>
      <c r="KH81" s="251"/>
      <c r="KI81" s="251"/>
      <c r="KJ81" s="251"/>
      <c r="KK81" s="251"/>
      <c r="KL81" s="251"/>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row>
    <row r="82" spans="1:336" s="130" customFormat="1" ht="15.75" hidden="1" outlineLevel="1" x14ac:dyDescent="0.2">
      <c r="A82" s="105"/>
      <c r="B82" s="248" t="s">
        <v>243</v>
      </c>
      <c r="C82" s="224"/>
      <c r="D82" s="224"/>
      <c r="E82" s="224"/>
      <c r="F82" s="224"/>
      <c r="G82" s="224"/>
      <c r="H82" s="224"/>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115">
        <f t="shared" si="143"/>
        <v>0</v>
      </c>
      <c r="AG82" s="115">
        <f t="shared" si="167"/>
        <v>0</v>
      </c>
      <c r="AH82" s="115">
        <f t="shared" si="167"/>
        <v>0</v>
      </c>
      <c r="AI82" s="115">
        <f t="shared" si="168"/>
        <v>0</v>
      </c>
      <c r="AJ82" s="116" t="str">
        <f t="shared" si="169"/>
        <v>-</v>
      </c>
      <c r="AK82" s="249">
        <v>0</v>
      </c>
      <c r="AL82" s="249"/>
      <c r="AM82" s="115">
        <f t="shared" si="170"/>
        <v>0</v>
      </c>
      <c r="AN82" s="116" t="str">
        <f t="shared" si="149"/>
        <v>-</v>
      </c>
      <c r="AO82" s="249">
        <v>0</v>
      </c>
      <c r="AP82" s="249"/>
      <c r="AQ82" s="115">
        <f>AP82-AO82</f>
        <v>0</v>
      </c>
      <c r="AR82" s="116" t="str">
        <f>IF(AO82=0,"-",AP82/AO82)</f>
        <v>-</v>
      </c>
      <c r="AS82" s="115">
        <f t="shared" si="172"/>
        <v>0</v>
      </c>
      <c r="AT82" s="115">
        <f t="shared" si="172"/>
        <v>0</v>
      </c>
      <c r="AU82" s="115">
        <f>AT82-AS82</f>
        <v>0</v>
      </c>
      <c r="AV82" s="116" t="str">
        <f>IF(AS82=0,"-",AT82/AS82)</f>
        <v>-</v>
      </c>
      <c r="AW82" s="249">
        <v>0</v>
      </c>
      <c r="AX82" s="249"/>
      <c r="AY82" s="115">
        <f>AX82-AW82</f>
        <v>0</v>
      </c>
      <c r="AZ82" s="116" t="str">
        <f>IF(AW82=0,"-",AX82/AW82)</f>
        <v>-</v>
      </c>
      <c r="BA82" s="115">
        <f t="shared" si="175"/>
        <v>0</v>
      </c>
      <c r="BB82" s="115">
        <f t="shared" si="175"/>
        <v>0</v>
      </c>
      <c r="BC82" s="115">
        <f>BB82-BA82</f>
        <v>0</v>
      </c>
      <c r="BD82" s="116" t="str">
        <f>IF(BA82=0,"-",BB82/BA82)</f>
        <v>-</v>
      </c>
      <c r="BE82" s="249">
        <v>0</v>
      </c>
      <c r="BF82" s="249"/>
      <c r="BG82" s="115">
        <f>BF82-BE82</f>
        <v>0</v>
      </c>
      <c r="BH82" s="116" t="str">
        <f>IF(BE82=0,"-",BF82/BE82)</f>
        <v>-</v>
      </c>
      <c r="BI82" s="240"/>
      <c r="BJ82" s="240"/>
      <c r="BK82" s="259"/>
      <c r="BL82" s="259"/>
      <c r="BM82" s="259"/>
      <c r="BN82" s="259"/>
      <c r="BO82" s="259"/>
      <c r="BP82" s="259"/>
      <c r="BQ82" s="259"/>
      <c r="BR82" s="259"/>
      <c r="BS82" s="259"/>
      <c r="BT82" s="259"/>
      <c r="BU82" s="259"/>
      <c r="BV82" s="259"/>
      <c r="BW82" s="259"/>
      <c r="BX82" s="259"/>
      <c r="BY82" s="259"/>
      <c r="BZ82" s="239">
        <v>0</v>
      </c>
      <c r="CA82" s="239">
        <v>0</v>
      </c>
      <c r="CB82" s="239">
        <v>0</v>
      </c>
      <c r="CC82" s="239">
        <v>0</v>
      </c>
      <c r="CD82" s="216"/>
      <c r="CE82" s="227"/>
      <c r="CF82" s="216"/>
      <c r="CG82" s="20"/>
      <c r="CH82" s="20"/>
      <c r="CI82" s="209"/>
      <c r="CJ82" s="209"/>
      <c r="CK82" s="115">
        <f t="shared" si="145"/>
        <v>0</v>
      </c>
      <c r="CL82" s="115">
        <f t="shared" si="208"/>
        <v>0</v>
      </c>
      <c r="CM82" s="115">
        <f t="shared" si="208"/>
        <v>0</v>
      </c>
      <c r="CN82" s="115">
        <f>CM82-CL82</f>
        <v>0</v>
      </c>
      <c r="CO82" s="116" t="str">
        <f>IF(CL82=0,"-",CM82/CL82)</f>
        <v>-</v>
      </c>
      <c r="CP82" s="115"/>
      <c r="CQ82" s="115"/>
      <c r="CR82" s="115">
        <f>CQ82-CP82</f>
        <v>0</v>
      </c>
      <c r="CS82" s="116" t="str">
        <f>IF(CP82=0,"-",CQ82/CP82)</f>
        <v>-</v>
      </c>
      <c r="CT82" s="115"/>
      <c r="CU82" s="115"/>
      <c r="CV82" s="115">
        <f>CU82-CT82</f>
        <v>0</v>
      </c>
      <c r="CW82" s="116" t="str">
        <f>IF(CT82=0,"-",CU82/CT82)</f>
        <v>-</v>
      </c>
      <c r="CX82" s="115">
        <f t="shared" si="209"/>
        <v>0</v>
      </c>
      <c r="CY82" s="115">
        <f t="shared" si="209"/>
        <v>0</v>
      </c>
      <c r="CZ82" s="115">
        <f>CY82-CX82</f>
        <v>0</v>
      </c>
      <c r="DA82" s="116" t="str">
        <f>IF(CX82=0,"-",CY82/CX82)</f>
        <v>-</v>
      </c>
      <c r="DB82" s="115"/>
      <c r="DC82" s="115"/>
      <c r="DD82" s="115">
        <f>DC82-DB82</f>
        <v>0</v>
      </c>
      <c r="DE82" s="116" t="str">
        <f>IF(DB82=0,"-",DC82/DB82)</f>
        <v>-</v>
      </c>
      <c r="DF82" s="115">
        <f t="shared" si="210"/>
        <v>0</v>
      </c>
      <c r="DG82" s="115">
        <f t="shared" si="210"/>
        <v>0</v>
      </c>
      <c r="DH82" s="115">
        <f>DG82-DF82</f>
        <v>0</v>
      </c>
      <c r="DI82" s="116" t="str">
        <f>IF(DF82=0,"-",DG82/DF82)</f>
        <v>-</v>
      </c>
      <c r="DJ82" s="115"/>
      <c r="DK82" s="115"/>
      <c r="DL82" s="115">
        <f>DK82-DJ82</f>
        <v>0</v>
      </c>
      <c r="DM82" s="116" t="str">
        <f>IF(DJ82=0,"-",DK82/DJ82)</f>
        <v>-</v>
      </c>
      <c r="DN82" s="240"/>
      <c r="DO82" s="240"/>
      <c r="DP82" s="259"/>
      <c r="DQ82" s="259"/>
      <c r="DR82" s="259"/>
      <c r="DS82" s="259"/>
      <c r="DT82" s="259"/>
      <c r="DU82" s="259"/>
      <c r="DV82" s="259"/>
      <c r="DW82" s="259"/>
      <c r="DX82" s="259"/>
      <c r="DY82" s="259"/>
      <c r="DZ82" s="259"/>
      <c r="EA82" s="259"/>
      <c r="EB82" s="259"/>
      <c r="EC82" s="259"/>
      <c r="ED82" s="259"/>
      <c r="EE82" s="115"/>
      <c r="EF82" s="115"/>
      <c r="EG82" s="115"/>
      <c r="EH82" s="115"/>
      <c r="EI82" s="216"/>
      <c r="EJ82" s="216"/>
      <c r="EK82" s="216"/>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37"/>
      <c r="GP82" s="249">
        <v>0</v>
      </c>
      <c r="GQ82" s="249"/>
      <c r="GR82" s="115">
        <f>GT82+GZ82+HB82+HD82+HF82</f>
        <v>0</v>
      </c>
      <c r="GS82" s="115">
        <f>GV82+HA82+HC82+HE82+HG82</f>
        <v>0</v>
      </c>
      <c r="GT82" s="249">
        <v>0</v>
      </c>
      <c r="GU82" s="249"/>
      <c r="GV82" s="115">
        <f t="shared" si="211"/>
        <v>0</v>
      </c>
      <c r="GW82" s="115">
        <f t="shared" si="211"/>
        <v>0</v>
      </c>
      <c r="GX82" s="114">
        <f t="shared" si="164"/>
        <v>0</v>
      </c>
      <c r="GY82" s="114">
        <f t="shared" si="164"/>
        <v>0</v>
      </c>
      <c r="GZ82" s="249">
        <v>0</v>
      </c>
      <c r="HA82" s="115">
        <f>EE82</f>
        <v>0</v>
      </c>
      <c r="HB82" s="249">
        <v>0</v>
      </c>
      <c r="HC82" s="115">
        <f>EF82</f>
        <v>0</v>
      </c>
      <c r="HD82" s="115">
        <v>0</v>
      </c>
      <c r="HE82" s="115">
        <f>EG82</f>
        <v>0</v>
      </c>
      <c r="HF82" s="115">
        <v>0</v>
      </c>
      <c r="HG82" s="115">
        <f>EH82</f>
        <v>0</v>
      </c>
      <c r="HH82" s="114">
        <f t="shared" si="166"/>
        <v>0</v>
      </c>
      <c r="HI82" s="250"/>
      <c r="HJ82" s="237"/>
      <c r="HK82" s="251"/>
      <c r="HL82" s="251"/>
      <c r="HM82" s="251"/>
      <c r="HN82" s="251"/>
      <c r="HO82" s="251"/>
      <c r="HP82" s="251"/>
      <c r="HQ82" s="251"/>
      <c r="HR82" s="251"/>
      <c r="HS82" s="251"/>
      <c r="HT82" s="251"/>
      <c r="HU82" s="251"/>
      <c r="HV82" s="251"/>
      <c r="HW82" s="251"/>
      <c r="HX82" s="251"/>
      <c r="HY82" s="251"/>
      <c r="HZ82" s="251"/>
      <c r="IA82" s="251"/>
      <c r="IB82" s="251"/>
      <c r="IC82" s="251"/>
      <c r="ID82" s="251"/>
      <c r="IE82" s="251"/>
      <c r="IF82" s="251"/>
      <c r="IG82" s="251"/>
      <c r="IH82" s="251"/>
      <c r="II82" s="251"/>
      <c r="IJ82" s="251"/>
      <c r="IK82" s="251"/>
      <c r="IL82" s="251"/>
      <c r="IM82" s="251"/>
      <c r="IN82" s="251"/>
      <c r="IO82" s="251"/>
      <c r="IP82" s="251"/>
      <c r="IQ82" s="251"/>
      <c r="IR82" s="251"/>
      <c r="IS82" s="251"/>
      <c r="IT82" s="251"/>
      <c r="IU82" s="251"/>
      <c r="IV82" s="251"/>
      <c r="IW82" s="251"/>
      <c r="IX82" s="251"/>
      <c r="IY82" s="251"/>
      <c r="IZ82" s="251"/>
      <c r="JA82" s="251"/>
      <c r="JB82" s="251"/>
      <c r="JC82" s="251"/>
      <c r="JD82" s="251"/>
      <c r="JE82" s="251"/>
      <c r="JF82" s="251"/>
      <c r="JG82" s="251"/>
      <c r="JH82" s="251"/>
      <c r="JI82" s="251"/>
      <c r="JJ82" s="251"/>
      <c r="JK82" s="251"/>
      <c r="JL82" s="251"/>
      <c r="JM82" s="251"/>
      <c r="JN82" s="251"/>
      <c r="JO82" s="251"/>
      <c r="JP82" s="251"/>
      <c r="JQ82" s="251"/>
      <c r="JR82" s="251"/>
      <c r="JS82" s="251"/>
      <c r="JT82" s="251"/>
      <c r="JU82" s="251"/>
      <c r="JV82" s="251"/>
      <c r="JW82" s="251"/>
      <c r="JX82" s="251"/>
      <c r="JY82" s="251"/>
      <c r="JZ82" s="251"/>
      <c r="KA82" s="251"/>
      <c r="KB82" s="251"/>
      <c r="KC82" s="251"/>
      <c r="KD82" s="251"/>
      <c r="KE82" s="251"/>
      <c r="KF82" s="251"/>
      <c r="KG82" s="251"/>
      <c r="KH82" s="251"/>
      <c r="KI82" s="251"/>
      <c r="KJ82" s="251"/>
      <c r="KK82" s="251"/>
      <c r="KL82" s="251"/>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row>
    <row r="83" spans="1:336" s="130" customFormat="1" ht="15.75" hidden="1" outlineLevel="1" x14ac:dyDescent="0.2">
      <c r="A83" s="105"/>
      <c r="B83" s="248" t="s">
        <v>243</v>
      </c>
      <c r="C83" s="224"/>
      <c r="D83" s="224"/>
      <c r="E83" s="224"/>
      <c r="F83" s="224"/>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115">
        <f t="shared" si="143"/>
        <v>0</v>
      </c>
      <c r="AG83" s="115">
        <f t="shared" si="167"/>
        <v>0</v>
      </c>
      <c r="AH83" s="115">
        <f t="shared" si="167"/>
        <v>0</v>
      </c>
      <c r="AI83" s="115">
        <f t="shared" si="168"/>
        <v>0</v>
      </c>
      <c r="AJ83" s="116" t="str">
        <f t="shared" si="169"/>
        <v>-</v>
      </c>
      <c r="AK83" s="249">
        <v>0</v>
      </c>
      <c r="AL83" s="249"/>
      <c r="AM83" s="115">
        <f t="shared" si="170"/>
        <v>0</v>
      </c>
      <c r="AN83" s="116" t="str">
        <f t="shared" si="149"/>
        <v>-</v>
      </c>
      <c r="AO83" s="249">
        <v>0</v>
      </c>
      <c r="AP83" s="249"/>
      <c r="AQ83" s="115">
        <f>AP83-AO83</f>
        <v>0</v>
      </c>
      <c r="AR83" s="116" t="str">
        <f>IF(AO83=0,"-",AP83/AO83)</f>
        <v>-</v>
      </c>
      <c r="AS83" s="115">
        <f t="shared" si="172"/>
        <v>0</v>
      </c>
      <c r="AT83" s="115">
        <f t="shared" si="172"/>
        <v>0</v>
      </c>
      <c r="AU83" s="115">
        <f>AT83-AS83</f>
        <v>0</v>
      </c>
      <c r="AV83" s="116" t="str">
        <f>IF(AS83=0,"-",AT83/AS83)</f>
        <v>-</v>
      </c>
      <c r="AW83" s="249">
        <v>0</v>
      </c>
      <c r="AX83" s="249"/>
      <c r="AY83" s="115">
        <f>AX83-AW83</f>
        <v>0</v>
      </c>
      <c r="AZ83" s="116" t="str">
        <f>IF(AW83=0,"-",AX83/AW83)</f>
        <v>-</v>
      </c>
      <c r="BA83" s="115">
        <f t="shared" si="175"/>
        <v>0</v>
      </c>
      <c r="BB83" s="115">
        <f t="shared" si="175"/>
        <v>0</v>
      </c>
      <c r="BC83" s="115">
        <f>BB83-BA83</f>
        <v>0</v>
      </c>
      <c r="BD83" s="116" t="str">
        <f>IF(BA83=0,"-",BB83/BA83)</f>
        <v>-</v>
      </c>
      <c r="BE83" s="249">
        <v>0</v>
      </c>
      <c r="BF83" s="249"/>
      <c r="BG83" s="115">
        <f>BF83-BE83</f>
        <v>0</v>
      </c>
      <c r="BH83" s="116" t="str">
        <f>IF(BE83=0,"-",BF83/BE83)</f>
        <v>-</v>
      </c>
      <c r="BI83" s="240"/>
      <c r="BJ83" s="240"/>
      <c r="BK83" s="259"/>
      <c r="BL83" s="259"/>
      <c r="BM83" s="259"/>
      <c r="BN83" s="259"/>
      <c r="BO83" s="259"/>
      <c r="BP83" s="259"/>
      <c r="BQ83" s="259"/>
      <c r="BR83" s="259"/>
      <c r="BS83" s="259"/>
      <c r="BT83" s="259"/>
      <c r="BU83" s="259"/>
      <c r="BV83" s="259"/>
      <c r="BW83" s="259"/>
      <c r="BX83" s="259"/>
      <c r="BY83" s="259"/>
      <c r="BZ83" s="239">
        <v>0</v>
      </c>
      <c r="CA83" s="239">
        <v>0</v>
      </c>
      <c r="CB83" s="239">
        <v>0</v>
      </c>
      <c r="CC83" s="239">
        <v>0</v>
      </c>
      <c r="CD83" s="216"/>
      <c r="CE83" s="227"/>
      <c r="CF83" s="216"/>
      <c r="CG83" s="20"/>
      <c r="CH83" s="20"/>
      <c r="CI83" s="209"/>
      <c r="CJ83" s="209"/>
      <c r="CK83" s="115">
        <f t="shared" si="145"/>
        <v>0</v>
      </c>
      <c r="CL83" s="115">
        <f t="shared" si="208"/>
        <v>0</v>
      </c>
      <c r="CM83" s="115">
        <f t="shared" si="208"/>
        <v>0</v>
      </c>
      <c r="CN83" s="115">
        <f>CM83-CL83</f>
        <v>0</v>
      </c>
      <c r="CO83" s="116" t="str">
        <f>IF(CL83=0,"-",CM83/CL83)</f>
        <v>-</v>
      </c>
      <c r="CP83" s="115"/>
      <c r="CQ83" s="115"/>
      <c r="CR83" s="115">
        <f>CQ83-CP83</f>
        <v>0</v>
      </c>
      <c r="CS83" s="116" t="str">
        <f>IF(CP83=0,"-",CQ83/CP83)</f>
        <v>-</v>
      </c>
      <c r="CT83" s="115"/>
      <c r="CU83" s="115"/>
      <c r="CV83" s="115">
        <f>CU83-CT83</f>
        <v>0</v>
      </c>
      <c r="CW83" s="116" t="str">
        <f>IF(CT83=0,"-",CU83/CT83)</f>
        <v>-</v>
      </c>
      <c r="CX83" s="115">
        <f t="shared" si="209"/>
        <v>0</v>
      </c>
      <c r="CY83" s="115">
        <f t="shared" si="209"/>
        <v>0</v>
      </c>
      <c r="CZ83" s="115">
        <f>CY83-CX83</f>
        <v>0</v>
      </c>
      <c r="DA83" s="116" t="str">
        <f>IF(CX83=0,"-",CY83/CX83)</f>
        <v>-</v>
      </c>
      <c r="DB83" s="115"/>
      <c r="DC83" s="115"/>
      <c r="DD83" s="115">
        <f>DC83-DB83</f>
        <v>0</v>
      </c>
      <c r="DE83" s="116" t="str">
        <f>IF(DB83=0,"-",DC83/DB83)</f>
        <v>-</v>
      </c>
      <c r="DF83" s="115">
        <f t="shared" si="210"/>
        <v>0</v>
      </c>
      <c r="DG83" s="115">
        <f t="shared" si="210"/>
        <v>0</v>
      </c>
      <c r="DH83" s="115">
        <f>DG83-DF83</f>
        <v>0</v>
      </c>
      <c r="DI83" s="116" t="str">
        <f>IF(DF83=0,"-",DG83/DF83)</f>
        <v>-</v>
      </c>
      <c r="DJ83" s="115"/>
      <c r="DK83" s="115"/>
      <c r="DL83" s="115">
        <f>DK83-DJ83</f>
        <v>0</v>
      </c>
      <c r="DM83" s="116" t="str">
        <f>IF(DJ83=0,"-",DK83/DJ83)</f>
        <v>-</v>
      </c>
      <c r="DN83" s="240"/>
      <c r="DO83" s="240"/>
      <c r="DP83" s="259"/>
      <c r="DQ83" s="259"/>
      <c r="DR83" s="259"/>
      <c r="DS83" s="259"/>
      <c r="DT83" s="259"/>
      <c r="DU83" s="259"/>
      <c r="DV83" s="259"/>
      <c r="DW83" s="259"/>
      <c r="DX83" s="259"/>
      <c r="DY83" s="259"/>
      <c r="DZ83" s="259"/>
      <c r="EA83" s="259"/>
      <c r="EB83" s="259"/>
      <c r="EC83" s="259"/>
      <c r="ED83" s="259"/>
      <c r="EE83" s="115"/>
      <c r="EF83" s="115"/>
      <c r="EG83" s="115"/>
      <c r="EH83" s="115"/>
      <c r="EI83" s="216"/>
      <c r="EJ83" s="216"/>
      <c r="EK83" s="216"/>
      <c r="EL83" s="20"/>
      <c r="EM83" s="20"/>
      <c r="EN83" s="20"/>
      <c r="EO83" s="20"/>
      <c r="EP83" s="20"/>
      <c r="EQ83" s="20"/>
      <c r="ER83" s="20"/>
      <c r="ES83" s="20"/>
      <c r="ET83" s="20"/>
      <c r="EU83" s="20"/>
      <c r="EV83" s="20"/>
      <c r="EW83" s="20"/>
      <c r="EX83" s="20"/>
      <c r="EY83" s="20"/>
      <c r="EZ83" s="20"/>
      <c r="FA83" s="20"/>
      <c r="FB83" s="20"/>
      <c r="FC83" s="20"/>
      <c r="FD83" s="20"/>
      <c r="FE83" s="20"/>
      <c r="FF83" s="20"/>
      <c r="FG83" s="20"/>
      <c r="FH83" s="20"/>
      <c r="FI83" s="20"/>
      <c r="FJ83" s="20"/>
      <c r="FK83" s="20"/>
      <c r="FL83" s="20"/>
      <c r="FM83" s="20"/>
      <c r="FN83" s="20"/>
      <c r="FO83" s="20"/>
      <c r="FP83" s="20"/>
      <c r="FQ83" s="20"/>
      <c r="FR83" s="20"/>
      <c r="FS83" s="20"/>
      <c r="FT83" s="20"/>
      <c r="FU83" s="20"/>
      <c r="FV83" s="20"/>
      <c r="FW83" s="20"/>
      <c r="FX83" s="20"/>
      <c r="FY83" s="20"/>
      <c r="FZ83" s="20"/>
      <c r="GA83" s="20"/>
      <c r="GB83" s="20"/>
      <c r="GC83" s="20"/>
      <c r="GD83" s="20"/>
      <c r="GE83" s="20"/>
      <c r="GF83" s="20"/>
      <c r="GG83" s="20"/>
      <c r="GH83" s="20"/>
      <c r="GI83" s="20"/>
      <c r="GJ83" s="20"/>
      <c r="GK83" s="20"/>
      <c r="GL83" s="20"/>
      <c r="GM83" s="20"/>
      <c r="GN83" s="20"/>
      <c r="GO83" s="237"/>
      <c r="GP83" s="249">
        <v>0</v>
      </c>
      <c r="GQ83" s="249"/>
      <c r="GR83" s="115">
        <f>GT83+GZ83+HB83+HD83+HF83</f>
        <v>0</v>
      </c>
      <c r="GS83" s="115">
        <f>GV83+HA83+HC83+HE83+HG83</f>
        <v>0</v>
      </c>
      <c r="GT83" s="249">
        <v>0</v>
      </c>
      <c r="GU83" s="249"/>
      <c r="GV83" s="115">
        <f t="shared" si="211"/>
        <v>0</v>
      </c>
      <c r="GW83" s="115">
        <f t="shared" si="211"/>
        <v>0</v>
      </c>
      <c r="GX83" s="114">
        <f t="shared" si="164"/>
        <v>0</v>
      </c>
      <c r="GY83" s="114">
        <f t="shared" si="164"/>
        <v>0</v>
      </c>
      <c r="GZ83" s="249">
        <v>0</v>
      </c>
      <c r="HA83" s="115">
        <f>EE83</f>
        <v>0</v>
      </c>
      <c r="HB83" s="249">
        <v>0</v>
      </c>
      <c r="HC83" s="115">
        <f>EF83</f>
        <v>0</v>
      </c>
      <c r="HD83" s="115">
        <v>0</v>
      </c>
      <c r="HE83" s="115">
        <f>EG83</f>
        <v>0</v>
      </c>
      <c r="HF83" s="115">
        <v>0</v>
      </c>
      <c r="HG83" s="115">
        <f>EH83</f>
        <v>0</v>
      </c>
      <c r="HH83" s="114">
        <f t="shared" si="166"/>
        <v>0</v>
      </c>
      <c r="HI83" s="250"/>
      <c r="HJ83" s="237"/>
      <c r="HK83" s="251"/>
      <c r="HL83" s="251"/>
      <c r="HM83" s="251"/>
      <c r="HN83" s="251"/>
      <c r="HO83" s="251"/>
      <c r="HP83" s="251"/>
      <c r="HQ83" s="251"/>
      <c r="HR83" s="251"/>
      <c r="HS83" s="251"/>
      <c r="HT83" s="251"/>
      <c r="HU83" s="251"/>
      <c r="HV83" s="251"/>
      <c r="HW83" s="251"/>
      <c r="HX83" s="251"/>
      <c r="HY83" s="251"/>
      <c r="HZ83" s="251"/>
      <c r="IA83" s="251"/>
      <c r="IB83" s="251"/>
      <c r="IC83" s="251"/>
      <c r="ID83" s="251"/>
      <c r="IE83" s="251"/>
      <c r="IF83" s="251"/>
      <c r="IG83" s="251"/>
      <c r="IH83" s="251"/>
      <c r="II83" s="251"/>
      <c r="IJ83" s="251"/>
      <c r="IK83" s="251"/>
      <c r="IL83" s="251"/>
      <c r="IM83" s="251"/>
      <c r="IN83" s="251"/>
      <c r="IO83" s="251"/>
      <c r="IP83" s="251"/>
      <c r="IQ83" s="251"/>
      <c r="IR83" s="251"/>
      <c r="IS83" s="251"/>
      <c r="IT83" s="251"/>
      <c r="IU83" s="251"/>
      <c r="IV83" s="251"/>
      <c r="IW83" s="251"/>
      <c r="IX83" s="251"/>
      <c r="IY83" s="251"/>
      <c r="IZ83" s="251"/>
      <c r="JA83" s="251"/>
      <c r="JB83" s="251"/>
      <c r="JC83" s="251"/>
      <c r="JD83" s="251"/>
      <c r="JE83" s="251"/>
      <c r="JF83" s="251"/>
      <c r="JG83" s="251"/>
      <c r="JH83" s="251"/>
      <c r="JI83" s="251"/>
      <c r="JJ83" s="251"/>
      <c r="JK83" s="251"/>
      <c r="JL83" s="251"/>
      <c r="JM83" s="251"/>
      <c r="JN83" s="251"/>
      <c r="JO83" s="251"/>
      <c r="JP83" s="251"/>
      <c r="JQ83" s="251"/>
      <c r="JR83" s="251"/>
      <c r="JS83" s="251"/>
      <c r="JT83" s="251"/>
      <c r="JU83" s="251"/>
      <c r="JV83" s="251"/>
      <c r="JW83" s="251"/>
      <c r="JX83" s="251"/>
      <c r="JY83" s="251"/>
      <c r="JZ83" s="251"/>
      <c r="KA83" s="251"/>
      <c r="KB83" s="251"/>
      <c r="KC83" s="251"/>
      <c r="KD83" s="251"/>
      <c r="KE83" s="251"/>
      <c r="KF83" s="251"/>
      <c r="KG83" s="251"/>
      <c r="KH83" s="251"/>
      <c r="KI83" s="251"/>
      <c r="KJ83" s="251"/>
      <c r="KK83" s="251"/>
      <c r="KL83" s="251"/>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row>
    <row r="84" spans="1:336" s="130" customFormat="1" ht="15.75" hidden="1" outlineLevel="1" x14ac:dyDescent="0.2">
      <c r="A84" s="105"/>
      <c r="B84" s="248" t="s">
        <v>243</v>
      </c>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115">
        <f t="shared" si="143"/>
        <v>0</v>
      </c>
      <c r="AG84" s="115">
        <f t="shared" si="167"/>
        <v>0</v>
      </c>
      <c r="AH84" s="115">
        <f t="shared" si="167"/>
        <v>0</v>
      </c>
      <c r="AI84" s="115">
        <f t="shared" si="168"/>
        <v>0</v>
      </c>
      <c r="AJ84" s="115" t="str">
        <f t="shared" si="169"/>
        <v>-</v>
      </c>
      <c r="AK84" s="249">
        <v>0</v>
      </c>
      <c r="AL84" s="249"/>
      <c r="AM84" s="115">
        <f t="shared" si="170"/>
        <v>0</v>
      </c>
      <c r="AN84" s="116" t="str">
        <f t="shared" si="149"/>
        <v>-</v>
      </c>
      <c r="AO84" s="249">
        <v>0</v>
      </c>
      <c r="AP84" s="249"/>
      <c r="AQ84" s="115">
        <f>AP84-AO84</f>
        <v>0</v>
      </c>
      <c r="AR84" s="116" t="str">
        <f>IF(AO84=0,"-",AP84/AO84)</f>
        <v>-</v>
      </c>
      <c r="AS84" s="115">
        <f t="shared" si="172"/>
        <v>0</v>
      </c>
      <c r="AT84" s="115">
        <f t="shared" si="172"/>
        <v>0</v>
      </c>
      <c r="AU84" s="115">
        <f>AT84-AS84</f>
        <v>0</v>
      </c>
      <c r="AV84" s="116" t="str">
        <f>IF(AS84=0,"-",AT84/AS84)</f>
        <v>-</v>
      </c>
      <c r="AW84" s="249">
        <v>0</v>
      </c>
      <c r="AX84" s="249"/>
      <c r="AY84" s="115">
        <f>AX84-AW84</f>
        <v>0</v>
      </c>
      <c r="AZ84" s="116" t="str">
        <f>IF(AW84=0,"-",AX84/AW84)</f>
        <v>-</v>
      </c>
      <c r="BA84" s="115">
        <f t="shared" si="175"/>
        <v>0</v>
      </c>
      <c r="BB84" s="115">
        <f t="shared" si="175"/>
        <v>0</v>
      </c>
      <c r="BC84" s="115">
        <f>BB84-BA84</f>
        <v>0</v>
      </c>
      <c r="BD84" s="116" t="str">
        <f>IF(BA84=0,"-",BB84/BA84)</f>
        <v>-</v>
      </c>
      <c r="BE84" s="249">
        <v>0</v>
      </c>
      <c r="BF84" s="249"/>
      <c r="BG84" s="115">
        <f>BF84-BE84</f>
        <v>0</v>
      </c>
      <c r="BH84" s="116" t="str">
        <f>IF(BE84=0,"-",BF84/BE84)</f>
        <v>-</v>
      </c>
      <c r="BI84" s="240"/>
      <c r="BJ84" s="240"/>
      <c r="BK84" s="259"/>
      <c r="BL84" s="259"/>
      <c r="BM84" s="259"/>
      <c r="BN84" s="259"/>
      <c r="BO84" s="259"/>
      <c r="BP84" s="259"/>
      <c r="BQ84" s="259"/>
      <c r="BR84" s="259"/>
      <c r="BS84" s="259"/>
      <c r="BT84" s="259"/>
      <c r="BU84" s="259"/>
      <c r="BV84" s="259"/>
      <c r="BW84" s="259"/>
      <c r="BX84" s="259"/>
      <c r="BY84" s="259"/>
      <c r="BZ84" s="239">
        <v>0</v>
      </c>
      <c r="CA84" s="239">
        <v>0</v>
      </c>
      <c r="CB84" s="239">
        <v>0</v>
      </c>
      <c r="CC84" s="239">
        <v>0</v>
      </c>
      <c r="CD84" s="216"/>
      <c r="CE84" s="227"/>
      <c r="CF84" s="216"/>
      <c r="CG84" s="20"/>
      <c r="CH84" s="20"/>
      <c r="CI84" s="209"/>
      <c r="CJ84" s="209"/>
      <c r="CK84" s="115">
        <f t="shared" si="145"/>
        <v>0</v>
      </c>
      <c r="CL84" s="115">
        <f t="shared" si="208"/>
        <v>0</v>
      </c>
      <c r="CM84" s="115">
        <f t="shared" si="208"/>
        <v>0</v>
      </c>
      <c r="CN84" s="115">
        <f>CM84-CL84</f>
        <v>0</v>
      </c>
      <c r="CO84" s="116" t="str">
        <f>IF(CL84=0,"-",CM84/CL84)</f>
        <v>-</v>
      </c>
      <c r="CP84" s="115"/>
      <c r="CQ84" s="115"/>
      <c r="CR84" s="115">
        <f>CQ84-CP84</f>
        <v>0</v>
      </c>
      <c r="CS84" s="116" t="str">
        <f>IF(CP84=0,"-",CQ84/CP84)</f>
        <v>-</v>
      </c>
      <c r="CT84" s="115"/>
      <c r="CU84" s="115"/>
      <c r="CV84" s="115">
        <f>CU84-CT84</f>
        <v>0</v>
      </c>
      <c r="CW84" s="116" t="str">
        <f>IF(CT84=0,"-",CU84/CT84)</f>
        <v>-</v>
      </c>
      <c r="CX84" s="115">
        <f t="shared" si="209"/>
        <v>0</v>
      </c>
      <c r="CY84" s="115">
        <f t="shared" si="209"/>
        <v>0</v>
      </c>
      <c r="CZ84" s="115">
        <f>CY84-CX84</f>
        <v>0</v>
      </c>
      <c r="DA84" s="116" t="str">
        <f>IF(CX84=0,"-",CY84/CX84)</f>
        <v>-</v>
      </c>
      <c r="DB84" s="115"/>
      <c r="DC84" s="115"/>
      <c r="DD84" s="115">
        <f>DC84-DB84</f>
        <v>0</v>
      </c>
      <c r="DE84" s="116" t="str">
        <f>IF(DB84=0,"-",DC84/DB84)</f>
        <v>-</v>
      </c>
      <c r="DF84" s="115">
        <f t="shared" si="210"/>
        <v>0</v>
      </c>
      <c r="DG84" s="115">
        <f t="shared" si="210"/>
        <v>0</v>
      </c>
      <c r="DH84" s="115">
        <f>DG84-DF84</f>
        <v>0</v>
      </c>
      <c r="DI84" s="116" t="str">
        <f>IF(DF84=0,"-",DG84/DF84)</f>
        <v>-</v>
      </c>
      <c r="DJ84" s="115"/>
      <c r="DK84" s="115"/>
      <c r="DL84" s="115">
        <f>DK84-DJ84</f>
        <v>0</v>
      </c>
      <c r="DM84" s="116" t="str">
        <f>IF(DJ84=0,"-",DK84/DJ84)</f>
        <v>-</v>
      </c>
      <c r="DN84" s="240"/>
      <c r="DO84" s="240"/>
      <c r="DP84" s="259"/>
      <c r="DQ84" s="259"/>
      <c r="DR84" s="259"/>
      <c r="DS84" s="259"/>
      <c r="DT84" s="259"/>
      <c r="DU84" s="259"/>
      <c r="DV84" s="259"/>
      <c r="DW84" s="259"/>
      <c r="DX84" s="259"/>
      <c r="DY84" s="259"/>
      <c r="DZ84" s="259"/>
      <c r="EA84" s="259"/>
      <c r="EB84" s="259"/>
      <c r="EC84" s="259"/>
      <c r="ED84" s="259"/>
      <c r="EE84" s="115"/>
      <c r="EF84" s="115"/>
      <c r="EG84" s="115"/>
      <c r="EH84" s="115"/>
      <c r="EI84" s="216"/>
      <c r="EJ84" s="216"/>
      <c r="EK84" s="216"/>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37"/>
      <c r="GP84" s="249">
        <v>0</v>
      </c>
      <c r="GQ84" s="249"/>
      <c r="GR84" s="115">
        <f>GT84+GZ84+HB84+HD84+HF84</f>
        <v>0</v>
      </c>
      <c r="GS84" s="115">
        <f>GV84+HA84+HC84+HE84+HG84</f>
        <v>0</v>
      </c>
      <c r="GT84" s="249">
        <v>0</v>
      </c>
      <c r="GU84" s="249"/>
      <c r="GV84" s="115">
        <f t="shared" si="211"/>
        <v>0</v>
      </c>
      <c r="GW84" s="115">
        <f t="shared" si="211"/>
        <v>0</v>
      </c>
      <c r="GX84" s="114">
        <f t="shared" si="164"/>
        <v>0</v>
      </c>
      <c r="GY84" s="114">
        <f t="shared" si="164"/>
        <v>0</v>
      </c>
      <c r="GZ84" s="249">
        <v>0</v>
      </c>
      <c r="HA84" s="115">
        <f>EE84</f>
        <v>0</v>
      </c>
      <c r="HB84" s="249">
        <v>0</v>
      </c>
      <c r="HC84" s="115">
        <f>EF84</f>
        <v>0</v>
      </c>
      <c r="HD84" s="115">
        <v>0</v>
      </c>
      <c r="HE84" s="115">
        <f>EG84</f>
        <v>0</v>
      </c>
      <c r="HF84" s="115">
        <v>0</v>
      </c>
      <c r="HG84" s="115">
        <f>EH84</f>
        <v>0</v>
      </c>
      <c r="HH84" s="114">
        <f t="shared" si="166"/>
        <v>0</v>
      </c>
      <c r="HI84" s="250"/>
      <c r="HJ84" s="237"/>
      <c r="HK84" s="251"/>
      <c r="HL84" s="251"/>
      <c r="HM84" s="251"/>
      <c r="HN84" s="251"/>
      <c r="HO84" s="251"/>
      <c r="HP84" s="251"/>
      <c r="HQ84" s="251"/>
      <c r="HR84" s="251"/>
      <c r="HS84" s="251"/>
      <c r="HT84" s="251"/>
      <c r="HU84" s="251"/>
      <c r="HV84" s="251"/>
      <c r="HW84" s="251"/>
      <c r="HX84" s="251"/>
      <c r="HY84" s="251"/>
      <c r="HZ84" s="251"/>
      <c r="IA84" s="251"/>
      <c r="IB84" s="251"/>
      <c r="IC84" s="251"/>
      <c r="ID84" s="251"/>
      <c r="IE84" s="251"/>
      <c r="IF84" s="251"/>
      <c r="IG84" s="251"/>
      <c r="IH84" s="251"/>
      <c r="II84" s="251"/>
      <c r="IJ84" s="251"/>
      <c r="IK84" s="251"/>
      <c r="IL84" s="251"/>
      <c r="IM84" s="251"/>
      <c r="IN84" s="251"/>
      <c r="IO84" s="251"/>
      <c r="IP84" s="251"/>
      <c r="IQ84" s="251"/>
      <c r="IR84" s="251"/>
      <c r="IS84" s="251"/>
      <c r="IT84" s="251"/>
      <c r="IU84" s="251"/>
      <c r="IV84" s="251"/>
      <c r="IW84" s="251"/>
      <c r="IX84" s="251"/>
      <c r="IY84" s="251"/>
      <c r="IZ84" s="251"/>
      <c r="JA84" s="251"/>
      <c r="JB84" s="251"/>
      <c r="JC84" s="251"/>
      <c r="JD84" s="251"/>
      <c r="JE84" s="251"/>
      <c r="JF84" s="251"/>
      <c r="JG84" s="251"/>
      <c r="JH84" s="251"/>
      <c r="JI84" s="251"/>
      <c r="JJ84" s="251"/>
      <c r="JK84" s="251"/>
      <c r="JL84" s="251"/>
      <c r="JM84" s="251"/>
      <c r="JN84" s="251"/>
      <c r="JO84" s="251"/>
      <c r="JP84" s="251"/>
      <c r="JQ84" s="251"/>
      <c r="JR84" s="251"/>
      <c r="JS84" s="251"/>
      <c r="JT84" s="251"/>
      <c r="JU84" s="251"/>
      <c r="JV84" s="251"/>
      <c r="JW84" s="251"/>
      <c r="JX84" s="251"/>
      <c r="JY84" s="251"/>
      <c r="JZ84" s="251"/>
      <c r="KA84" s="251"/>
      <c r="KB84" s="251"/>
      <c r="KC84" s="251"/>
      <c r="KD84" s="251"/>
      <c r="KE84" s="251"/>
      <c r="KF84" s="251"/>
      <c r="KG84" s="251"/>
      <c r="KH84" s="251"/>
      <c r="KI84" s="251"/>
      <c r="KJ84" s="251"/>
      <c r="KK84" s="251"/>
      <c r="KL84" s="251"/>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row>
    <row r="85" spans="1:336" s="130" customFormat="1" ht="15.75" x14ac:dyDescent="0.2">
      <c r="A85" s="260"/>
      <c r="B85" s="261"/>
      <c r="C85" s="260"/>
      <c r="D85" s="260"/>
      <c r="E85" s="260"/>
      <c r="F85" s="262"/>
      <c r="G85" s="260"/>
      <c r="H85" s="260"/>
      <c r="I85" s="260"/>
      <c r="J85" s="260"/>
      <c r="K85" s="260"/>
      <c r="L85" s="260"/>
      <c r="M85" s="260"/>
      <c r="N85" s="260"/>
      <c r="O85" s="260"/>
      <c r="P85" s="260"/>
      <c r="Q85" s="260"/>
      <c r="R85" s="260"/>
      <c r="S85" s="260"/>
      <c r="T85" s="260"/>
      <c r="U85" s="260"/>
      <c r="V85" s="260"/>
      <c r="W85" s="260"/>
      <c r="X85" s="260"/>
      <c r="Y85" s="260"/>
      <c r="Z85" s="260"/>
      <c r="AA85" s="260"/>
      <c r="AB85" s="260"/>
      <c r="AC85" s="260"/>
      <c r="AD85" s="260"/>
      <c r="AE85" s="260"/>
      <c r="AF85" s="22"/>
      <c r="AG85" s="22"/>
      <c r="AH85" s="22"/>
      <c r="AI85" s="22"/>
      <c r="AJ85" s="22"/>
      <c r="AK85" s="22"/>
      <c r="AL85" s="22"/>
      <c r="AM85" s="22">
        <f t="shared" si="170"/>
        <v>0</v>
      </c>
      <c r="AN85" s="22" t="str">
        <f t="shared" si="149"/>
        <v>-</v>
      </c>
      <c r="AO85" s="22"/>
      <c r="AP85" s="22"/>
      <c r="AQ85" s="22"/>
      <c r="AR85" s="22"/>
      <c r="AS85" s="22">
        <f t="shared" si="172"/>
        <v>0</v>
      </c>
      <c r="AT85" s="22"/>
      <c r="AU85" s="22"/>
      <c r="AV85" s="22"/>
      <c r="AW85" s="22"/>
      <c r="AX85" s="22"/>
      <c r="AY85" s="22"/>
      <c r="AZ85" s="22"/>
      <c r="BA85" s="22">
        <f t="shared" si="175"/>
        <v>0</v>
      </c>
      <c r="BB85" s="22"/>
      <c r="BC85" s="22"/>
      <c r="BD85" s="22"/>
      <c r="BE85" s="22"/>
      <c r="BF85" s="22"/>
      <c r="BG85" s="22"/>
      <c r="BH85" s="22"/>
      <c r="BI85" s="173"/>
      <c r="BJ85" s="173"/>
      <c r="BK85" s="173"/>
      <c r="BL85" s="173"/>
      <c r="BM85" s="173"/>
      <c r="BN85" s="173"/>
      <c r="BO85" s="173"/>
      <c r="BP85" s="173"/>
      <c r="BQ85" s="173"/>
      <c r="BR85" s="173"/>
      <c r="BS85" s="173"/>
      <c r="BT85" s="173"/>
      <c r="BU85" s="173"/>
      <c r="BV85" s="173"/>
      <c r="BW85" s="173"/>
      <c r="BX85" s="173"/>
      <c r="BY85" s="173"/>
      <c r="BZ85" s="20"/>
      <c r="CA85" s="20"/>
      <c r="CB85" s="20"/>
      <c r="CC85" s="20"/>
      <c r="CD85" s="216"/>
      <c r="CE85" s="227"/>
      <c r="CF85" s="216"/>
      <c r="CG85" s="20"/>
      <c r="CH85" s="20"/>
      <c r="CI85" s="209"/>
      <c r="CJ85" s="209"/>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173"/>
      <c r="DO85" s="173"/>
      <c r="DP85" s="173"/>
      <c r="DQ85" s="173"/>
      <c r="DR85" s="173"/>
      <c r="DS85" s="173"/>
      <c r="DT85" s="173"/>
      <c r="DU85" s="173"/>
      <c r="DV85" s="173"/>
      <c r="DW85" s="173"/>
      <c r="DX85" s="173"/>
      <c r="DY85" s="173"/>
      <c r="DZ85" s="173"/>
      <c r="EA85" s="173"/>
      <c r="EB85" s="173"/>
      <c r="EC85" s="173"/>
      <c r="ED85" s="173"/>
      <c r="EE85" s="20"/>
      <c r="EF85" s="20"/>
      <c r="EG85" s="20"/>
      <c r="EH85" s="20"/>
      <c r="EI85" s="216"/>
      <c r="EJ85" s="216"/>
      <c r="EK85" s="216"/>
      <c r="EL85" s="20"/>
      <c r="EM85" s="20"/>
      <c r="EN85" s="20"/>
      <c r="EO85" s="20"/>
      <c r="EP85" s="20"/>
      <c r="EQ85" s="20"/>
      <c r="ER85" s="20"/>
      <c r="ES85" s="20"/>
      <c r="ET85" s="20"/>
      <c r="EU85" s="20"/>
      <c r="EV85" s="20"/>
      <c r="EW85" s="20"/>
      <c r="EX85" s="20"/>
      <c r="EY85" s="20"/>
      <c r="EZ85" s="20"/>
      <c r="FA85" s="20"/>
      <c r="FB85" s="20"/>
      <c r="FC85" s="20"/>
      <c r="FD85" s="20"/>
      <c r="FE85" s="20"/>
      <c r="FF85" s="20"/>
      <c r="FG85" s="20"/>
      <c r="FH85" s="20"/>
      <c r="FI85" s="20"/>
      <c r="FJ85" s="20"/>
      <c r="FK85" s="20"/>
      <c r="FL85" s="20"/>
      <c r="FM85" s="20"/>
      <c r="FN85" s="20"/>
      <c r="FO85" s="20"/>
      <c r="FP85" s="20"/>
      <c r="FQ85" s="20"/>
      <c r="FR85" s="20"/>
      <c r="FS85" s="20"/>
      <c r="FT85" s="20"/>
      <c r="FU85" s="20"/>
      <c r="FV85" s="20"/>
      <c r="FW85" s="20"/>
      <c r="FX85" s="20"/>
      <c r="FY85" s="20"/>
      <c r="FZ85" s="20"/>
      <c r="GA85" s="20"/>
      <c r="GB85" s="20"/>
      <c r="GC85" s="20"/>
      <c r="GD85" s="20"/>
      <c r="GE85" s="20"/>
      <c r="GF85" s="20"/>
      <c r="GG85" s="20"/>
      <c r="GH85" s="20"/>
      <c r="GI85" s="20"/>
      <c r="GJ85" s="20"/>
      <c r="GK85" s="20"/>
      <c r="GL85" s="20"/>
      <c r="GM85" s="20"/>
      <c r="GN85" s="20"/>
      <c r="GO85" s="237"/>
      <c r="GP85" s="237"/>
      <c r="GQ85" s="263"/>
      <c r="GR85" s="263"/>
      <c r="GS85" s="263"/>
      <c r="GT85" s="263"/>
      <c r="GU85" s="263"/>
      <c r="GV85" s="263"/>
      <c r="GW85" s="263"/>
      <c r="GX85" s="263"/>
      <c r="GY85" s="263"/>
      <c r="GZ85" s="263"/>
      <c r="HA85" s="263"/>
      <c r="HB85" s="263"/>
      <c r="HC85" s="263"/>
      <c r="HD85" s="263"/>
      <c r="HE85" s="263"/>
      <c r="HF85" s="263"/>
      <c r="HG85" s="263"/>
      <c r="HH85" s="263"/>
      <c r="HI85" s="263"/>
      <c r="HJ85" s="237"/>
      <c r="HK85" s="219"/>
      <c r="HL85" s="219"/>
      <c r="HM85" s="219"/>
      <c r="HN85" s="219"/>
      <c r="HO85" s="219"/>
      <c r="HP85" s="219"/>
      <c r="HQ85" s="219"/>
      <c r="HR85" s="219"/>
      <c r="HS85" s="219"/>
      <c r="HT85" s="219"/>
      <c r="HU85" s="219"/>
      <c r="HV85" s="219"/>
      <c r="HW85" s="219"/>
      <c r="HX85" s="219"/>
      <c r="HY85" s="219"/>
      <c r="HZ85" s="219"/>
      <c r="IA85" s="219"/>
      <c r="IB85" s="219"/>
      <c r="IC85" s="219"/>
      <c r="ID85" s="219"/>
      <c r="IE85" s="219"/>
      <c r="IF85" s="219"/>
      <c r="IG85" s="219"/>
      <c r="IH85" s="219"/>
      <c r="II85" s="219"/>
      <c r="IJ85" s="219"/>
      <c r="IK85" s="219"/>
      <c r="IL85" s="219"/>
      <c r="IM85" s="219"/>
      <c r="IN85" s="219"/>
      <c r="IO85" s="219"/>
      <c r="IP85" s="219"/>
      <c r="IQ85" s="219"/>
      <c r="IR85" s="219"/>
      <c r="IS85" s="219"/>
      <c r="IT85" s="219"/>
      <c r="IU85" s="219"/>
      <c r="IV85" s="219"/>
      <c r="IW85" s="219"/>
      <c r="IX85" s="219"/>
      <c r="IY85" s="219"/>
      <c r="IZ85" s="219"/>
      <c r="JA85" s="219"/>
      <c r="JB85" s="219"/>
      <c r="JC85" s="219"/>
      <c r="JD85" s="219"/>
      <c r="JE85" s="219"/>
      <c r="JF85" s="219"/>
      <c r="JG85" s="219"/>
      <c r="JH85" s="219"/>
      <c r="JI85" s="219"/>
      <c r="JJ85" s="219"/>
      <c r="JK85" s="219"/>
      <c r="JL85" s="219"/>
      <c r="JM85" s="219"/>
      <c r="JN85" s="219"/>
      <c r="JO85" s="219"/>
      <c r="JP85" s="219"/>
      <c r="JQ85" s="219"/>
      <c r="JR85" s="219"/>
      <c r="JS85" s="219"/>
      <c r="JT85" s="219"/>
      <c r="JU85" s="219"/>
      <c r="JV85" s="219"/>
      <c r="JW85" s="219"/>
      <c r="JX85" s="219"/>
      <c r="JY85" s="219"/>
      <c r="JZ85" s="219"/>
      <c r="KA85" s="219"/>
      <c r="KB85" s="219"/>
      <c r="KC85" s="219"/>
      <c r="KD85" s="219"/>
      <c r="KE85" s="219"/>
      <c r="KF85" s="219"/>
      <c r="KG85" s="219"/>
      <c r="KH85" s="219"/>
      <c r="KI85" s="219"/>
      <c r="KJ85" s="219"/>
      <c r="KK85" s="219"/>
      <c r="KL85" s="219"/>
      <c r="KM85" s="231"/>
      <c r="KN85" s="231"/>
      <c r="KO85" s="231"/>
      <c r="KP85" s="231"/>
      <c r="KQ85" s="231"/>
      <c r="KR85" s="231"/>
      <c r="KS85" s="231"/>
      <c r="KT85" s="231"/>
      <c r="KU85" s="231"/>
      <c r="KV85" s="231"/>
      <c r="KW85" s="231"/>
      <c r="KX85" s="231"/>
      <c r="KY85" s="231"/>
      <c r="KZ85" s="231"/>
      <c r="LA85" s="231"/>
      <c r="LB85" s="231"/>
      <c r="LC85" s="231"/>
      <c r="LD85" s="231"/>
      <c r="LE85" s="231"/>
      <c r="LF85" s="231"/>
      <c r="LG85" s="231"/>
      <c r="LH85" s="231"/>
      <c r="LI85" s="231"/>
      <c r="LJ85" s="231"/>
      <c r="LK85" s="231"/>
      <c r="LL85" s="231"/>
      <c r="LM85" s="231"/>
      <c r="LN85" s="231"/>
      <c r="LO85" s="231"/>
      <c r="LP85" s="231"/>
      <c r="LQ85" s="231"/>
      <c r="LR85" s="231"/>
      <c r="LS85" s="231"/>
      <c r="LT85" s="231"/>
      <c r="LU85" s="231"/>
      <c r="LV85" s="231"/>
      <c r="LW85" s="231"/>
      <c r="LX85" s="231"/>
    </row>
    <row r="86" spans="1:336" s="130" customFormat="1" ht="15.75" x14ac:dyDescent="0.2">
      <c r="A86" s="260"/>
      <c r="B86" s="261"/>
      <c r="C86" s="260"/>
      <c r="D86" s="260"/>
      <c r="E86" s="260"/>
      <c r="F86" s="262"/>
      <c r="G86" s="260"/>
      <c r="H86" s="260"/>
      <c r="I86" s="260"/>
      <c r="J86" s="260"/>
      <c r="K86" s="260"/>
      <c r="L86" s="260"/>
      <c r="M86" s="260"/>
      <c r="N86" s="260"/>
      <c r="O86" s="260"/>
      <c r="P86" s="260"/>
      <c r="Q86" s="260"/>
      <c r="R86" s="260"/>
      <c r="S86" s="260"/>
      <c r="T86" s="260"/>
      <c r="U86" s="260"/>
      <c r="V86" s="260"/>
      <c r="W86" s="260"/>
      <c r="X86" s="260"/>
      <c r="Y86" s="260"/>
      <c r="Z86" s="260"/>
      <c r="AA86" s="260"/>
      <c r="AB86" s="20"/>
      <c r="AC86" s="20"/>
      <c r="AD86" s="209"/>
      <c r="AE86" s="209"/>
      <c r="AF86" s="22"/>
      <c r="AG86" s="22"/>
      <c r="AH86" s="22"/>
      <c r="AI86" s="22"/>
      <c r="AJ86" s="22"/>
      <c r="AK86" s="22"/>
      <c r="AL86" s="22"/>
      <c r="AM86" s="22"/>
      <c r="AN86" s="22"/>
      <c r="AO86" s="22"/>
      <c r="AP86" s="22"/>
      <c r="AQ86" s="22"/>
      <c r="AR86" s="22"/>
      <c r="AS86" s="22"/>
      <c r="AT86" s="22"/>
      <c r="AU86" s="22"/>
      <c r="AV86" s="22"/>
      <c r="AW86" s="264"/>
      <c r="AX86" s="22"/>
      <c r="AY86" s="22"/>
      <c r="AZ86" s="22"/>
      <c r="BA86" s="22"/>
      <c r="BB86" s="22"/>
      <c r="BC86" s="22"/>
      <c r="BD86" s="22"/>
      <c r="BE86" s="22"/>
      <c r="BF86" s="22"/>
      <c r="BG86" s="22"/>
      <c r="BH86" s="22"/>
      <c r="BI86" s="231"/>
      <c r="BJ86" s="231"/>
      <c r="BK86" s="265"/>
      <c r="BL86" s="265"/>
      <c r="BM86" s="265"/>
      <c r="BN86" s="265"/>
      <c r="BO86" s="265"/>
      <c r="BP86" s="265"/>
      <c r="BQ86" s="265"/>
      <c r="BR86" s="265"/>
      <c r="BS86" s="265"/>
      <c r="BT86" s="265"/>
      <c r="BU86" s="265"/>
      <c r="BV86" s="265"/>
      <c r="BW86" s="265"/>
      <c r="BX86" s="265"/>
      <c r="BY86" s="265"/>
      <c r="BZ86" s="20"/>
      <c r="CA86" s="20"/>
      <c r="CB86" s="20"/>
      <c r="CC86" s="20"/>
      <c r="CD86" s="216"/>
      <c r="CE86" s="227"/>
      <c r="CF86" s="216"/>
      <c r="CG86" s="20"/>
      <c r="CH86" s="20"/>
      <c r="CI86" s="209"/>
      <c r="CJ86" s="209"/>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31"/>
      <c r="DO86" s="231"/>
      <c r="DP86" s="265"/>
      <c r="DQ86" s="265"/>
      <c r="DR86" s="265"/>
      <c r="DS86" s="265"/>
      <c r="DT86" s="265"/>
      <c r="DU86" s="265"/>
      <c r="DV86" s="265"/>
      <c r="DW86" s="265"/>
      <c r="DX86" s="265"/>
      <c r="DY86" s="265"/>
      <c r="DZ86" s="265"/>
      <c r="EA86" s="265"/>
      <c r="EB86" s="265"/>
      <c r="EC86" s="265"/>
      <c r="ED86" s="265"/>
      <c r="EE86" s="20"/>
      <c r="EF86" s="20"/>
      <c r="EG86" s="20"/>
      <c r="EH86" s="20"/>
      <c r="EI86" s="216"/>
      <c r="EJ86" s="216"/>
      <c r="EK86" s="216"/>
      <c r="EL86" s="20"/>
      <c r="EM86" s="20"/>
      <c r="EN86" s="20"/>
      <c r="EO86" s="20"/>
      <c r="EP86" s="20"/>
      <c r="EQ86" s="20"/>
      <c r="ER86" s="20"/>
      <c r="ES86" s="20"/>
      <c r="ET86" s="20"/>
      <c r="EU86" s="20"/>
      <c r="EV86" s="20"/>
      <c r="EW86" s="20"/>
      <c r="EX86" s="20"/>
      <c r="EY86" s="20"/>
      <c r="EZ86" s="20"/>
      <c r="FA86" s="20"/>
      <c r="FB86" s="20"/>
      <c r="FC86" s="20"/>
      <c r="FD86" s="20"/>
      <c r="FE86" s="20"/>
      <c r="FF86" s="20"/>
      <c r="FG86" s="20"/>
      <c r="FH86" s="20"/>
      <c r="FI86" s="20"/>
      <c r="FJ86" s="20"/>
      <c r="FK86" s="20"/>
      <c r="FL86" s="20"/>
      <c r="FM86" s="20"/>
      <c r="FN86" s="20"/>
      <c r="FO86" s="20"/>
      <c r="FP86" s="20"/>
      <c r="FQ86" s="20"/>
      <c r="FR86" s="20"/>
      <c r="FS86" s="20"/>
      <c r="FT86" s="20"/>
      <c r="FU86" s="20"/>
      <c r="FV86" s="20"/>
      <c r="FW86" s="20"/>
      <c r="FX86" s="20"/>
      <c r="FY86" s="20"/>
      <c r="FZ86" s="20"/>
      <c r="GA86" s="20"/>
      <c r="GB86" s="20"/>
      <c r="GC86" s="20"/>
      <c r="GD86" s="20"/>
      <c r="GE86" s="20"/>
      <c r="GF86" s="20"/>
      <c r="GG86" s="20"/>
      <c r="GH86" s="20"/>
      <c r="GI86" s="20"/>
      <c r="GJ86" s="20"/>
      <c r="GK86" s="20"/>
      <c r="GL86" s="20"/>
      <c r="GM86" s="20"/>
      <c r="GN86" s="216"/>
      <c r="GO86" s="237"/>
      <c r="GP86" s="237"/>
      <c r="GQ86" s="266"/>
      <c r="GR86" s="266"/>
      <c r="GS86" s="266"/>
      <c r="GT86" s="266"/>
      <c r="GU86" s="266"/>
      <c r="GV86" s="266"/>
      <c r="GW86" s="266"/>
      <c r="GX86" s="266"/>
      <c r="GY86" s="266"/>
      <c r="GZ86" s="266"/>
      <c r="HA86" s="266"/>
      <c r="HB86" s="266"/>
      <c r="HC86" s="266"/>
      <c r="HD86" s="266"/>
      <c r="HE86" s="266"/>
      <c r="HF86" s="266"/>
      <c r="HG86" s="266"/>
      <c r="HH86" s="266"/>
      <c r="HI86" s="266"/>
      <c r="HJ86" s="237"/>
      <c r="HK86" s="231"/>
      <c r="HL86" s="231"/>
      <c r="HM86" s="231"/>
      <c r="HN86" s="231"/>
      <c r="HO86" s="231"/>
      <c r="HP86" s="231"/>
      <c r="HQ86" s="231"/>
      <c r="HR86" s="231"/>
      <c r="HS86" s="231"/>
      <c r="HT86" s="231"/>
      <c r="HU86" s="231"/>
      <c r="HV86" s="231"/>
      <c r="HW86" s="231"/>
      <c r="HX86" s="231"/>
      <c r="HY86" s="231"/>
      <c r="HZ86" s="231"/>
      <c r="IA86" s="231"/>
      <c r="IB86" s="231"/>
      <c r="IC86" s="231"/>
      <c r="ID86" s="231"/>
      <c r="IE86" s="231"/>
      <c r="IF86" s="231"/>
      <c r="IG86" s="231"/>
      <c r="IH86" s="231"/>
      <c r="II86" s="231"/>
      <c r="IJ86" s="231"/>
      <c r="IK86" s="231"/>
      <c r="IL86" s="231"/>
      <c r="IM86" s="231"/>
      <c r="IN86" s="231"/>
      <c r="IO86" s="231"/>
      <c r="IP86" s="231"/>
      <c r="IQ86" s="231"/>
      <c r="IR86" s="231"/>
      <c r="IS86" s="231"/>
      <c r="IT86" s="231"/>
      <c r="IU86" s="231"/>
      <c r="IV86" s="231"/>
      <c r="IW86" s="231"/>
      <c r="IX86" s="231"/>
      <c r="IY86" s="231"/>
      <c r="IZ86" s="231"/>
      <c r="JA86" s="231"/>
      <c r="JB86" s="231"/>
      <c r="JC86" s="231"/>
      <c r="JD86" s="231"/>
      <c r="JE86" s="231"/>
      <c r="JF86" s="231"/>
      <c r="JG86" s="231"/>
      <c r="JH86" s="231"/>
      <c r="JI86" s="231"/>
      <c r="JJ86" s="231"/>
      <c r="JK86" s="231"/>
      <c r="JL86" s="231"/>
      <c r="JM86" s="231"/>
      <c r="JN86" s="231"/>
      <c r="JO86" s="231"/>
      <c r="JP86" s="231"/>
      <c r="JQ86" s="231"/>
      <c r="JR86" s="231"/>
      <c r="JS86" s="231"/>
      <c r="JT86" s="231"/>
      <c r="JU86" s="231"/>
      <c r="JV86" s="231"/>
      <c r="JW86" s="231"/>
      <c r="JX86" s="231"/>
      <c r="JY86" s="231"/>
      <c r="JZ86" s="231"/>
      <c r="KA86" s="231"/>
      <c r="KB86" s="231"/>
      <c r="KC86" s="231"/>
      <c r="KD86" s="231"/>
      <c r="KE86" s="231"/>
      <c r="KF86" s="231"/>
      <c r="KG86" s="231"/>
      <c r="KH86" s="231"/>
      <c r="KI86" s="231"/>
      <c r="KJ86" s="231"/>
      <c r="KK86" s="231"/>
      <c r="KL86" s="231"/>
      <c r="KM86" s="231"/>
      <c r="KN86" s="231"/>
      <c r="KO86" s="231"/>
      <c r="KP86" s="231"/>
      <c r="KQ86" s="231"/>
      <c r="KR86" s="231"/>
      <c r="KS86" s="231"/>
      <c r="KT86" s="231"/>
      <c r="KU86" s="231"/>
      <c r="KV86" s="231"/>
      <c r="KW86" s="231"/>
      <c r="KX86" s="231"/>
      <c r="KY86" s="231"/>
      <c r="KZ86" s="231"/>
      <c r="LA86" s="231"/>
      <c r="LB86" s="231"/>
      <c r="LC86" s="231"/>
      <c r="LD86" s="231"/>
      <c r="LE86" s="231"/>
      <c r="LF86" s="231"/>
      <c r="LG86" s="231"/>
      <c r="LH86" s="231"/>
      <c r="LI86" s="231"/>
      <c r="LJ86" s="231"/>
      <c r="LK86" s="231"/>
      <c r="LL86" s="231"/>
      <c r="LM86" s="231"/>
      <c r="LN86" s="231"/>
      <c r="LO86" s="231"/>
      <c r="LP86" s="231"/>
      <c r="LQ86" s="231"/>
      <c r="LR86" s="231"/>
      <c r="LS86" s="231"/>
      <c r="LT86" s="231"/>
      <c r="LU86" s="231"/>
      <c r="LV86" s="231"/>
      <c r="LW86" s="231"/>
      <c r="LX86" s="231"/>
    </row>
    <row r="87" spans="1:336" s="130" customFormat="1" ht="15.75" x14ac:dyDescent="0.2">
      <c r="A87" s="231"/>
      <c r="B87" s="267"/>
      <c r="C87" s="231"/>
      <c r="D87" s="231"/>
      <c r="E87" s="231"/>
      <c r="F87" s="231"/>
      <c r="G87" s="231"/>
      <c r="H87" s="231"/>
      <c r="I87" s="231"/>
      <c r="J87" s="219"/>
      <c r="K87" s="219"/>
      <c r="L87" s="219"/>
      <c r="M87" s="231"/>
      <c r="N87" s="231"/>
      <c r="O87" s="231"/>
      <c r="P87" s="231"/>
      <c r="Q87" s="231"/>
      <c r="R87" s="231"/>
      <c r="S87" s="231"/>
      <c r="T87" s="231"/>
      <c r="U87" s="231"/>
      <c r="V87" s="231"/>
      <c r="W87" s="231"/>
      <c r="X87" s="231"/>
      <c r="Y87" s="231"/>
      <c r="Z87" s="231"/>
      <c r="AA87" s="231"/>
      <c r="AB87" s="268"/>
      <c r="AC87" s="268"/>
      <c r="AD87" s="193"/>
      <c r="AE87" s="193"/>
      <c r="AF87" s="268"/>
      <c r="AG87" s="268"/>
      <c r="AH87" s="268"/>
      <c r="AI87" s="268"/>
      <c r="AJ87" s="268"/>
      <c r="AK87" s="268"/>
      <c r="AL87" s="268"/>
      <c r="AM87" s="268"/>
      <c r="AN87" s="268"/>
      <c r="AO87" s="268"/>
      <c r="AP87" s="268"/>
      <c r="AQ87" s="268"/>
      <c r="AR87" s="268"/>
      <c r="AS87" s="268"/>
      <c r="AT87" s="268"/>
      <c r="AU87" s="268"/>
      <c r="AV87" s="268"/>
      <c r="AW87" s="268"/>
      <c r="AX87" s="268"/>
      <c r="AY87" s="268"/>
      <c r="AZ87" s="268"/>
      <c r="BA87" s="268"/>
      <c r="BB87" s="268"/>
      <c r="BC87" s="268"/>
      <c r="BD87" s="268"/>
      <c r="BE87" s="268"/>
      <c r="BF87" s="268"/>
      <c r="BG87" s="268"/>
      <c r="BH87" s="268"/>
      <c r="BI87" s="231"/>
      <c r="BJ87" s="231"/>
      <c r="BK87" s="265"/>
      <c r="BL87" s="265"/>
      <c r="BM87" s="265"/>
      <c r="BN87" s="265"/>
      <c r="BO87" s="265"/>
      <c r="BP87" s="265"/>
      <c r="BQ87" s="265"/>
      <c r="BR87" s="265"/>
      <c r="BS87" s="265"/>
      <c r="BT87" s="265"/>
      <c r="BU87" s="265"/>
      <c r="BV87" s="265"/>
      <c r="BW87" s="265"/>
      <c r="BX87" s="265"/>
      <c r="BY87" s="265"/>
      <c r="BZ87" s="268"/>
      <c r="CA87" s="268"/>
      <c r="CB87" s="268"/>
      <c r="CC87" s="268"/>
      <c r="CD87" s="216"/>
      <c r="CE87" s="227"/>
      <c r="CF87" s="216"/>
      <c r="CG87" s="20"/>
      <c r="CH87" s="20"/>
      <c r="CI87" s="193"/>
      <c r="CJ87" s="193"/>
      <c r="CK87" s="268"/>
      <c r="CL87" s="268"/>
      <c r="CM87" s="268"/>
      <c r="CN87" s="268"/>
      <c r="CO87" s="268"/>
      <c r="CP87" s="268"/>
      <c r="CQ87" s="268"/>
      <c r="CR87" s="268"/>
      <c r="CS87" s="268"/>
      <c r="CT87" s="268"/>
      <c r="CU87" s="268"/>
      <c r="CV87" s="268"/>
      <c r="CW87" s="268"/>
      <c r="CX87" s="268"/>
      <c r="CY87" s="268"/>
      <c r="CZ87" s="268"/>
      <c r="DA87" s="268"/>
      <c r="DB87" s="268"/>
      <c r="DC87" s="268"/>
      <c r="DD87" s="268"/>
      <c r="DE87" s="268"/>
      <c r="DF87" s="268"/>
      <c r="DG87" s="268"/>
      <c r="DH87" s="268"/>
      <c r="DI87" s="268"/>
      <c r="DJ87" s="268"/>
      <c r="DK87" s="268"/>
      <c r="DL87" s="268"/>
      <c r="DM87" s="268"/>
      <c r="DN87" s="231"/>
      <c r="DO87" s="231"/>
      <c r="DP87" s="265"/>
      <c r="DQ87" s="265"/>
      <c r="DR87" s="265"/>
      <c r="DS87" s="265"/>
      <c r="DT87" s="265"/>
      <c r="DU87" s="265"/>
      <c r="DV87" s="265"/>
      <c r="DW87" s="265"/>
      <c r="DX87" s="265"/>
      <c r="DY87" s="265"/>
      <c r="DZ87" s="265"/>
      <c r="EA87" s="265"/>
      <c r="EB87" s="265"/>
      <c r="EC87" s="265"/>
      <c r="ED87" s="265"/>
      <c r="EE87" s="268"/>
      <c r="EF87" s="268"/>
      <c r="EG87" s="268"/>
      <c r="EH87" s="268"/>
      <c r="EI87" s="216"/>
      <c r="EJ87" s="216"/>
      <c r="EK87" s="216"/>
      <c r="EL87" s="268"/>
      <c r="EM87" s="268"/>
      <c r="EN87" s="268"/>
      <c r="EO87" s="20"/>
      <c r="EP87" s="22"/>
      <c r="EQ87" s="22"/>
      <c r="ER87" s="22"/>
      <c r="ES87" s="20"/>
      <c r="ET87" s="22"/>
      <c r="EU87" s="22"/>
      <c r="EV87" s="22"/>
      <c r="EW87" s="20"/>
      <c r="EX87" s="22"/>
      <c r="EY87" s="22"/>
      <c r="EZ87" s="22"/>
      <c r="FA87" s="22"/>
      <c r="FB87" s="22"/>
      <c r="FC87" s="22"/>
      <c r="FD87" s="22"/>
      <c r="FE87" s="20"/>
      <c r="FF87" s="22"/>
      <c r="FG87" s="22"/>
      <c r="FH87" s="22"/>
      <c r="FI87" s="22"/>
      <c r="FJ87" s="22"/>
      <c r="FK87" s="22"/>
      <c r="FL87" s="22"/>
      <c r="FM87" s="20"/>
      <c r="FN87" s="22"/>
      <c r="FO87" s="22"/>
      <c r="FP87" s="22"/>
      <c r="FQ87" s="173"/>
      <c r="FR87" s="173"/>
      <c r="FS87" s="173"/>
      <c r="FT87" s="265"/>
      <c r="FU87" s="265"/>
      <c r="FV87" s="265"/>
      <c r="FW87" s="265"/>
      <c r="FX87" s="265"/>
      <c r="FY87" s="265"/>
      <c r="FZ87" s="265"/>
      <c r="GA87" s="265"/>
      <c r="GB87" s="265"/>
      <c r="GC87" s="265"/>
      <c r="GD87" s="265"/>
      <c r="GE87" s="265"/>
      <c r="GF87" s="265"/>
      <c r="GG87" s="265"/>
      <c r="GH87" s="268"/>
      <c r="GI87" s="268"/>
      <c r="GJ87" s="268"/>
      <c r="GK87" s="268"/>
      <c r="GL87" s="268"/>
      <c r="GM87" s="268"/>
      <c r="GN87" s="268"/>
      <c r="GO87" s="268"/>
      <c r="GP87" s="268"/>
      <c r="GQ87" s="220"/>
      <c r="GR87" s="220"/>
      <c r="GS87" s="220"/>
      <c r="GT87" s="220"/>
      <c r="GU87" s="220"/>
      <c r="GV87" s="220"/>
      <c r="GW87" s="220"/>
      <c r="GX87" s="220"/>
      <c r="GY87" s="220"/>
      <c r="GZ87" s="220"/>
      <c r="HA87" s="220"/>
      <c r="HB87" s="220"/>
      <c r="HC87" s="220"/>
      <c r="HD87" s="220"/>
      <c r="HE87" s="220"/>
      <c r="HF87" s="220"/>
      <c r="HG87" s="220"/>
      <c r="HH87" s="220"/>
      <c r="HI87" s="220"/>
      <c r="HJ87" s="268"/>
      <c r="HK87" s="231"/>
      <c r="HL87" s="231"/>
      <c r="HM87" s="231"/>
      <c r="HN87" s="231"/>
      <c r="HO87" s="231"/>
      <c r="HP87" s="231"/>
      <c r="HQ87" s="231"/>
      <c r="HR87" s="231"/>
      <c r="HS87" s="231"/>
      <c r="HT87" s="231"/>
      <c r="HU87" s="231"/>
      <c r="HV87" s="231"/>
      <c r="HW87" s="231"/>
      <c r="HX87" s="231"/>
      <c r="HY87" s="231"/>
      <c r="HZ87" s="231"/>
      <c r="IA87" s="231"/>
      <c r="IB87" s="231"/>
      <c r="IC87" s="231"/>
      <c r="ID87" s="231"/>
      <c r="IE87" s="231"/>
      <c r="IF87" s="231"/>
      <c r="IG87" s="231"/>
      <c r="IH87" s="231"/>
      <c r="II87" s="231"/>
      <c r="IJ87" s="231"/>
      <c r="IK87" s="231"/>
      <c r="IL87" s="231"/>
      <c r="IM87" s="231"/>
      <c r="IN87" s="231"/>
      <c r="IO87" s="231"/>
      <c r="IP87" s="231"/>
      <c r="IQ87" s="231"/>
      <c r="IR87" s="231"/>
      <c r="IS87" s="231"/>
      <c r="IT87" s="231"/>
      <c r="IU87" s="231"/>
      <c r="IV87" s="231"/>
      <c r="IW87" s="231"/>
      <c r="IX87" s="231"/>
      <c r="IY87" s="231"/>
      <c r="IZ87" s="231"/>
      <c r="JA87" s="231"/>
      <c r="JB87" s="231"/>
      <c r="JC87" s="231"/>
      <c r="JD87" s="231"/>
      <c r="JE87" s="231"/>
      <c r="JF87" s="231"/>
      <c r="JG87" s="231"/>
      <c r="JH87" s="231"/>
      <c r="JI87" s="231"/>
      <c r="JJ87" s="231"/>
      <c r="JK87" s="231"/>
      <c r="JL87" s="231"/>
      <c r="JM87" s="231"/>
      <c r="JN87" s="231"/>
      <c r="JO87" s="231"/>
      <c r="JP87" s="231"/>
      <c r="JQ87" s="231"/>
      <c r="JR87" s="231"/>
      <c r="JS87" s="231"/>
      <c r="JT87" s="231"/>
      <c r="JU87" s="231"/>
      <c r="JV87" s="231"/>
      <c r="JW87" s="231"/>
      <c r="JX87" s="231"/>
      <c r="JY87" s="231"/>
      <c r="JZ87" s="231"/>
      <c r="KA87" s="231"/>
      <c r="KB87" s="231"/>
      <c r="KC87" s="231"/>
      <c r="KD87" s="231"/>
      <c r="KE87" s="231"/>
      <c r="KF87" s="231"/>
      <c r="KG87" s="231"/>
      <c r="KH87" s="231"/>
      <c r="KI87" s="231"/>
      <c r="KJ87" s="231"/>
      <c r="KK87" s="231"/>
      <c r="KL87" s="231"/>
      <c r="KM87" s="231"/>
      <c r="KN87" s="231"/>
      <c r="KO87" s="231"/>
      <c r="KP87" s="231"/>
      <c r="KQ87" s="231"/>
      <c r="KR87" s="231"/>
      <c r="KS87" s="231"/>
      <c r="KT87" s="231"/>
      <c r="KU87" s="231"/>
      <c r="KV87" s="231"/>
      <c r="KW87" s="231"/>
      <c r="KX87" s="231"/>
      <c r="KY87" s="231"/>
      <c r="KZ87" s="231"/>
      <c r="LA87" s="231"/>
      <c r="LB87" s="231"/>
      <c r="LC87" s="231"/>
      <c r="LD87" s="231"/>
      <c r="LE87" s="231"/>
      <c r="LF87" s="231"/>
      <c r="LG87" s="231"/>
      <c r="LH87" s="231"/>
      <c r="LI87" s="231"/>
      <c r="LJ87" s="231"/>
      <c r="LK87" s="231"/>
      <c r="LL87" s="231"/>
      <c r="LM87" s="231"/>
      <c r="LN87" s="231"/>
      <c r="LO87" s="231"/>
      <c r="LP87" s="231"/>
      <c r="LQ87" s="231"/>
      <c r="LR87" s="231"/>
      <c r="LS87" s="231"/>
      <c r="LT87" s="231"/>
      <c r="LU87" s="231"/>
      <c r="LV87" s="231"/>
      <c r="LW87" s="231"/>
      <c r="LX87" s="231"/>
    </row>
    <row r="88" spans="1:336" s="283" customFormat="1" ht="31.5" x14ac:dyDescent="0.2">
      <c r="A88" s="269" t="s">
        <v>244</v>
      </c>
      <c r="B88" s="270" t="s">
        <v>245</v>
      </c>
      <c r="C88" s="271"/>
      <c r="D88" s="271"/>
      <c r="E88" s="271"/>
      <c r="F88" s="271"/>
      <c r="G88" s="271"/>
      <c r="H88" s="271"/>
      <c r="I88" s="271"/>
      <c r="J88" s="272"/>
      <c r="K88" s="272"/>
      <c r="L88" s="272"/>
      <c r="M88" s="271"/>
      <c r="N88" s="271"/>
      <c r="O88" s="271"/>
      <c r="P88" s="271"/>
      <c r="Q88" s="271"/>
      <c r="R88" s="271"/>
      <c r="S88" s="271"/>
      <c r="T88" s="271"/>
      <c r="U88" s="271"/>
      <c r="V88" s="271"/>
      <c r="W88" s="271"/>
      <c r="X88" s="271"/>
      <c r="Y88" s="271"/>
      <c r="Z88" s="271"/>
      <c r="AA88" s="271"/>
      <c r="AB88" s="273"/>
      <c r="AC88" s="273"/>
      <c r="AD88" s="141" t="s">
        <v>246</v>
      </c>
      <c r="AE88" s="141" t="s">
        <v>247</v>
      </c>
      <c r="AF88" s="273">
        <f>AG88+BZ88+CA88+CB88+CC88</f>
        <v>11997.3408</v>
      </c>
      <c r="AG88" s="273">
        <f>SUM(AG89:AG92)</f>
        <v>11997.3408</v>
      </c>
      <c r="AH88" s="273">
        <f>SUM(AH89:AH92)</f>
        <v>0</v>
      </c>
      <c r="AI88" s="273">
        <f>SUM(AI89:AI92)</f>
        <v>-11997.3408</v>
      </c>
      <c r="AJ88" s="273">
        <f>IF(AG88=0,"-",AH88/AG88)</f>
        <v>0</v>
      </c>
      <c r="AK88" s="273">
        <f>SUM(AK89:AK92)</f>
        <v>0</v>
      </c>
      <c r="AL88" s="273">
        <f>SUM(AL89:AL92)</f>
        <v>0</v>
      </c>
      <c r="AM88" s="273">
        <f>SUM(AM89:AM92)</f>
        <v>0</v>
      </c>
      <c r="AN88" s="273" t="str">
        <f>IF(AK88=0,"-",AL88/AK88)</f>
        <v>-</v>
      </c>
      <c r="AO88" s="273">
        <f>SUM(AO89:AO92)</f>
        <v>0</v>
      </c>
      <c r="AP88" s="273">
        <f>SUM(AP89:AP92)</f>
        <v>0</v>
      </c>
      <c r="AQ88" s="273">
        <f>SUM(AQ89:AQ92)</f>
        <v>0</v>
      </c>
      <c r="AR88" s="273" t="str">
        <f>IF(AO88=0,"-",AP88/AO88)</f>
        <v>-</v>
      </c>
      <c r="AS88" s="273">
        <f>SUM(AS89:AS92)</f>
        <v>0</v>
      </c>
      <c r="AT88" s="273">
        <f>SUM(AT89:AT92)</f>
        <v>0</v>
      </c>
      <c r="AU88" s="273">
        <f>SUM(AU89:AU92)</f>
        <v>0</v>
      </c>
      <c r="AV88" s="273" t="str">
        <f>IF(AS88=0,"-",AT88/AS88)</f>
        <v>-</v>
      </c>
      <c r="AW88" s="273">
        <f>SUM(AW89:AW92)</f>
        <v>0</v>
      </c>
      <c r="AX88" s="273">
        <f>SUM(AX89:AX92)</f>
        <v>0</v>
      </c>
      <c r="AY88" s="273">
        <f>SUM(AY89:AY92)</f>
        <v>0</v>
      </c>
      <c r="AZ88" s="273" t="str">
        <f>IF(AW88=0,"-",AX88/AW88)</f>
        <v>-</v>
      </c>
      <c r="BA88" s="273">
        <f>SUM(BA89:BA92)</f>
        <v>0</v>
      </c>
      <c r="BB88" s="273">
        <f>SUM(BB89:BB92)</f>
        <v>0</v>
      </c>
      <c r="BC88" s="273">
        <f>SUM(BC89:BC92)</f>
        <v>0</v>
      </c>
      <c r="BD88" s="273" t="str">
        <f>IF(BA88=0,"-",BB88/BA88)</f>
        <v>-</v>
      </c>
      <c r="BE88" s="273">
        <f>SUM(BE89:BE92)</f>
        <v>11997.3408</v>
      </c>
      <c r="BF88" s="273">
        <f>SUM(BF89:BF92)</f>
        <v>0</v>
      </c>
      <c r="BG88" s="273">
        <f>SUM(BG89:BG92)</f>
        <v>-11997.3408</v>
      </c>
      <c r="BH88" s="273">
        <f>IF(BE88=0,"-",BF88/BE88)</f>
        <v>0</v>
      </c>
      <c r="BI88" s="271"/>
      <c r="BJ88" s="271"/>
      <c r="BK88" s="274"/>
      <c r="BL88" s="274"/>
      <c r="BM88" s="274"/>
      <c r="BN88" s="274"/>
      <c r="BO88" s="274"/>
      <c r="BP88" s="274"/>
      <c r="BQ88" s="274"/>
      <c r="BR88" s="274"/>
      <c r="BS88" s="274"/>
      <c r="BT88" s="274"/>
      <c r="BU88" s="274"/>
      <c r="BV88" s="274"/>
      <c r="BW88" s="274"/>
      <c r="BX88" s="274"/>
      <c r="BY88" s="274"/>
      <c r="BZ88" s="273">
        <f>SUM(BZ89:BZ92)</f>
        <v>0</v>
      </c>
      <c r="CA88" s="273">
        <f>SUM(CA89:CA92)</f>
        <v>0</v>
      </c>
      <c r="CB88" s="273">
        <f>SUM(CB89:CB92)</f>
        <v>0</v>
      </c>
      <c r="CC88" s="273">
        <f>SUM(CC89:CC92)</f>
        <v>0</v>
      </c>
      <c r="CD88" s="275"/>
      <c r="CE88" s="192"/>
      <c r="CF88" s="275"/>
      <c r="CG88" s="180"/>
      <c r="CH88" s="180"/>
      <c r="CI88" s="141" t="s">
        <v>246</v>
      </c>
      <c r="CJ88" s="141" t="s">
        <v>247</v>
      </c>
      <c r="CK88" s="273">
        <f>CL88+EE88+EF88+EG88+EH88</f>
        <v>9997.7839999999997</v>
      </c>
      <c r="CL88" s="273">
        <f>SUM(CL89:CL92)</f>
        <v>9997.7839999999997</v>
      </c>
      <c r="CM88" s="273">
        <f>SUM(CM89:CM92)</f>
        <v>0</v>
      </c>
      <c r="CN88" s="273">
        <f>SUM(CN89:CN92)</f>
        <v>-9997.7839999999997</v>
      </c>
      <c r="CO88" s="273">
        <f>IF(CL88=0,"-",CM88/CL88)</f>
        <v>0</v>
      </c>
      <c r="CP88" s="273">
        <f>SUM(CP89:CP92)</f>
        <v>0</v>
      </c>
      <c r="CQ88" s="273">
        <f>SUM(CQ89:CQ92)</f>
        <v>0</v>
      </c>
      <c r="CR88" s="273">
        <f>SUM(CR89:CR92)</f>
        <v>0</v>
      </c>
      <c r="CS88" s="273" t="str">
        <f>IF(CP88=0,"-",CQ88/CP88)</f>
        <v>-</v>
      </c>
      <c r="CT88" s="273">
        <f>SUM(CT89:CT92)</f>
        <v>0</v>
      </c>
      <c r="CU88" s="273">
        <f>SUM(CU89:CU92)</f>
        <v>0</v>
      </c>
      <c r="CV88" s="273">
        <f>SUM(CV89:CV92)</f>
        <v>0</v>
      </c>
      <c r="CW88" s="273" t="str">
        <f>IF(CT88=0,"-",CU88/CT88)</f>
        <v>-</v>
      </c>
      <c r="CX88" s="273">
        <f>SUM(CX89:CX92)</f>
        <v>0</v>
      </c>
      <c r="CY88" s="273">
        <f>SUM(CY89:CY92)</f>
        <v>0</v>
      </c>
      <c r="CZ88" s="273">
        <f>SUM(CZ89:CZ92)</f>
        <v>0</v>
      </c>
      <c r="DA88" s="273" t="str">
        <f>IF(CX88=0,"-",CY88/CX88)</f>
        <v>-</v>
      </c>
      <c r="DB88" s="273">
        <f>SUM(DB89:DB92)</f>
        <v>0</v>
      </c>
      <c r="DC88" s="273">
        <f>SUM(DC89:DC92)</f>
        <v>0</v>
      </c>
      <c r="DD88" s="273">
        <f>SUM(DD89:DD92)</f>
        <v>0</v>
      </c>
      <c r="DE88" s="273" t="str">
        <f>IF(DB88=0,"-",DC88/DB88)</f>
        <v>-</v>
      </c>
      <c r="DF88" s="273">
        <f>SUM(DF89:DF92)</f>
        <v>0</v>
      </c>
      <c r="DG88" s="273">
        <f>SUM(DG89:DG92)</f>
        <v>0</v>
      </c>
      <c r="DH88" s="273">
        <f>SUM(DH89:DH92)</f>
        <v>0</v>
      </c>
      <c r="DI88" s="273" t="str">
        <f>IF(DF88=0,"-",DG88/DF88)</f>
        <v>-</v>
      </c>
      <c r="DJ88" s="273">
        <f>SUM(DJ89:DJ92)</f>
        <v>9997.7839999999997</v>
      </c>
      <c r="DK88" s="273">
        <f>SUM(DK89:DK92)</f>
        <v>0</v>
      </c>
      <c r="DL88" s="273">
        <f>SUM(DL89:DL92)</f>
        <v>-9997.7839999999997</v>
      </c>
      <c r="DM88" s="273">
        <f>IF(DJ88=0,"-",DK88/DJ88)</f>
        <v>0</v>
      </c>
      <c r="DN88" s="276"/>
      <c r="DO88" s="276"/>
      <c r="DP88" s="274"/>
      <c r="DQ88" s="274"/>
      <c r="DR88" s="274"/>
      <c r="DS88" s="274"/>
      <c r="DT88" s="274"/>
      <c r="DU88" s="274"/>
      <c r="DV88" s="274"/>
      <c r="DW88" s="274"/>
      <c r="DX88" s="274"/>
      <c r="DY88" s="274"/>
      <c r="DZ88" s="274"/>
      <c r="EA88" s="274"/>
      <c r="EB88" s="274"/>
      <c r="EC88" s="274"/>
      <c r="ED88" s="274"/>
      <c r="EE88" s="273">
        <f>SUM(EE89:EE92)</f>
        <v>0</v>
      </c>
      <c r="EF88" s="273">
        <f>SUM(EF89:EF92)</f>
        <v>0</v>
      </c>
      <c r="EG88" s="273">
        <f>SUM(EG89:EG92)</f>
        <v>0</v>
      </c>
      <c r="EH88" s="273">
        <f>SUM(EH89:EH92)</f>
        <v>0</v>
      </c>
      <c r="EI88" s="97"/>
      <c r="EJ88" s="97"/>
      <c r="EK88" s="97"/>
      <c r="EL88" s="277"/>
      <c r="EM88" s="277"/>
      <c r="EN88" s="277"/>
      <c r="EO88" s="180"/>
      <c r="EP88" s="278"/>
      <c r="EQ88" s="278"/>
      <c r="ER88" s="278"/>
      <c r="ES88" s="180"/>
      <c r="ET88" s="278"/>
      <c r="EU88" s="278"/>
      <c r="EV88" s="278"/>
      <c r="EW88" s="180"/>
      <c r="EX88" s="278"/>
      <c r="EY88" s="278"/>
      <c r="EZ88" s="278"/>
      <c r="FA88" s="278"/>
      <c r="FB88" s="278"/>
      <c r="FC88" s="278"/>
      <c r="FD88" s="278"/>
      <c r="FE88" s="180"/>
      <c r="FF88" s="278"/>
      <c r="FG88" s="278"/>
      <c r="FH88" s="278"/>
      <c r="FI88" s="278"/>
      <c r="FJ88" s="278"/>
      <c r="FK88" s="278"/>
      <c r="FL88" s="278"/>
      <c r="FM88" s="180"/>
      <c r="FN88" s="278"/>
      <c r="FO88" s="278"/>
      <c r="FP88" s="278"/>
      <c r="FQ88" s="279"/>
      <c r="FR88" s="279"/>
      <c r="FS88" s="279"/>
      <c r="FT88" s="274"/>
      <c r="FU88" s="274"/>
      <c r="FV88" s="274"/>
      <c r="FW88" s="274"/>
      <c r="FX88" s="274"/>
      <c r="FY88" s="274"/>
      <c r="FZ88" s="274"/>
      <c r="GA88" s="274"/>
      <c r="GB88" s="274"/>
      <c r="GC88" s="274"/>
      <c r="GD88" s="274"/>
      <c r="GE88" s="274"/>
      <c r="GF88" s="274"/>
      <c r="GG88" s="274"/>
      <c r="GH88" s="277"/>
      <c r="GI88" s="277"/>
      <c r="GJ88" s="277"/>
      <c r="GK88" s="277"/>
      <c r="GL88" s="277"/>
      <c r="GM88" s="277"/>
      <c r="GN88" s="277"/>
      <c r="GO88" s="277"/>
      <c r="GP88" s="277"/>
      <c r="GQ88" s="280"/>
      <c r="GR88" s="280"/>
      <c r="GS88" s="280"/>
      <c r="GT88" s="280"/>
      <c r="GU88" s="280"/>
      <c r="GV88" s="280"/>
      <c r="GW88" s="280"/>
      <c r="GX88" s="280"/>
      <c r="GY88" s="280"/>
      <c r="GZ88" s="280"/>
      <c r="HA88" s="280"/>
      <c r="HB88" s="280"/>
      <c r="HC88" s="280"/>
      <c r="HD88" s="280"/>
      <c r="HE88" s="280"/>
      <c r="HF88" s="280"/>
      <c r="HG88" s="280"/>
      <c r="HH88" s="280"/>
      <c r="HI88" s="280"/>
      <c r="HJ88" s="277"/>
      <c r="HK88" s="281"/>
      <c r="HL88" s="281"/>
      <c r="HM88" s="281"/>
      <c r="HN88" s="281"/>
      <c r="HO88" s="281"/>
      <c r="HP88" s="281"/>
      <c r="HQ88" s="281"/>
      <c r="HR88" s="281"/>
      <c r="HS88" s="281"/>
      <c r="HT88" s="281"/>
      <c r="HU88" s="281"/>
      <c r="HV88" s="281"/>
      <c r="HW88" s="281"/>
      <c r="HX88" s="281"/>
      <c r="HY88" s="281"/>
      <c r="HZ88" s="281"/>
      <c r="IA88" s="281"/>
      <c r="IB88" s="281"/>
      <c r="IC88" s="281"/>
      <c r="ID88" s="281"/>
      <c r="IE88" s="281"/>
      <c r="IF88" s="281"/>
      <c r="IG88" s="281"/>
      <c r="IH88" s="281"/>
      <c r="II88" s="281"/>
      <c r="IJ88" s="281"/>
      <c r="IK88" s="281"/>
      <c r="IL88" s="281"/>
      <c r="IM88" s="281"/>
      <c r="IN88" s="281"/>
      <c r="IO88" s="281"/>
      <c r="IP88" s="281"/>
      <c r="IQ88" s="281"/>
      <c r="IR88" s="281"/>
      <c r="IS88" s="281"/>
      <c r="IT88" s="281"/>
      <c r="IU88" s="281"/>
      <c r="IV88" s="281"/>
      <c r="IW88" s="281"/>
      <c r="IX88" s="281"/>
      <c r="IY88" s="281"/>
      <c r="IZ88" s="281"/>
      <c r="JA88" s="281"/>
      <c r="JB88" s="281"/>
      <c r="JC88" s="281"/>
      <c r="JD88" s="281"/>
      <c r="JE88" s="281"/>
      <c r="JF88" s="281"/>
      <c r="JG88" s="281"/>
      <c r="JH88" s="281"/>
      <c r="JI88" s="281"/>
      <c r="JJ88" s="281"/>
      <c r="JK88" s="281"/>
      <c r="JL88" s="281"/>
      <c r="JM88" s="281"/>
      <c r="JN88" s="281"/>
      <c r="JO88" s="281"/>
      <c r="JP88" s="281"/>
      <c r="JQ88" s="281"/>
      <c r="JR88" s="281"/>
      <c r="JS88" s="281"/>
      <c r="JT88" s="281"/>
      <c r="JU88" s="281"/>
      <c r="JV88" s="281"/>
      <c r="JW88" s="281"/>
      <c r="JX88" s="281"/>
      <c r="JY88" s="281"/>
      <c r="JZ88" s="281"/>
      <c r="KA88" s="281"/>
      <c r="KB88" s="281"/>
      <c r="KC88" s="281"/>
      <c r="KD88" s="281"/>
      <c r="KE88" s="281"/>
      <c r="KF88" s="281"/>
      <c r="KG88" s="281"/>
      <c r="KH88" s="281"/>
      <c r="KI88" s="281"/>
      <c r="KJ88" s="281"/>
      <c r="KK88" s="281"/>
      <c r="KL88" s="281"/>
      <c r="KM88" s="282"/>
      <c r="KN88" s="282"/>
      <c r="KO88" s="282"/>
      <c r="KP88" s="282"/>
      <c r="KQ88" s="282"/>
      <c r="KR88" s="282"/>
      <c r="KS88" s="282"/>
      <c r="KT88" s="282"/>
      <c r="KU88" s="282"/>
      <c r="KV88" s="282"/>
      <c r="KW88" s="282"/>
      <c r="KX88" s="282"/>
      <c r="KY88" s="282"/>
      <c r="KZ88" s="282"/>
      <c r="LA88" s="282"/>
      <c r="LB88" s="282"/>
      <c r="LC88" s="282"/>
      <c r="LD88" s="282"/>
      <c r="LE88" s="282"/>
      <c r="LF88" s="282"/>
      <c r="LG88" s="282"/>
      <c r="LH88" s="282"/>
      <c r="LI88" s="282"/>
      <c r="LJ88" s="282"/>
      <c r="LK88" s="282"/>
      <c r="LL88" s="282"/>
      <c r="LM88" s="282"/>
      <c r="LN88" s="282"/>
      <c r="LO88" s="282"/>
      <c r="LP88" s="282"/>
      <c r="LQ88" s="282"/>
      <c r="LR88" s="282"/>
      <c r="LS88" s="282"/>
      <c r="LT88" s="282"/>
      <c r="LU88" s="282"/>
      <c r="LV88" s="282"/>
      <c r="LW88" s="282"/>
      <c r="LX88" s="282"/>
    </row>
    <row r="89" spans="1:336" s="130" customFormat="1" ht="15.75" customHeight="1" x14ac:dyDescent="0.2">
      <c r="A89" s="284" t="s">
        <v>149</v>
      </c>
      <c r="B89" s="285" t="s">
        <v>150</v>
      </c>
      <c r="C89" s="2"/>
      <c r="D89" s="2"/>
      <c r="E89" s="2"/>
      <c r="F89" s="2"/>
      <c r="G89" s="2"/>
      <c r="H89" s="2"/>
      <c r="I89" s="2"/>
      <c r="J89" s="6"/>
      <c r="K89" s="6"/>
      <c r="L89" s="6"/>
      <c r="M89" s="2"/>
      <c r="N89" s="2"/>
      <c r="O89" s="2"/>
      <c r="P89" s="2"/>
      <c r="Q89" s="2"/>
      <c r="R89" s="2"/>
      <c r="S89" s="2"/>
      <c r="T89" s="2"/>
      <c r="U89" s="2"/>
      <c r="V89" s="2"/>
      <c r="W89" s="2"/>
      <c r="X89" s="2"/>
      <c r="Y89" s="2"/>
      <c r="Z89" s="2"/>
      <c r="AA89" s="2"/>
      <c r="AB89" s="286"/>
      <c r="AC89" s="286"/>
      <c r="AD89" s="199" t="s">
        <v>112</v>
      </c>
      <c r="AE89" s="199"/>
      <c r="AF89" s="114">
        <f>AG89+BZ89+CA89+CB89+CC89</f>
        <v>3131.2805998413241</v>
      </c>
      <c r="AG89" s="115">
        <f>AK89+AO89+AW89+BE89</f>
        <v>3131.2805998413241</v>
      </c>
      <c r="AH89" s="115">
        <f t="shared" ref="AG89:AH92" si="212">AL89+AP89+AX89+BF89</f>
        <v>0</v>
      </c>
      <c r="AI89" s="115">
        <f>AH89-AG89</f>
        <v>-3131.2805998413241</v>
      </c>
      <c r="AJ89" s="116">
        <f>IF(AG89=0,"-",AH89/AG89)</f>
        <v>0</v>
      </c>
      <c r="AK89" s="117">
        <v>0</v>
      </c>
      <c r="AL89" s="117"/>
      <c r="AM89" s="115">
        <f>AL89-AK89</f>
        <v>0</v>
      </c>
      <c r="AN89" s="116" t="str">
        <f>IF(AK89=0,"-",AL89/AK89)</f>
        <v>-</v>
      </c>
      <c r="AO89" s="117">
        <v>0</v>
      </c>
      <c r="AP89" s="117"/>
      <c r="AQ89" s="115">
        <f>AP89-AO89</f>
        <v>0</v>
      </c>
      <c r="AR89" s="116" t="str">
        <f>IF(AO89=0,"-",AP89/AO89)</f>
        <v>-</v>
      </c>
      <c r="AS89" s="115">
        <f t="shared" ref="AS89:AT92" si="213">AK89+AO89</f>
        <v>0</v>
      </c>
      <c r="AT89" s="115">
        <f t="shared" si="213"/>
        <v>0</v>
      </c>
      <c r="AU89" s="115">
        <f>AT89-AS89</f>
        <v>0</v>
      </c>
      <c r="AV89" s="116" t="str">
        <f>IF(AS89=0,"-",AT89/AS89)</f>
        <v>-</v>
      </c>
      <c r="AW89" s="117">
        <v>0</v>
      </c>
      <c r="AX89" s="117"/>
      <c r="AY89" s="115">
        <f>AX89-AW89</f>
        <v>0</v>
      </c>
      <c r="AZ89" s="116" t="str">
        <f>IF(AW89=0,"-",AX89/AW89)</f>
        <v>-</v>
      </c>
      <c r="BA89" s="115">
        <f t="shared" ref="BA89:BB92" si="214">AS89+AW89</f>
        <v>0</v>
      </c>
      <c r="BB89" s="115">
        <f t="shared" si="214"/>
        <v>0</v>
      </c>
      <c r="BC89" s="115">
        <f>BB89-BA89</f>
        <v>0</v>
      </c>
      <c r="BD89" s="116" t="str">
        <f>IF(BA89=0,"-",BB89/BA89)</f>
        <v>-</v>
      </c>
      <c r="BE89" s="117">
        <v>3131.2805998413241</v>
      </c>
      <c r="BF89" s="117"/>
      <c r="BG89" s="115">
        <f>BF89-BE89</f>
        <v>-3131.2805998413241</v>
      </c>
      <c r="BH89" s="116">
        <f>IF(BE89=0,"-",BF89/BE89)</f>
        <v>0</v>
      </c>
      <c r="BI89" s="93"/>
      <c r="BJ89" s="93"/>
      <c r="BK89" s="48"/>
      <c r="BL89" s="48"/>
      <c r="BM89" s="48"/>
      <c r="BN89" s="48"/>
      <c r="BO89" s="48"/>
      <c r="BP89" s="48"/>
      <c r="BQ89" s="48"/>
      <c r="BR89" s="48"/>
      <c r="BS89" s="48"/>
      <c r="BT89" s="48"/>
      <c r="BU89" s="48"/>
      <c r="BV89" s="48"/>
      <c r="BW89" s="48"/>
      <c r="BX89" s="48"/>
      <c r="BY89" s="48"/>
      <c r="BZ89" s="117">
        <v>0</v>
      </c>
      <c r="CA89" s="117">
        <v>0</v>
      </c>
      <c r="CB89" s="117">
        <v>0</v>
      </c>
      <c r="CC89" s="117">
        <v>0</v>
      </c>
      <c r="CD89" s="122"/>
      <c r="CE89" s="287"/>
      <c r="CF89" s="122"/>
      <c r="CG89" s="20"/>
      <c r="CH89" s="20"/>
      <c r="CI89" s="288" t="s">
        <v>112</v>
      </c>
      <c r="CJ89" s="288"/>
      <c r="CK89" s="114">
        <f>CL89+EE89+EF89+EG89+EH89</f>
        <v>3131.2805998413241</v>
      </c>
      <c r="CL89" s="115">
        <f t="shared" ref="CL89:CM92" si="215">CP89+CT89+DB89+DJ89</f>
        <v>3131.2805998413241</v>
      </c>
      <c r="CM89" s="115">
        <f t="shared" si="215"/>
        <v>0</v>
      </c>
      <c r="CN89" s="115">
        <f>CM89-CL89</f>
        <v>-3131.2805998413241</v>
      </c>
      <c r="CO89" s="116">
        <f>IF(CL89=0,"-",CM89/CL89)</f>
        <v>0</v>
      </c>
      <c r="CP89" s="117">
        <v>0</v>
      </c>
      <c r="CQ89" s="117"/>
      <c r="CR89" s="115">
        <f>CQ89-CP89</f>
        <v>0</v>
      </c>
      <c r="CS89" s="116" t="str">
        <f>IF(CP89=0,"-",CQ89/CP89)</f>
        <v>-</v>
      </c>
      <c r="CT89" s="117">
        <v>0</v>
      </c>
      <c r="CU89" s="117"/>
      <c r="CV89" s="115">
        <f>CU89-CT89</f>
        <v>0</v>
      </c>
      <c r="CW89" s="116" t="str">
        <f>IF(CT89=0,"-",CU89/CT89)</f>
        <v>-</v>
      </c>
      <c r="CX89" s="115">
        <f t="shared" ref="CX89:CY91" si="216">CP89+CT89</f>
        <v>0</v>
      </c>
      <c r="CY89" s="115">
        <f t="shared" si="216"/>
        <v>0</v>
      </c>
      <c r="CZ89" s="115">
        <f>CY89-CX89</f>
        <v>0</v>
      </c>
      <c r="DA89" s="116" t="str">
        <f>IF(CX89=0,"-",CY89/CX89)</f>
        <v>-</v>
      </c>
      <c r="DB89" s="117">
        <v>0</v>
      </c>
      <c r="DC89" s="117"/>
      <c r="DD89" s="115">
        <f>DC89-DB89</f>
        <v>0</v>
      </c>
      <c r="DE89" s="116" t="str">
        <f>IF(DB89=0,"-",DC89/DB89)</f>
        <v>-</v>
      </c>
      <c r="DF89" s="115">
        <f t="shared" ref="DF89:DG92" si="217">CX89+DB89</f>
        <v>0</v>
      </c>
      <c r="DG89" s="115">
        <f t="shared" si="217"/>
        <v>0</v>
      </c>
      <c r="DH89" s="115">
        <f>DG89-DF89</f>
        <v>0</v>
      </c>
      <c r="DI89" s="116" t="str">
        <f>IF(DF89=0,"-",DG89/DF89)</f>
        <v>-</v>
      </c>
      <c r="DJ89" s="112">
        <v>3131.2805998413241</v>
      </c>
      <c r="DK89" s="117"/>
      <c r="DL89" s="115">
        <f>DK89-DJ89</f>
        <v>-3131.2805998413241</v>
      </c>
      <c r="DM89" s="116">
        <f>IF(DJ89=0,"-",DK89/DJ89)</f>
        <v>0</v>
      </c>
      <c r="DN89" s="93"/>
      <c r="DO89" s="93"/>
      <c r="DP89" s="48"/>
      <c r="DQ89" s="48"/>
      <c r="DR89" s="48"/>
      <c r="DS89" s="48"/>
      <c r="DT89" s="48"/>
      <c r="DU89" s="48"/>
      <c r="DV89" s="48"/>
      <c r="DW89" s="48"/>
      <c r="DX89" s="48"/>
      <c r="DY89" s="48"/>
      <c r="DZ89" s="48"/>
      <c r="EA89" s="48"/>
      <c r="EB89" s="48"/>
      <c r="EC89" s="48"/>
      <c r="ED89" s="48"/>
      <c r="EE89" s="117">
        <v>0</v>
      </c>
      <c r="EF89" s="117">
        <v>0</v>
      </c>
      <c r="EG89" s="117">
        <v>0</v>
      </c>
      <c r="EH89" s="117">
        <v>0</v>
      </c>
      <c r="EI89" s="216"/>
      <c r="EJ89" s="123"/>
      <c r="EK89" s="123"/>
      <c r="EL89" s="289"/>
      <c r="EM89" s="289"/>
      <c r="EN89" s="289"/>
      <c r="EO89" s="290"/>
      <c r="EP89" s="291"/>
      <c r="EQ89" s="291"/>
      <c r="ER89" s="291"/>
      <c r="ES89" s="290"/>
      <c r="ET89" s="291"/>
      <c r="EU89" s="291"/>
      <c r="EV89" s="291"/>
      <c r="EW89" s="290"/>
      <c r="EX89" s="291"/>
      <c r="EY89" s="291"/>
      <c r="EZ89" s="291"/>
      <c r="FA89" s="291"/>
      <c r="FB89" s="291"/>
      <c r="FC89" s="291"/>
      <c r="FD89" s="291"/>
      <c r="FE89" s="290"/>
      <c r="FF89" s="291"/>
      <c r="FG89" s="291"/>
      <c r="FH89" s="291"/>
      <c r="FI89" s="291"/>
      <c r="FJ89" s="291"/>
      <c r="FK89" s="291"/>
      <c r="FL89" s="291"/>
      <c r="FM89" s="290"/>
      <c r="FN89" s="291"/>
      <c r="FO89" s="291"/>
      <c r="FP89" s="291"/>
      <c r="FQ89" s="292"/>
      <c r="FR89" s="292"/>
      <c r="FS89" s="292"/>
      <c r="FT89" s="48"/>
      <c r="FU89" s="48"/>
      <c r="FV89" s="48"/>
      <c r="FW89" s="48"/>
      <c r="FX89" s="48"/>
      <c r="FY89" s="48"/>
      <c r="FZ89" s="48"/>
      <c r="GA89" s="48"/>
      <c r="GB89" s="48"/>
      <c r="GC89" s="48"/>
      <c r="GD89" s="48"/>
      <c r="GE89" s="48"/>
      <c r="GF89" s="48"/>
      <c r="GG89" s="48"/>
      <c r="GH89" s="289"/>
      <c r="GI89" s="289"/>
      <c r="GJ89" s="289"/>
      <c r="GK89" s="289"/>
      <c r="GL89" s="289"/>
      <c r="GM89" s="289"/>
      <c r="GN89" s="289"/>
      <c r="GO89" s="289"/>
      <c r="GP89" s="289"/>
      <c r="GQ89" s="80"/>
      <c r="GR89" s="80"/>
      <c r="GS89" s="80"/>
      <c r="GT89" s="80"/>
      <c r="GU89" s="80"/>
      <c r="GV89" s="80"/>
      <c r="GW89" s="80"/>
      <c r="GX89" s="80"/>
      <c r="GY89" s="80"/>
      <c r="GZ89" s="80"/>
      <c r="HA89" s="80"/>
      <c r="HB89" s="80"/>
      <c r="HC89" s="80"/>
      <c r="HD89" s="80"/>
      <c r="HE89" s="80"/>
      <c r="HF89" s="80"/>
      <c r="HG89" s="80"/>
      <c r="HH89" s="80"/>
      <c r="HI89" s="80"/>
      <c r="HJ89" s="289"/>
      <c r="HK89" s="158"/>
      <c r="HL89" s="158"/>
      <c r="HM89" s="158"/>
      <c r="HN89" s="158"/>
      <c r="HO89" s="158"/>
      <c r="HP89" s="158"/>
      <c r="HQ89" s="158"/>
      <c r="HR89" s="158"/>
      <c r="HS89" s="158"/>
      <c r="HT89" s="158"/>
      <c r="HU89" s="158"/>
      <c r="HV89" s="158"/>
      <c r="HW89" s="158"/>
      <c r="HX89" s="158"/>
      <c r="HY89" s="158"/>
      <c r="HZ89" s="158"/>
      <c r="IA89" s="158"/>
      <c r="IB89" s="158"/>
      <c r="IC89" s="158"/>
      <c r="ID89" s="158"/>
      <c r="IE89" s="158"/>
      <c r="IF89" s="158"/>
      <c r="IG89" s="158"/>
      <c r="IH89" s="158"/>
      <c r="II89" s="158"/>
      <c r="IJ89" s="158"/>
      <c r="IK89" s="158"/>
      <c r="IL89" s="158"/>
      <c r="IM89" s="158"/>
      <c r="IN89" s="158"/>
      <c r="IO89" s="158"/>
      <c r="IP89" s="158"/>
      <c r="IQ89" s="158"/>
      <c r="IR89" s="158"/>
      <c r="IS89" s="158"/>
      <c r="IT89" s="158"/>
      <c r="IU89" s="158"/>
      <c r="IV89" s="158"/>
      <c r="IW89" s="158"/>
      <c r="IX89" s="158"/>
      <c r="IY89" s="158"/>
      <c r="IZ89" s="158"/>
      <c r="JA89" s="158"/>
      <c r="JB89" s="158"/>
      <c r="JC89" s="158"/>
      <c r="JD89" s="158"/>
      <c r="JE89" s="158"/>
      <c r="JF89" s="158"/>
      <c r="JG89" s="158"/>
      <c r="JH89" s="158"/>
      <c r="JI89" s="158"/>
      <c r="JJ89" s="158"/>
      <c r="JK89" s="158"/>
      <c r="JL89" s="158"/>
      <c r="JM89" s="158"/>
      <c r="JN89" s="158"/>
      <c r="JO89" s="158"/>
      <c r="JP89" s="158"/>
      <c r="JQ89" s="158"/>
      <c r="JR89" s="158"/>
      <c r="JS89" s="158"/>
      <c r="JT89" s="158"/>
      <c r="JU89" s="158"/>
      <c r="JV89" s="158"/>
      <c r="JW89" s="158"/>
      <c r="JX89" s="158"/>
      <c r="JY89" s="158"/>
      <c r="JZ89" s="158"/>
      <c r="KA89" s="158"/>
      <c r="KB89" s="158"/>
      <c r="KC89" s="158"/>
      <c r="KD89" s="158"/>
      <c r="KE89" s="158"/>
      <c r="KF89" s="158"/>
      <c r="KG89" s="158"/>
      <c r="KH89" s="158"/>
      <c r="KI89" s="158"/>
      <c r="KJ89" s="158"/>
      <c r="KK89" s="158"/>
      <c r="KL89" s="158"/>
      <c r="KM89" s="231"/>
      <c r="KN89" s="231"/>
      <c r="KO89" s="231"/>
      <c r="KP89" s="231"/>
      <c r="KQ89" s="231"/>
      <c r="KR89" s="231"/>
      <c r="KS89" s="231"/>
      <c r="KT89" s="231"/>
      <c r="KU89" s="231"/>
      <c r="KV89" s="231"/>
      <c r="KW89" s="231"/>
      <c r="KX89" s="231"/>
      <c r="KY89" s="231"/>
      <c r="KZ89" s="231"/>
      <c r="LA89" s="231"/>
      <c r="LB89" s="231"/>
      <c r="LC89" s="231"/>
      <c r="LD89" s="231"/>
      <c r="LE89" s="231"/>
      <c r="LF89" s="231"/>
      <c r="LG89" s="231"/>
      <c r="LH89" s="231"/>
      <c r="LI89" s="231"/>
      <c r="LJ89" s="231"/>
      <c r="LK89" s="231"/>
      <c r="LL89" s="231"/>
      <c r="LM89" s="231"/>
      <c r="LN89" s="231"/>
      <c r="LO89" s="231"/>
      <c r="LP89" s="231"/>
      <c r="LQ89" s="231"/>
      <c r="LR89" s="231"/>
      <c r="LS89" s="231"/>
      <c r="LT89" s="231"/>
      <c r="LU89" s="231"/>
      <c r="LV89" s="231"/>
      <c r="LW89" s="231"/>
      <c r="LX89" s="231"/>
    </row>
    <row r="90" spans="1:336" s="130" customFormat="1" ht="15.75" x14ac:dyDescent="0.2">
      <c r="A90" s="293"/>
      <c r="B90" s="294"/>
      <c r="C90" s="2"/>
      <c r="D90" s="2"/>
      <c r="E90" s="2"/>
      <c r="F90" s="2"/>
      <c r="G90" s="2"/>
      <c r="H90" s="2"/>
      <c r="I90" s="2"/>
      <c r="J90" s="6"/>
      <c r="K90" s="6"/>
      <c r="L90" s="6"/>
      <c r="M90" s="2"/>
      <c r="N90" s="2"/>
      <c r="O90" s="2"/>
      <c r="P90" s="2"/>
      <c r="Q90" s="2"/>
      <c r="R90" s="2"/>
      <c r="S90" s="2"/>
      <c r="T90" s="2"/>
      <c r="U90" s="2"/>
      <c r="V90" s="2"/>
      <c r="W90" s="2"/>
      <c r="X90" s="2"/>
      <c r="Y90" s="2"/>
      <c r="Z90" s="2"/>
      <c r="AA90" s="2"/>
      <c r="AB90" s="286"/>
      <c r="AC90" s="286"/>
      <c r="AD90" s="199" t="s">
        <v>106</v>
      </c>
      <c r="AE90" s="199"/>
      <c r="AF90" s="114">
        <f>AG90+BZ90+CA90+CB90+CC90</f>
        <v>1866.5034001586755</v>
      </c>
      <c r="AG90" s="115">
        <f t="shared" si="212"/>
        <v>1866.5034001586755</v>
      </c>
      <c r="AH90" s="115">
        <f t="shared" si="212"/>
        <v>0</v>
      </c>
      <c r="AI90" s="115">
        <f>AH90-AG90</f>
        <v>-1866.5034001586755</v>
      </c>
      <c r="AJ90" s="116">
        <f>IF(AG90=0,"-",AH90/AG90)</f>
        <v>0</v>
      </c>
      <c r="AK90" s="117">
        <v>0</v>
      </c>
      <c r="AL90" s="117"/>
      <c r="AM90" s="115">
        <f>AL90-AK90</f>
        <v>0</v>
      </c>
      <c r="AN90" s="116" t="str">
        <f>IF(AK90=0,"-",AL90/AK90)</f>
        <v>-</v>
      </c>
      <c r="AO90" s="117">
        <v>0</v>
      </c>
      <c r="AP90" s="117"/>
      <c r="AQ90" s="115">
        <f>AP90-AO90</f>
        <v>0</v>
      </c>
      <c r="AR90" s="116" t="str">
        <f>IF(AO90=0,"-",AP90/AO90)</f>
        <v>-</v>
      </c>
      <c r="AS90" s="115">
        <f t="shared" si="213"/>
        <v>0</v>
      </c>
      <c r="AT90" s="115">
        <f t="shared" si="213"/>
        <v>0</v>
      </c>
      <c r="AU90" s="115">
        <f>AT90-AS90</f>
        <v>0</v>
      </c>
      <c r="AV90" s="116" t="str">
        <f>IF(AS90=0,"-",AT90/AS90)</f>
        <v>-</v>
      </c>
      <c r="AW90" s="117">
        <v>0</v>
      </c>
      <c r="AX90" s="117"/>
      <c r="AY90" s="115">
        <f>AX90-AW90</f>
        <v>0</v>
      </c>
      <c r="AZ90" s="116" t="str">
        <f>IF(AW90=0,"-",AX90/AW90)</f>
        <v>-</v>
      </c>
      <c r="BA90" s="115">
        <f t="shared" si="214"/>
        <v>0</v>
      </c>
      <c r="BB90" s="115">
        <f t="shared" si="214"/>
        <v>0</v>
      </c>
      <c r="BC90" s="115">
        <f>BB90-BA90</f>
        <v>0</v>
      </c>
      <c r="BD90" s="116" t="str">
        <f>IF(BA90=0,"-",BB90/BA90)</f>
        <v>-</v>
      </c>
      <c r="BE90" s="117">
        <v>1866.5034001586755</v>
      </c>
      <c r="BF90" s="117"/>
      <c r="BG90" s="115">
        <f>BF90-BE90</f>
        <v>-1866.5034001586755</v>
      </c>
      <c r="BH90" s="116">
        <f>IF(BE90=0,"-",BF90/BE90)</f>
        <v>0</v>
      </c>
      <c r="BI90" s="93"/>
      <c r="BJ90" s="93"/>
      <c r="BK90" s="48"/>
      <c r="BL90" s="48"/>
      <c r="BM90" s="48"/>
      <c r="BN90" s="48"/>
      <c r="BO90" s="48"/>
      <c r="BP90" s="48"/>
      <c r="BQ90" s="48"/>
      <c r="BR90" s="48"/>
      <c r="BS90" s="48"/>
      <c r="BT90" s="48"/>
      <c r="BU90" s="48"/>
      <c r="BV90" s="48"/>
      <c r="BW90" s="48"/>
      <c r="BX90" s="48"/>
      <c r="BY90" s="48"/>
      <c r="BZ90" s="117">
        <v>0</v>
      </c>
      <c r="CA90" s="117">
        <v>0</v>
      </c>
      <c r="CB90" s="117">
        <v>0</v>
      </c>
      <c r="CC90" s="117">
        <v>0</v>
      </c>
      <c r="CD90" s="122"/>
      <c r="CE90" s="287"/>
      <c r="CF90" s="122"/>
      <c r="CG90" s="20"/>
      <c r="CH90" s="20"/>
      <c r="CI90" s="288" t="s">
        <v>106</v>
      </c>
      <c r="CJ90" s="288"/>
      <c r="CK90" s="114">
        <f>CL90+EE90+EF90+EG90+EH90</f>
        <v>1866.5034001586755</v>
      </c>
      <c r="CL90" s="115">
        <f t="shared" si="215"/>
        <v>1866.5034001586755</v>
      </c>
      <c r="CM90" s="115">
        <f t="shared" si="215"/>
        <v>0</v>
      </c>
      <c r="CN90" s="115">
        <f>CM90-CL90</f>
        <v>-1866.5034001586755</v>
      </c>
      <c r="CO90" s="116">
        <f>IF(CL90=0,"-",CM90/CL90)</f>
        <v>0</v>
      </c>
      <c r="CP90" s="117">
        <v>0</v>
      </c>
      <c r="CQ90" s="117"/>
      <c r="CR90" s="115">
        <f>CQ90-CP90</f>
        <v>0</v>
      </c>
      <c r="CS90" s="116" t="str">
        <f>IF(CP90=0,"-",CQ90/CP90)</f>
        <v>-</v>
      </c>
      <c r="CT90" s="117">
        <v>0</v>
      </c>
      <c r="CU90" s="117"/>
      <c r="CV90" s="115">
        <f>CU90-CT90</f>
        <v>0</v>
      </c>
      <c r="CW90" s="116" t="str">
        <f>IF(CT90=0,"-",CU90/CT90)</f>
        <v>-</v>
      </c>
      <c r="CX90" s="115">
        <f t="shared" si="216"/>
        <v>0</v>
      </c>
      <c r="CY90" s="115">
        <f t="shared" si="216"/>
        <v>0</v>
      </c>
      <c r="CZ90" s="115">
        <f>CY90-CX90</f>
        <v>0</v>
      </c>
      <c r="DA90" s="116" t="str">
        <f>IF(CX90=0,"-",CY90/CX90)</f>
        <v>-</v>
      </c>
      <c r="DB90" s="117">
        <v>0</v>
      </c>
      <c r="DC90" s="117"/>
      <c r="DD90" s="115">
        <f>DC90-DB90</f>
        <v>0</v>
      </c>
      <c r="DE90" s="116" t="str">
        <f>IF(DB90=0,"-",DC90/DB90)</f>
        <v>-</v>
      </c>
      <c r="DF90" s="115">
        <f t="shared" si="217"/>
        <v>0</v>
      </c>
      <c r="DG90" s="115">
        <f t="shared" si="217"/>
        <v>0</v>
      </c>
      <c r="DH90" s="115">
        <f>DG90-DF90</f>
        <v>0</v>
      </c>
      <c r="DI90" s="116" t="str">
        <f>IF(DF90=0,"-",DG90/DF90)</f>
        <v>-</v>
      </c>
      <c r="DJ90" s="112">
        <v>1866.5034001586755</v>
      </c>
      <c r="DK90" s="117"/>
      <c r="DL90" s="115">
        <f>DK90-DJ90</f>
        <v>-1866.5034001586755</v>
      </c>
      <c r="DM90" s="116">
        <f>IF(DJ90=0,"-",DK90/DJ90)</f>
        <v>0</v>
      </c>
      <c r="DN90" s="93"/>
      <c r="DO90" s="93"/>
      <c r="DP90" s="48"/>
      <c r="DQ90" s="48"/>
      <c r="DR90" s="48"/>
      <c r="DS90" s="48"/>
      <c r="DT90" s="48"/>
      <c r="DU90" s="48"/>
      <c r="DV90" s="48"/>
      <c r="DW90" s="48"/>
      <c r="DX90" s="48"/>
      <c r="DY90" s="48"/>
      <c r="DZ90" s="48"/>
      <c r="EA90" s="48"/>
      <c r="EB90" s="48"/>
      <c r="EC90" s="48"/>
      <c r="ED90" s="48"/>
      <c r="EE90" s="117">
        <v>0</v>
      </c>
      <c r="EF90" s="117">
        <v>0</v>
      </c>
      <c r="EG90" s="117">
        <v>0</v>
      </c>
      <c r="EH90" s="117">
        <v>0</v>
      </c>
      <c r="EI90" s="216"/>
      <c r="EJ90" s="123"/>
      <c r="EK90" s="123"/>
      <c r="EL90" s="289"/>
      <c r="EM90" s="289"/>
      <c r="EN90" s="289"/>
      <c r="EO90" s="290"/>
      <c r="EP90" s="291"/>
      <c r="EQ90" s="291"/>
      <c r="ER90" s="291"/>
      <c r="ES90" s="290"/>
      <c r="ET90" s="291"/>
      <c r="EU90" s="291"/>
      <c r="EV90" s="291"/>
      <c r="EW90" s="290"/>
      <c r="EX90" s="291"/>
      <c r="EY90" s="291"/>
      <c r="EZ90" s="291"/>
      <c r="FA90" s="291"/>
      <c r="FB90" s="291"/>
      <c r="FC90" s="291"/>
      <c r="FD90" s="291"/>
      <c r="FE90" s="290"/>
      <c r="FF90" s="291"/>
      <c r="FG90" s="291"/>
      <c r="FH90" s="291"/>
      <c r="FI90" s="291"/>
      <c r="FJ90" s="291"/>
      <c r="FK90" s="291"/>
      <c r="FL90" s="291"/>
      <c r="FM90" s="290"/>
      <c r="FN90" s="291"/>
      <c r="FO90" s="291"/>
      <c r="FP90" s="291"/>
      <c r="FQ90" s="292"/>
      <c r="FR90" s="292"/>
      <c r="FS90" s="292"/>
      <c r="FT90" s="48"/>
      <c r="FU90" s="48"/>
      <c r="FV90" s="48"/>
      <c r="FW90" s="48"/>
      <c r="FX90" s="48"/>
      <c r="FY90" s="48"/>
      <c r="FZ90" s="48"/>
      <c r="GA90" s="48"/>
      <c r="GB90" s="48"/>
      <c r="GC90" s="48"/>
      <c r="GD90" s="48"/>
      <c r="GE90" s="48"/>
      <c r="GF90" s="48"/>
      <c r="GG90" s="48"/>
      <c r="GH90" s="289"/>
      <c r="GI90" s="289"/>
      <c r="GJ90" s="289"/>
      <c r="GK90" s="289"/>
      <c r="GL90" s="289"/>
      <c r="GM90" s="289"/>
      <c r="GN90" s="289"/>
      <c r="GO90" s="289"/>
      <c r="GP90" s="289"/>
      <c r="GQ90" s="80"/>
      <c r="GR90" s="80"/>
      <c r="GS90" s="80"/>
      <c r="GT90" s="80"/>
      <c r="GU90" s="80"/>
      <c r="GV90" s="80"/>
      <c r="GW90" s="80"/>
      <c r="GX90" s="80"/>
      <c r="GY90" s="80"/>
      <c r="GZ90" s="80"/>
      <c r="HA90" s="80"/>
      <c r="HB90" s="80"/>
      <c r="HC90" s="80"/>
      <c r="HD90" s="80"/>
      <c r="HE90" s="80"/>
      <c r="HF90" s="80"/>
      <c r="HG90" s="80"/>
      <c r="HH90" s="80"/>
      <c r="HI90" s="80"/>
      <c r="HJ90" s="289"/>
      <c r="HK90" s="158"/>
      <c r="HL90" s="158"/>
      <c r="HM90" s="158"/>
      <c r="HN90" s="158"/>
      <c r="HO90" s="158"/>
      <c r="HP90" s="158"/>
      <c r="HQ90" s="158"/>
      <c r="HR90" s="158"/>
      <c r="HS90" s="158"/>
      <c r="HT90" s="158"/>
      <c r="HU90" s="158"/>
      <c r="HV90" s="158"/>
      <c r="HW90" s="158"/>
      <c r="HX90" s="158"/>
      <c r="HY90" s="158"/>
      <c r="HZ90" s="158"/>
      <c r="IA90" s="158"/>
      <c r="IB90" s="158"/>
      <c r="IC90" s="158"/>
      <c r="ID90" s="158"/>
      <c r="IE90" s="158"/>
      <c r="IF90" s="158"/>
      <c r="IG90" s="158"/>
      <c r="IH90" s="158"/>
      <c r="II90" s="158"/>
      <c r="IJ90" s="158"/>
      <c r="IK90" s="158"/>
      <c r="IL90" s="158"/>
      <c r="IM90" s="158"/>
      <c r="IN90" s="158"/>
      <c r="IO90" s="158"/>
      <c r="IP90" s="158"/>
      <c r="IQ90" s="158"/>
      <c r="IR90" s="158"/>
      <c r="IS90" s="158"/>
      <c r="IT90" s="158"/>
      <c r="IU90" s="158"/>
      <c r="IV90" s="158"/>
      <c r="IW90" s="158"/>
      <c r="IX90" s="158"/>
      <c r="IY90" s="158"/>
      <c r="IZ90" s="158"/>
      <c r="JA90" s="158"/>
      <c r="JB90" s="158"/>
      <c r="JC90" s="158"/>
      <c r="JD90" s="158"/>
      <c r="JE90" s="158"/>
      <c r="JF90" s="158"/>
      <c r="JG90" s="158"/>
      <c r="JH90" s="158"/>
      <c r="JI90" s="158"/>
      <c r="JJ90" s="158"/>
      <c r="JK90" s="158"/>
      <c r="JL90" s="158"/>
      <c r="JM90" s="158"/>
      <c r="JN90" s="158"/>
      <c r="JO90" s="158"/>
      <c r="JP90" s="158"/>
      <c r="JQ90" s="158"/>
      <c r="JR90" s="158"/>
      <c r="JS90" s="158"/>
      <c r="JT90" s="158"/>
      <c r="JU90" s="158"/>
      <c r="JV90" s="158"/>
      <c r="JW90" s="158"/>
      <c r="JX90" s="158"/>
      <c r="JY90" s="158"/>
      <c r="JZ90" s="158"/>
      <c r="KA90" s="158"/>
      <c r="KB90" s="158"/>
      <c r="KC90" s="158"/>
      <c r="KD90" s="158"/>
      <c r="KE90" s="158"/>
      <c r="KF90" s="158"/>
      <c r="KG90" s="158"/>
      <c r="KH90" s="158"/>
      <c r="KI90" s="158"/>
      <c r="KJ90" s="158"/>
      <c r="KK90" s="158"/>
      <c r="KL90" s="158"/>
      <c r="KM90" s="231"/>
      <c r="KN90" s="231"/>
      <c r="KO90" s="231"/>
      <c r="KP90" s="231"/>
      <c r="KQ90" s="231"/>
      <c r="KR90" s="231"/>
      <c r="KS90" s="231"/>
      <c r="KT90" s="231"/>
      <c r="KU90" s="231"/>
      <c r="KV90" s="231"/>
      <c r="KW90" s="231"/>
      <c r="KX90" s="231"/>
      <c r="KY90" s="231"/>
      <c r="KZ90" s="231"/>
      <c r="LA90" s="231"/>
      <c r="LB90" s="231"/>
      <c r="LC90" s="231"/>
      <c r="LD90" s="231"/>
      <c r="LE90" s="231"/>
      <c r="LF90" s="231"/>
      <c r="LG90" s="231"/>
      <c r="LH90" s="231"/>
      <c r="LI90" s="231"/>
      <c r="LJ90" s="231"/>
      <c r="LK90" s="231"/>
      <c r="LL90" s="231"/>
      <c r="LM90" s="231"/>
      <c r="LN90" s="231"/>
      <c r="LO90" s="231"/>
      <c r="LP90" s="231"/>
      <c r="LQ90" s="231"/>
      <c r="LR90" s="231"/>
      <c r="LS90" s="231"/>
      <c r="LT90" s="231"/>
      <c r="LU90" s="231"/>
      <c r="LV90" s="231"/>
      <c r="LW90" s="231"/>
      <c r="LX90" s="231"/>
    </row>
    <row r="91" spans="1:336" s="130" customFormat="1" ht="15.75" x14ac:dyDescent="0.2">
      <c r="A91" s="293"/>
      <c r="B91" s="294"/>
      <c r="C91" s="2"/>
      <c r="D91" s="2"/>
      <c r="E91" s="2"/>
      <c r="F91" s="2"/>
      <c r="G91" s="2"/>
      <c r="H91" s="2"/>
      <c r="I91" s="2"/>
      <c r="J91" s="6"/>
      <c r="K91" s="6"/>
      <c r="L91" s="6"/>
      <c r="M91" s="2"/>
      <c r="N91" s="2"/>
      <c r="O91" s="2"/>
      <c r="P91" s="2"/>
      <c r="Q91" s="2"/>
      <c r="R91" s="2"/>
      <c r="S91" s="2"/>
      <c r="T91" s="2"/>
      <c r="U91" s="2"/>
      <c r="V91" s="2"/>
      <c r="W91" s="2"/>
      <c r="X91" s="2"/>
      <c r="Y91" s="2"/>
      <c r="Z91" s="2"/>
      <c r="AA91" s="2"/>
      <c r="AB91" s="286"/>
      <c r="AC91" s="286"/>
      <c r="AD91" s="295" t="s">
        <v>211</v>
      </c>
      <c r="AE91" s="199"/>
      <c r="AF91" s="114">
        <f>AG91+BZ91+CA91+CB91+CC91</f>
        <v>5000</v>
      </c>
      <c r="AG91" s="115">
        <f t="shared" si="212"/>
        <v>5000</v>
      </c>
      <c r="AH91" s="115">
        <f t="shared" si="212"/>
        <v>0</v>
      </c>
      <c r="AI91" s="115">
        <f>AH91-AG91</f>
        <v>-5000</v>
      </c>
      <c r="AJ91" s="116">
        <f>IF(AG91=0,"-",AH91/AG91)</f>
        <v>0</v>
      </c>
      <c r="AK91" s="117">
        <v>0</v>
      </c>
      <c r="AL91" s="117"/>
      <c r="AM91" s="115">
        <f>AL91-AK91</f>
        <v>0</v>
      </c>
      <c r="AN91" s="116" t="str">
        <f>IF(AK91=0,"-",AL91/AK91)</f>
        <v>-</v>
      </c>
      <c r="AO91" s="117">
        <v>0</v>
      </c>
      <c r="AP91" s="117"/>
      <c r="AQ91" s="115">
        <f>AP91-AO91</f>
        <v>0</v>
      </c>
      <c r="AR91" s="116" t="str">
        <f>IF(AO91=0,"-",AP91/AO91)</f>
        <v>-</v>
      </c>
      <c r="AS91" s="115">
        <f t="shared" si="213"/>
        <v>0</v>
      </c>
      <c r="AT91" s="115">
        <f t="shared" si="213"/>
        <v>0</v>
      </c>
      <c r="AU91" s="115">
        <f>AT91-AS91</f>
        <v>0</v>
      </c>
      <c r="AV91" s="116" t="str">
        <f>IF(AS91=0,"-",AT91/AS91)</f>
        <v>-</v>
      </c>
      <c r="AW91" s="117">
        <v>0</v>
      </c>
      <c r="AX91" s="117"/>
      <c r="AY91" s="115">
        <f>AX91-AW91</f>
        <v>0</v>
      </c>
      <c r="AZ91" s="116" t="str">
        <f>IF(AW91=0,"-",AX91/AW91)</f>
        <v>-</v>
      </c>
      <c r="BA91" s="115">
        <f t="shared" si="214"/>
        <v>0</v>
      </c>
      <c r="BB91" s="115">
        <f t="shared" si="214"/>
        <v>0</v>
      </c>
      <c r="BC91" s="115">
        <f>BB91-BA91</f>
        <v>0</v>
      </c>
      <c r="BD91" s="116" t="str">
        <f>IF(BA91=0,"-",BB91/BA91)</f>
        <v>-</v>
      </c>
      <c r="BE91" s="117">
        <f>DJ91</f>
        <v>5000</v>
      </c>
      <c r="BF91" s="117"/>
      <c r="BG91" s="115">
        <f>BF91-BE91</f>
        <v>-5000</v>
      </c>
      <c r="BH91" s="116">
        <f>IF(BE91=0,"-",BF91/BE91)</f>
        <v>0</v>
      </c>
      <c r="BI91" s="93"/>
      <c r="BJ91" s="93"/>
      <c r="BK91" s="48"/>
      <c r="BL91" s="48"/>
      <c r="BM91" s="48"/>
      <c r="BN91" s="48"/>
      <c r="BO91" s="48"/>
      <c r="BP91" s="48"/>
      <c r="BQ91" s="48"/>
      <c r="BR91" s="48"/>
      <c r="BS91" s="48"/>
      <c r="BT91" s="48"/>
      <c r="BU91" s="48"/>
      <c r="BV91" s="48"/>
      <c r="BW91" s="48"/>
      <c r="BX91" s="48"/>
      <c r="BY91" s="48"/>
      <c r="BZ91" s="117">
        <v>0</v>
      </c>
      <c r="CA91" s="117">
        <v>0</v>
      </c>
      <c r="CB91" s="117">
        <v>0</v>
      </c>
      <c r="CC91" s="117">
        <v>0</v>
      </c>
      <c r="CD91" s="122"/>
      <c r="CE91" s="287"/>
      <c r="CF91" s="122"/>
      <c r="CG91" s="20"/>
      <c r="CH91" s="20"/>
      <c r="CI91" s="288" t="s">
        <v>211</v>
      </c>
      <c r="CJ91" s="288"/>
      <c r="CK91" s="114">
        <f>CL91+EE91+EF91+EG91+EH91</f>
        <v>5000</v>
      </c>
      <c r="CL91" s="115">
        <f t="shared" si="215"/>
        <v>5000</v>
      </c>
      <c r="CM91" s="115">
        <f t="shared" si="215"/>
        <v>0</v>
      </c>
      <c r="CN91" s="115">
        <f>CM91-CL91</f>
        <v>-5000</v>
      </c>
      <c r="CO91" s="116">
        <f>IF(CL91=0,"-",CM91/CL91)</f>
        <v>0</v>
      </c>
      <c r="CP91" s="117">
        <v>0</v>
      </c>
      <c r="CQ91" s="117"/>
      <c r="CR91" s="115">
        <f>CQ91-CP91</f>
        <v>0</v>
      </c>
      <c r="CS91" s="116" t="str">
        <f>IF(CP91=0,"-",CQ91/CP91)</f>
        <v>-</v>
      </c>
      <c r="CT91" s="117">
        <v>0</v>
      </c>
      <c r="CU91" s="117"/>
      <c r="CV91" s="115">
        <f>CU91-CT91</f>
        <v>0</v>
      </c>
      <c r="CW91" s="116" t="str">
        <f>IF(CT91=0,"-",CU91/CT91)</f>
        <v>-</v>
      </c>
      <c r="CX91" s="115">
        <f t="shared" si="216"/>
        <v>0</v>
      </c>
      <c r="CY91" s="115">
        <f t="shared" si="216"/>
        <v>0</v>
      </c>
      <c r="CZ91" s="115">
        <f>CY91-CX91</f>
        <v>0</v>
      </c>
      <c r="DA91" s="116" t="str">
        <f>IF(CX91=0,"-",CY91/CX91)</f>
        <v>-</v>
      </c>
      <c r="DB91" s="117">
        <v>0</v>
      </c>
      <c r="DC91" s="117"/>
      <c r="DD91" s="115">
        <f>DC91-DB91</f>
        <v>0</v>
      </c>
      <c r="DE91" s="116" t="str">
        <f>IF(DB91=0,"-",DC91/DB91)</f>
        <v>-</v>
      </c>
      <c r="DF91" s="115">
        <f t="shared" si="217"/>
        <v>0</v>
      </c>
      <c r="DG91" s="115">
        <f t="shared" si="217"/>
        <v>0</v>
      </c>
      <c r="DH91" s="115">
        <f>DG91-DF91</f>
        <v>0</v>
      </c>
      <c r="DI91" s="116" t="str">
        <f>IF(DF91=0,"-",DG91/DF91)</f>
        <v>-</v>
      </c>
      <c r="DJ91" s="112">
        <v>5000</v>
      </c>
      <c r="DK91" s="117"/>
      <c r="DL91" s="115">
        <f>DK91-DJ91</f>
        <v>-5000</v>
      </c>
      <c r="DM91" s="116">
        <f>IF(DJ91=0,"-",DK91/DJ91)</f>
        <v>0</v>
      </c>
      <c r="DN91" s="93"/>
      <c r="DO91" s="93"/>
      <c r="DP91" s="48"/>
      <c r="DQ91" s="48"/>
      <c r="DR91" s="48"/>
      <c r="DS91" s="48"/>
      <c r="DT91" s="48"/>
      <c r="DU91" s="48"/>
      <c r="DV91" s="48"/>
      <c r="DW91" s="48"/>
      <c r="DX91" s="48"/>
      <c r="DY91" s="48"/>
      <c r="DZ91" s="48"/>
      <c r="EA91" s="48"/>
      <c r="EB91" s="48"/>
      <c r="EC91" s="48"/>
      <c r="ED91" s="48"/>
      <c r="EE91" s="117">
        <v>0</v>
      </c>
      <c r="EF91" s="117">
        <v>0</v>
      </c>
      <c r="EG91" s="117">
        <v>0</v>
      </c>
      <c r="EH91" s="117">
        <v>0</v>
      </c>
      <c r="EI91" s="216"/>
      <c r="EJ91" s="123"/>
      <c r="EK91" s="123"/>
      <c r="EL91" s="289"/>
      <c r="EM91" s="289"/>
      <c r="EN91" s="289"/>
      <c r="EO91" s="290"/>
      <c r="EP91" s="291"/>
      <c r="EQ91" s="291"/>
      <c r="ER91" s="291"/>
      <c r="ES91" s="290"/>
      <c r="ET91" s="291"/>
      <c r="EU91" s="291"/>
      <c r="EV91" s="291"/>
      <c r="EW91" s="290"/>
      <c r="EX91" s="291"/>
      <c r="EY91" s="291"/>
      <c r="EZ91" s="291"/>
      <c r="FA91" s="291"/>
      <c r="FB91" s="291"/>
      <c r="FC91" s="291"/>
      <c r="FD91" s="291"/>
      <c r="FE91" s="290"/>
      <c r="FF91" s="291"/>
      <c r="FG91" s="291"/>
      <c r="FH91" s="291"/>
      <c r="FI91" s="291"/>
      <c r="FJ91" s="291"/>
      <c r="FK91" s="291"/>
      <c r="FL91" s="291"/>
      <c r="FM91" s="290"/>
      <c r="FN91" s="291"/>
      <c r="FO91" s="291"/>
      <c r="FP91" s="291"/>
      <c r="FQ91" s="292"/>
      <c r="FR91" s="292"/>
      <c r="FS91" s="292"/>
      <c r="FT91" s="48"/>
      <c r="FU91" s="48"/>
      <c r="FV91" s="48"/>
      <c r="FW91" s="48"/>
      <c r="FX91" s="48"/>
      <c r="FY91" s="48"/>
      <c r="FZ91" s="48"/>
      <c r="GA91" s="48"/>
      <c r="GB91" s="48"/>
      <c r="GC91" s="48"/>
      <c r="GD91" s="48"/>
      <c r="GE91" s="48"/>
      <c r="GF91" s="48"/>
      <c r="GG91" s="48"/>
      <c r="GH91" s="289"/>
      <c r="GI91" s="289"/>
      <c r="GJ91" s="289"/>
      <c r="GK91" s="289"/>
      <c r="GL91" s="289"/>
      <c r="GM91" s="289"/>
      <c r="GN91" s="289"/>
      <c r="GO91" s="289"/>
      <c r="GP91" s="289"/>
      <c r="GQ91" s="80"/>
      <c r="GR91" s="80"/>
      <c r="GS91" s="80"/>
      <c r="GT91" s="80"/>
      <c r="GU91" s="80"/>
      <c r="GV91" s="80"/>
      <c r="GW91" s="80"/>
      <c r="GX91" s="80"/>
      <c r="GY91" s="80"/>
      <c r="GZ91" s="80"/>
      <c r="HA91" s="80"/>
      <c r="HB91" s="80"/>
      <c r="HC91" s="80"/>
      <c r="HD91" s="80"/>
      <c r="HE91" s="80"/>
      <c r="HF91" s="80"/>
      <c r="HG91" s="80"/>
      <c r="HH91" s="80"/>
      <c r="HI91" s="80"/>
      <c r="HJ91" s="289"/>
      <c r="HK91" s="158"/>
      <c r="HL91" s="158"/>
      <c r="HM91" s="158"/>
      <c r="HN91" s="158"/>
      <c r="HO91" s="158"/>
      <c r="HP91" s="158"/>
      <c r="HQ91" s="158"/>
      <c r="HR91" s="158"/>
      <c r="HS91" s="158"/>
      <c r="HT91" s="158"/>
      <c r="HU91" s="158"/>
      <c r="HV91" s="158"/>
      <c r="HW91" s="158"/>
      <c r="HX91" s="158"/>
      <c r="HY91" s="158"/>
      <c r="HZ91" s="158"/>
      <c r="IA91" s="158"/>
      <c r="IB91" s="158"/>
      <c r="IC91" s="158"/>
      <c r="ID91" s="158"/>
      <c r="IE91" s="158"/>
      <c r="IF91" s="158"/>
      <c r="IG91" s="158"/>
      <c r="IH91" s="158"/>
      <c r="II91" s="158"/>
      <c r="IJ91" s="158"/>
      <c r="IK91" s="158"/>
      <c r="IL91" s="158"/>
      <c r="IM91" s="158"/>
      <c r="IN91" s="158"/>
      <c r="IO91" s="158"/>
      <c r="IP91" s="158"/>
      <c r="IQ91" s="158"/>
      <c r="IR91" s="158"/>
      <c r="IS91" s="158"/>
      <c r="IT91" s="158"/>
      <c r="IU91" s="158"/>
      <c r="IV91" s="158"/>
      <c r="IW91" s="158"/>
      <c r="IX91" s="158"/>
      <c r="IY91" s="158"/>
      <c r="IZ91" s="158"/>
      <c r="JA91" s="158"/>
      <c r="JB91" s="158"/>
      <c r="JC91" s="158"/>
      <c r="JD91" s="158"/>
      <c r="JE91" s="158"/>
      <c r="JF91" s="158"/>
      <c r="JG91" s="158"/>
      <c r="JH91" s="158"/>
      <c r="JI91" s="158"/>
      <c r="JJ91" s="158"/>
      <c r="JK91" s="158"/>
      <c r="JL91" s="158"/>
      <c r="JM91" s="158"/>
      <c r="JN91" s="158"/>
      <c r="JO91" s="158"/>
      <c r="JP91" s="158"/>
      <c r="JQ91" s="158"/>
      <c r="JR91" s="158"/>
      <c r="JS91" s="158"/>
      <c r="JT91" s="158"/>
      <c r="JU91" s="158"/>
      <c r="JV91" s="158"/>
      <c r="JW91" s="158"/>
      <c r="JX91" s="158"/>
      <c r="JY91" s="158"/>
      <c r="JZ91" s="158"/>
      <c r="KA91" s="158"/>
      <c r="KB91" s="158"/>
      <c r="KC91" s="158"/>
      <c r="KD91" s="158"/>
      <c r="KE91" s="158"/>
      <c r="KF91" s="158"/>
      <c r="KG91" s="158"/>
      <c r="KH91" s="158"/>
      <c r="KI91" s="158"/>
      <c r="KJ91" s="158"/>
      <c r="KK91" s="158"/>
      <c r="KL91" s="158"/>
      <c r="KM91" s="231"/>
      <c r="KN91" s="231"/>
      <c r="KO91" s="231"/>
      <c r="KP91" s="231"/>
      <c r="KQ91" s="231"/>
      <c r="KR91" s="231"/>
      <c r="KS91" s="231"/>
      <c r="KT91" s="231"/>
      <c r="KU91" s="231"/>
      <c r="KV91" s="231"/>
      <c r="KW91" s="231"/>
      <c r="KX91" s="231"/>
      <c r="KY91" s="231"/>
      <c r="KZ91" s="231"/>
      <c r="LA91" s="231"/>
      <c r="LB91" s="231"/>
      <c r="LC91" s="231"/>
      <c r="LD91" s="231"/>
      <c r="LE91" s="231"/>
      <c r="LF91" s="231"/>
      <c r="LG91" s="231"/>
      <c r="LH91" s="231"/>
      <c r="LI91" s="231"/>
      <c r="LJ91" s="231"/>
      <c r="LK91" s="231"/>
      <c r="LL91" s="231"/>
      <c r="LM91" s="231"/>
      <c r="LN91" s="231"/>
      <c r="LO91" s="231"/>
      <c r="LP91" s="231"/>
      <c r="LQ91" s="231"/>
      <c r="LR91" s="231"/>
      <c r="LS91" s="231"/>
      <c r="LT91" s="231"/>
      <c r="LU91" s="231"/>
      <c r="LV91" s="231"/>
      <c r="LW91" s="231"/>
      <c r="LX91" s="231"/>
    </row>
    <row r="92" spans="1:336" s="130" customFormat="1" ht="15.75" x14ac:dyDescent="0.2">
      <c r="A92" s="296"/>
      <c r="B92" s="297"/>
      <c r="C92" s="2"/>
      <c r="D92" s="2"/>
      <c r="E92" s="2"/>
      <c r="F92" s="2"/>
      <c r="G92" s="2"/>
      <c r="H92" s="2"/>
      <c r="I92" s="2"/>
      <c r="J92" s="6"/>
      <c r="K92" s="6"/>
      <c r="L92" s="6"/>
      <c r="M92" s="2"/>
      <c r="N92" s="2"/>
      <c r="O92" s="2"/>
      <c r="P92" s="2"/>
      <c r="Q92" s="2"/>
      <c r="R92" s="2"/>
      <c r="S92" s="2"/>
      <c r="T92" s="2"/>
      <c r="U92" s="2"/>
      <c r="V92" s="2"/>
      <c r="W92" s="2"/>
      <c r="X92" s="2"/>
      <c r="Y92" s="2"/>
      <c r="Z92" s="2"/>
      <c r="AA92" s="2"/>
      <c r="AB92" s="286"/>
      <c r="AC92" s="286"/>
      <c r="AD92" s="199" t="s">
        <v>216</v>
      </c>
      <c r="AE92" s="199"/>
      <c r="AF92" s="114">
        <f>AG92+BZ92+CA92+CB92+CC92</f>
        <v>1999.5568000000003</v>
      </c>
      <c r="AG92" s="115">
        <f t="shared" si="212"/>
        <v>1999.5568000000003</v>
      </c>
      <c r="AH92" s="115">
        <f t="shared" si="212"/>
        <v>0</v>
      </c>
      <c r="AI92" s="115">
        <f>AH92-AG92</f>
        <v>-1999.5568000000003</v>
      </c>
      <c r="AJ92" s="116">
        <f>IF(AG92=0,"-",AH92/AG92)</f>
        <v>0</v>
      </c>
      <c r="AK92" s="117">
        <v>0</v>
      </c>
      <c r="AL92" s="117"/>
      <c r="AM92" s="115">
        <f>AL92-AK92</f>
        <v>0</v>
      </c>
      <c r="AN92" s="116" t="str">
        <f>IF(AK92=0,"-",AL92/AK92)</f>
        <v>-</v>
      </c>
      <c r="AO92" s="117">
        <v>0</v>
      </c>
      <c r="AP92" s="117"/>
      <c r="AQ92" s="115">
        <f>AP92-AO92</f>
        <v>0</v>
      </c>
      <c r="AR92" s="116" t="str">
        <f>IF(AO92=0,"-",AP92/AO92)</f>
        <v>-</v>
      </c>
      <c r="AS92" s="115">
        <f t="shared" si="213"/>
        <v>0</v>
      </c>
      <c r="AT92" s="115">
        <f t="shared" si="213"/>
        <v>0</v>
      </c>
      <c r="AU92" s="115">
        <f>AT92-AS92</f>
        <v>0</v>
      </c>
      <c r="AV92" s="116" t="str">
        <f>IF(AS92=0,"-",AT92/AS92)</f>
        <v>-</v>
      </c>
      <c r="AW92" s="117">
        <v>0</v>
      </c>
      <c r="AX92" s="117"/>
      <c r="AY92" s="115">
        <f>AX92-AW92</f>
        <v>0</v>
      </c>
      <c r="AZ92" s="116" t="str">
        <f>IF(AW92=0,"-",AX92/AW92)</f>
        <v>-</v>
      </c>
      <c r="BA92" s="115">
        <f t="shared" si="214"/>
        <v>0</v>
      </c>
      <c r="BB92" s="115">
        <f t="shared" si="214"/>
        <v>0</v>
      </c>
      <c r="BC92" s="115">
        <f>BB92-BA92</f>
        <v>0</v>
      </c>
      <c r="BD92" s="116" t="str">
        <f>IF(BA92=0,"-",BB92/BA92)</f>
        <v>-</v>
      </c>
      <c r="BE92" s="117">
        <v>1999.5568000000003</v>
      </c>
      <c r="BF92" s="117"/>
      <c r="BG92" s="115">
        <f>BF92-BE92</f>
        <v>-1999.5568000000003</v>
      </c>
      <c r="BH92" s="116">
        <f>IF(BE92=0,"-",BF92/BE92)</f>
        <v>0</v>
      </c>
      <c r="BI92" s="93"/>
      <c r="BJ92" s="93"/>
      <c r="BK92" s="48"/>
      <c r="BL92" s="48"/>
      <c r="BM92" s="48"/>
      <c r="BN92" s="48"/>
      <c r="BO92" s="48"/>
      <c r="BP92" s="48"/>
      <c r="BQ92" s="48"/>
      <c r="BR92" s="48"/>
      <c r="BS92" s="48"/>
      <c r="BT92" s="48"/>
      <c r="BU92" s="48"/>
      <c r="BV92" s="48"/>
      <c r="BW92" s="48"/>
      <c r="BX92" s="48"/>
      <c r="BY92" s="48"/>
      <c r="BZ92" s="117">
        <v>0</v>
      </c>
      <c r="CA92" s="117">
        <v>0</v>
      </c>
      <c r="CB92" s="117">
        <v>0</v>
      </c>
      <c r="CC92" s="117">
        <v>0</v>
      </c>
      <c r="CD92" s="122"/>
      <c r="CE92" s="287"/>
      <c r="CF92" s="122"/>
      <c r="CG92" s="20"/>
      <c r="CH92" s="20"/>
      <c r="CI92" s="288" t="s">
        <v>216</v>
      </c>
      <c r="CJ92" s="288"/>
      <c r="CK92" s="114">
        <f>CL92+EE92+EF92+EG92+EH92</f>
        <v>0</v>
      </c>
      <c r="CL92" s="115">
        <f t="shared" si="215"/>
        <v>0</v>
      </c>
      <c r="CM92" s="115">
        <f t="shared" si="215"/>
        <v>0</v>
      </c>
      <c r="CN92" s="115">
        <f>CM92-CL92</f>
        <v>0</v>
      </c>
      <c r="CO92" s="116" t="str">
        <f>IF(CL92=0,"-",CM92/CL92)</f>
        <v>-</v>
      </c>
      <c r="CP92" s="117">
        <v>0</v>
      </c>
      <c r="CQ92" s="117"/>
      <c r="CR92" s="115">
        <f>CQ92-CP92</f>
        <v>0</v>
      </c>
      <c r="CS92" s="116" t="str">
        <f>IF(CP92=0,"-",CQ92/CP92)</f>
        <v>-</v>
      </c>
      <c r="CT92" s="117">
        <v>0</v>
      </c>
      <c r="CU92" s="117"/>
      <c r="CV92" s="115">
        <f>CU92-CT92</f>
        <v>0</v>
      </c>
      <c r="CW92" s="116" t="str">
        <f>IF(CT92=0,"-",CU92/CT92)</f>
        <v>-</v>
      </c>
      <c r="CX92" s="115">
        <f>CP92+CT92</f>
        <v>0</v>
      </c>
      <c r="CY92" s="115">
        <f>CQ92+CU92</f>
        <v>0</v>
      </c>
      <c r="CZ92" s="115">
        <f>CY92-CX92</f>
        <v>0</v>
      </c>
      <c r="DA92" s="116" t="str">
        <f>IF(CX92=0,"-",CY92/CX92)</f>
        <v>-</v>
      </c>
      <c r="DB92" s="117">
        <v>0</v>
      </c>
      <c r="DC92" s="117"/>
      <c r="DD92" s="115">
        <f>DC92-DB92</f>
        <v>0</v>
      </c>
      <c r="DE92" s="116" t="str">
        <f>IF(DB92=0,"-",DC92/DB92)</f>
        <v>-</v>
      </c>
      <c r="DF92" s="115">
        <f t="shared" si="217"/>
        <v>0</v>
      </c>
      <c r="DG92" s="115">
        <f t="shared" si="217"/>
        <v>0</v>
      </c>
      <c r="DH92" s="115">
        <f>DG92-DF92</f>
        <v>0</v>
      </c>
      <c r="DI92" s="116" t="str">
        <f>IF(DF92=0,"-",DG92/DF92)</f>
        <v>-</v>
      </c>
      <c r="DJ92" s="117">
        <v>0</v>
      </c>
      <c r="DK92" s="117"/>
      <c r="DL92" s="115">
        <f>DK92-DJ92</f>
        <v>0</v>
      </c>
      <c r="DM92" s="116" t="str">
        <f>IF(DJ92=0,"-",DK92/DJ92)</f>
        <v>-</v>
      </c>
      <c r="DN92" s="93"/>
      <c r="DO92" s="93"/>
      <c r="DP92" s="48"/>
      <c r="DQ92" s="48"/>
      <c r="DR92" s="48"/>
      <c r="DS92" s="48"/>
      <c r="DT92" s="48"/>
      <c r="DU92" s="48"/>
      <c r="DV92" s="48"/>
      <c r="DW92" s="48"/>
      <c r="DX92" s="48"/>
      <c r="DY92" s="48"/>
      <c r="DZ92" s="48"/>
      <c r="EA92" s="48"/>
      <c r="EB92" s="48"/>
      <c r="EC92" s="48"/>
      <c r="ED92" s="48"/>
      <c r="EE92" s="117">
        <v>0</v>
      </c>
      <c r="EF92" s="117">
        <v>0</v>
      </c>
      <c r="EG92" s="117">
        <v>0</v>
      </c>
      <c r="EH92" s="117">
        <v>0</v>
      </c>
      <c r="EI92" s="216"/>
      <c r="EJ92" s="123"/>
      <c r="EK92" s="123"/>
      <c r="EL92" s="289"/>
      <c r="EM92" s="289"/>
      <c r="EN92" s="289"/>
      <c r="EO92" s="290"/>
      <c r="EP92" s="291"/>
      <c r="EQ92" s="291"/>
      <c r="ER92" s="291"/>
      <c r="ES92" s="290"/>
      <c r="ET92" s="291"/>
      <c r="EU92" s="291"/>
      <c r="EV92" s="291"/>
      <c r="EW92" s="290"/>
      <c r="EX92" s="291"/>
      <c r="EY92" s="291"/>
      <c r="EZ92" s="291"/>
      <c r="FA92" s="291"/>
      <c r="FB92" s="291"/>
      <c r="FC92" s="291"/>
      <c r="FD92" s="291"/>
      <c r="FE92" s="290"/>
      <c r="FF92" s="291"/>
      <c r="FG92" s="291"/>
      <c r="FH92" s="291"/>
      <c r="FI92" s="291"/>
      <c r="FJ92" s="291"/>
      <c r="FK92" s="291"/>
      <c r="FL92" s="291"/>
      <c r="FM92" s="290"/>
      <c r="FN92" s="291"/>
      <c r="FO92" s="291"/>
      <c r="FP92" s="291"/>
      <c r="FQ92" s="292"/>
      <c r="FR92" s="292"/>
      <c r="FS92" s="292"/>
      <c r="FT92" s="48"/>
      <c r="FU92" s="48"/>
      <c r="FV92" s="48"/>
      <c r="FW92" s="48"/>
      <c r="FX92" s="48"/>
      <c r="FY92" s="48"/>
      <c r="FZ92" s="48"/>
      <c r="GA92" s="48"/>
      <c r="GB92" s="48"/>
      <c r="GC92" s="48"/>
      <c r="GD92" s="48"/>
      <c r="GE92" s="48"/>
      <c r="GF92" s="48"/>
      <c r="GG92" s="48"/>
      <c r="GH92" s="289"/>
      <c r="GI92" s="289"/>
      <c r="GJ92" s="289"/>
      <c r="GK92" s="289"/>
      <c r="GL92" s="289"/>
      <c r="GM92" s="289"/>
      <c r="GN92" s="289"/>
      <c r="GO92" s="289"/>
      <c r="GP92" s="289"/>
      <c r="GQ92" s="80"/>
      <c r="GR92" s="80"/>
      <c r="GS92" s="80"/>
      <c r="GT92" s="80"/>
      <c r="GU92" s="80"/>
      <c r="GV92" s="80"/>
      <c r="GW92" s="80"/>
      <c r="GX92" s="80"/>
      <c r="GY92" s="80"/>
      <c r="GZ92" s="80"/>
      <c r="HA92" s="80"/>
      <c r="HB92" s="80"/>
      <c r="HC92" s="80"/>
      <c r="HD92" s="80"/>
      <c r="HE92" s="80"/>
      <c r="HF92" s="80"/>
      <c r="HG92" s="80"/>
      <c r="HH92" s="80"/>
      <c r="HI92" s="80"/>
      <c r="HJ92" s="289"/>
      <c r="HK92" s="158"/>
      <c r="HL92" s="158"/>
      <c r="HM92" s="158"/>
      <c r="HN92" s="158"/>
      <c r="HO92" s="158"/>
      <c r="HP92" s="158"/>
      <c r="HQ92" s="158"/>
      <c r="HR92" s="158"/>
      <c r="HS92" s="158"/>
      <c r="HT92" s="158"/>
      <c r="HU92" s="158"/>
      <c r="HV92" s="158"/>
      <c r="HW92" s="158"/>
      <c r="HX92" s="158"/>
      <c r="HY92" s="158"/>
      <c r="HZ92" s="158"/>
      <c r="IA92" s="158"/>
      <c r="IB92" s="158"/>
      <c r="IC92" s="158"/>
      <c r="ID92" s="158"/>
      <c r="IE92" s="158"/>
      <c r="IF92" s="158"/>
      <c r="IG92" s="158"/>
      <c r="IH92" s="158"/>
      <c r="II92" s="158"/>
      <c r="IJ92" s="158"/>
      <c r="IK92" s="158"/>
      <c r="IL92" s="158"/>
      <c r="IM92" s="158"/>
      <c r="IN92" s="158"/>
      <c r="IO92" s="158"/>
      <c r="IP92" s="158"/>
      <c r="IQ92" s="158"/>
      <c r="IR92" s="158"/>
      <c r="IS92" s="158"/>
      <c r="IT92" s="158"/>
      <c r="IU92" s="158"/>
      <c r="IV92" s="158"/>
      <c r="IW92" s="158"/>
      <c r="IX92" s="158"/>
      <c r="IY92" s="158"/>
      <c r="IZ92" s="158"/>
      <c r="JA92" s="158"/>
      <c r="JB92" s="158"/>
      <c r="JC92" s="158"/>
      <c r="JD92" s="158"/>
      <c r="JE92" s="158"/>
      <c r="JF92" s="158"/>
      <c r="JG92" s="158"/>
      <c r="JH92" s="158"/>
      <c r="JI92" s="158"/>
      <c r="JJ92" s="158"/>
      <c r="JK92" s="158"/>
      <c r="JL92" s="158"/>
      <c r="JM92" s="158"/>
      <c r="JN92" s="158"/>
      <c r="JO92" s="158"/>
      <c r="JP92" s="158"/>
      <c r="JQ92" s="158"/>
      <c r="JR92" s="158"/>
      <c r="JS92" s="158"/>
      <c r="JT92" s="158"/>
      <c r="JU92" s="158"/>
      <c r="JV92" s="158"/>
      <c r="JW92" s="158"/>
      <c r="JX92" s="158"/>
      <c r="JY92" s="158"/>
      <c r="JZ92" s="158"/>
      <c r="KA92" s="158"/>
      <c r="KB92" s="158"/>
      <c r="KC92" s="158"/>
      <c r="KD92" s="158"/>
      <c r="KE92" s="158"/>
      <c r="KF92" s="158"/>
      <c r="KG92" s="158"/>
      <c r="KH92" s="158"/>
      <c r="KI92" s="158"/>
      <c r="KJ92" s="158"/>
      <c r="KK92" s="158"/>
      <c r="KL92" s="158"/>
      <c r="KM92" s="231"/>
      <c r="KN92" s="231"/>
      <c r="KO92" s="231"/>
      <c r="KP92" s="231"/>
      <c r="KQ92" s="231"/>
      <c r="KR92" s="231"/>
      <c r="KS92" s="231"/>
      <c r="KT92" s="231"/>
      <c r="KU92" s="231"/>
      <c r="KV92" s="231"/>
      <c r="KW92" s="231"/>
      <c r="KX92" s="231"/>
      <c r="KY92" s="231"/>
      <c r="KZ92" s="231"/>
      <c r="LA92" s="231"/>
      <c r="LB92" s="231"/>
      <c r="LC92" s="231"/>
      <c r="LD92" s="231"/>
      <c r="LE92" s="231"/>
      <c r="LF92" s="231"/>
      <c r="LG92" s="231"/>
      <c r="LH92" s="231"/>
      <c r="LI92" s="231"/>
      <c r="LJ92" s="231"/>
      <c r="LK92" s="231"/>
      <c r="LL92" s="231"/>
      <c r="LM92" s="231"/>
      <c r="LN92" s="231"/>
      <c r="LO92" s="231"/>
      <c r="LP92" s="231"/>
      <c r="LQ92" s="231"/>
      <c r="LR92" s="231"/>
      <c r="LS92" s="231"/>
      <c r="LT92" s="231"/>
      <c r="LU92" s="231"/>
      <c r="LV92" s="231"/>
      <c r="LW92" s="231"/>
      <c r="LX92" s="231"/>
    </row>
    <row r="93" spans="1:336" s="130" customFormat="1" ht="12.75" customHeight="1" x14ac:dyDescent="0.2">
      <c r="J93" s="298"/>
      <c r="K93" s="298"/>
      <c r="L93" s="298"/>
      <c r="CE93" s="299"/>
    </row>
    <row r="94" spans="1:336" s="130" customFormat="1" ht="12.75" customHeight="1" x14ac:dyDescent="0.2">
      <c r="J94" s="298"/>
      <c r="K94" s="298"/>
      <c r="L94" s="298"/>
      <c r="BE94" s="300"/>
      <c r="CE94" s="299"/>
      <c r="DJ94" s="300"/>
    </row>
    <row r="95" spans="1:336" s="130" customFormat="1" ht="12.75" customHeight="1" x14ac:dyDescent="0.2">
      <c r="J95" s="298"/>
      <c r="K95" s="298"/>
      <c r="L95" s="298"/>
      <c r="CE95" s="299"/>
    </row>
    <row r="96" spans="1:336" s="130" customFormat="1" ht="12.75" customHeight="1" x14ac:dyDescent="0.2">
      <c r="J96" s="298"/>
      <c r="K96" s="298"/>
      <c r="L96" s="298"/>
      <c r="CE96" s="299"/>
      <c r="DB96" s="300"/>
      <c r="DJ96" s="300"/>
    </row>
    <row r="97" spans="5:114" s="130" customFormat="1" ht="12.75" customHeight="1" x14ac:dyDescent="0.2">
      <c r="J97" s="298"/>
      <c r="K97" s="298"/>
      <c r="L97" s="298"/>
      <c r="BE97" s="301"/>
      <c r="CE97" s="299"/>
    </row>
    <row r="98" spans="5:114" s="130" customFormat="1" ht="12.75" customHeight="1" x14ac:dyDescent="0.2">
      <c r="J98" s="298"/>
      <c r="K98" s="298"/>
      <c r="L98" s="298"/>
      <c r="CE98" s="299"/>
      <c r="DJ98" s="301"/>
    </row>
    <row r="99" spans="5:114" x14ac:dyDescent="0.2">
      <c r="E99" s="130"/>
    </row>
    <row r="100" spans="5:114" x14ac:dyDescent="0.2">
      <c r="E100" s="130"/>
    </row>
  </sheetData>
  <dataConsolidate leftLabels="1"/>
  <mergeCells count="215">
    <mergeCell ref="HI52:HI54"/>
    <mergeCell ref="A89:A92"/>
    <mergeCell ref="B89:B92"/>
    <mergeCell ref="GX52:GY53"/>
    <mergeCell ref="GZ52:HA52"/>
    <mergeCell ref="HB52:HC52"/>
    <mergeCell ref="HD52:HE52"/>
    <mergeCell ref="HF52:HG52"/>
    <mergeCell ref="HH52:HH53"/>
    <mergeCell ref="LL8:LM8"/>
    <mergeCell ref="LN8:LO8"/>
    <mergeCell ref="LP8:LQ8"/>
    <mergeCell ref="LR8:LS8"/>
    <mergeCell ref="LT8:LU8"/>
    <mergeCell ref="A52:A54"/>
    <mergeCell ref="B52:B54"/>
    <mergeCell ref="GP52:GQ53"/>
    <mergeCell ref="GR52:GS52"/>
    <mergeCell ref="GT52:GW52"/>
    <mergeCell ref="KZ8:LA8"/>
    <mergeCell ref="LB8:LC8"/>
    <mergeCell ref="LD8:LE8"/>
    <mergeCell ref="LF8:LG8"/>
    <mergeCell ref="LH8:LI8"/>
    <mergeCell ref="LJ8:LK8"/>
    <mergeCell ref="KP8:KP9"/>
    <mergeCell ref="KQ8:KQ9"/>
    <mergeCell ref="KR8:KS8"/>
    <mergeCell ref="KT8:KU8"/>
    <mergeCell ref="KV8:KW8"/>
    <mergeCell ref="KX8:KY8"/>
    <mergeCell ref="JS8:JV8"/>
    <mergeCell ref="JW8:JZ8"/>
    <mergeCell ref="KA8:KD8"/>
    <mergeCell ref="KE8:KH8"/>
    <mergeCell ref="KI8:KL8"/>
    <mergeCell ref="KO8:KO9"/>
    <mergeCell ref="IU8:IX8"/>
    <mergeCell ref="IY8:JB8"/>
    <mergeCell ref="JC8:JF8"/>
    <mergeCell ref="JG8:JJ8"/>
    <mergeCell ref="JK8:JN8"/>
    <mergeCell ref="JO8:JR8"/>
    <mergeCell ref="HW8:HZ8"/>
    <mergeCell ref="IA8:ID8"/>
    <mergeCell ref="IE8:IH8"/>
    <mergeCell ref="II8:IL8"/>
    <mergeCell ref="IM8:IP8"/>
    <mergeCell ref="IQ8:IT8"/>
    <mergeCell ref="FU8:FU9"/>
    <mergeCell ref="FY8:FY9"/>
    <mergeCell ref="FZ8:FZ9"/>
    <mergeCell ref="GA8:GA9"/>
    <mergeCell ref="GC8:GC9"/>
    <mergeCell ref="GD8:GD9"/>
    <mergeCell ref="FA8:FD8"/>
    <mergeCell ref="FE8:FH8"/>
    <mergeCell ref="FI8:FL8"/>
    <mergeCell ref="FM8:FP8"/>
    <mergeCell ref="FS8:FS9"/>
    <mergeCell ref="FT8:FT9"/>
    <mergeCell ref="DR8:DR9"/>
    <mergeCell ref="DV8:DV9"/>
    <mergeCell ref="DW8:DW9"/>
    <mergeCell ref="DX8:DX9"/>
    <mergeCell ref="DZ8:DZ9"/>
    <mergeCell ref="EA8:EA9"/>
    <mergeCell ref="CX8:DA8"/>
    <mergeCell ref="DB8:DE8"/>
    <mergeCell ref="DF8:DI8"/>
    <mergeCell ref="DJ8:DM8"/>
    <mergeCell ref="DP8:DP9"/>
    <mergeCell ref="DQ8:DQ9"/>
    <mergeCell ref="BU8:BU9"/>
    <mergeCell ref="BV8:BV9"/>
    <mergeCell ref="BW8:BW9"/>
    <mergeCell ref="CL8:CO8"/>
    <mergeCell ref="CP8:CS8"/>
    <mergeCell ref="CT8:CW8"/>
    <mergeCell ref="LD7:LI7"/>
    <mergeCell ref="AG8:AJ8"/>
    <mergeCell ref="AK8:AN8"/>
    <mergeCell ref="AO8:AR8"/>
    <mergeCell ref="AS8:AV8"/>
    <mergeCell ref="AW8:AZ8"/>
    <mergeCell ref="BA8:BD8"/>
    <mergeCell ref="BE8:BH8"/>
    <mergeCell ref="BK8:BK9"/>
    <mergeCell ref="BL8:BL9"/>
    <mergeCell ref="JG7:JN7"/>
    <mergeCell ref="JO7:JV7"/>
    <mergeCell ref="JW7:KD7"/>
    <mergeCell ref="KE7:KL7"/>
    <mergeCell ref="KR7:KW7"/>
    <mergeCell ref="KX7:LC7"/>
    <mergeCell ref="GB7:GB9"/>
    <mergeCell ref="GC7:GE7"/>
    <mergeCell ref="GF7:GF9"/>
    <mergeCell ref="GG7:GG9"/>
    <mergeCell ref="HK7:HR7"/>
    <mergeCell ref="HS7:HZ7"/>
    <mergeCell ref="GE8:GE9"/>
    <mergeCell ref="HK8:HN8"/>
    <mergeCell ref="HO8:HR8"/>
    <mergeCell ref="HS8:HV8"/>
    <mergeCell ref="DV7:DX7"/>
    <mergeCell ref="DY7:DY9"/>
    <mergeCell ref="DZ7:EB7"/>
    <mergeCell ref="EC7:EC9"/>
    <mergeCell ref="ED7:ED9"/>
    <mergeCell ref="FS7:FU7"/>
    <mergeCell ref="EB8:EB9"/>
    <mergeCell ref="EO8:ER8"/>
    <mergeCell ref="ES8:EV8"/>
    <mergeCell ref="EW8:EZ8"/>
    <mergeCell ref="AA7:AA8"/>
    <mergeCell ref="BK7:BM7"/>
    <mergeCell ref="BN7:BN9"/>
    <mergeCell ref="BO7:BO9"/>
    <mergeCell ref="BP7:BP9"/>
    <mergeCell ref="BQ7:BS7"/>
    <mergeCell ref="BM8:BM9"/>
    <mergeCell ref="BQ8:BQ9"/>
    <mergeCell ref="BR8:BR9"/>
    <mergeCell ref="BS8:BS9"/>
    <mergeCell ref="U7:U8"/>
    <mergeCell ref="V7:V8"/>
    <mergeCell ref="W7:W8"/>
    <mergeCell ref="X7:X8"/>
    <mergeCell ref="Y7:Y8"/>
    <mergeCell ref="Z7:Z8"/>
    <mergeCell ref="LP6:LU7"/>
    <mergeCell ref="LV6:LX7"/>
    <mergeCell ref="C7:C9"/>
    <mergeCell ref="D7:D9"/>
    <mergeCell ref="E7:E9"/>
    <mergeCell ref="F7:G8"/>
    <mergeCell ref="H7:I8"/>
    <mergeCell ref="J7:K7"/>
    <mergeCell ref="L7:M7"/>
    <mergeCell ref="N7:O7"/>
    <mergeCell ref="HK6:IX6"/>
    <mergeCell ref="IY6:KL6"/>
    <mergeCell ref="KN6:KN8"/>
    <mergeCell ref="KO6:KQ7"/>
    <mergeCell ref="KR6:LI6"/>
    <mergeCell ref="LJ6:LO7"/>
    <mergeCell ref="IA7:IH7"/>
    <mergeCell ref="II7:IP7"/>
    <mergeCell ref="IQ7:IX7"/>
    <mergeCell ref="IY7:JF7"/>
    <mergeCell ref="GI6:GI8"/>
    <mergeCell ref="GJ6:GJ8"/>
    <mergeCell ref="GK6:GK8"/>
    <mergeCell ref="GL6:GL8"/>
    <mergeCell ref="GM6:GM8"/>
    <mergeCell ref="GN6:GN8"/>
    <mergeCell ref="EL6:EM8"/>
    <mergeCell ref="EN6:EN8"/>
    <mergeCell ref="EO6:FP7"/>
    <mergeCell ref="FQ6:FR8"/>
    <mergeCell ref="FS6:GG6"/>
    <mergeCell ref="GH6:GH8"/>
    <mergeCell ref="FV7:FV9"/>
    <mergeCell ref="FW7:FW9"/>
    <mergeCell ref="FX7:FX9"/>
    <mergeCell ref="FY7:GA7"/>
    <mergeCell ref="EF6:EF8"/>
    <mergeCell ref="EG6:EG8"/>
    <mergeCell ref="EH6:EH8"/>
    <mergeCell ref="EI6:EI8"/>
    <mergeCell ref="EJ6:EJ8"/>
    <mergeCell ref="EK6:EK8"/>
    <mergeCell ref="CI6:CJ8"/>
    <mergeCell ref="CK6:CK8"/>
    <mergeCell ref="CL6:DM7"/>
    <mergeCell ref="DN6:DO8"/>
    <mergeCell ref="DP6:ED6"/>
    <mergeCell ref="EE6:EE8"/>
    <mergeCell ref="DP7:DR7"/>
    <mergeCell ref="DS7:DS9"/>
    <mergeCell ref="DT7:DT9"/>
    <mergeCell ref="DU7:DU9"/>
    <mergeCell ref="CB6:CB8"/>
    <mergeCell ref="CC6:CC8"/>
    <mergeCell ref="CD6:CD8"/>
    <mergeCell ref="CE6:CE8"/>
    <mergeCell ref="CF6:CF8"/>
    <mergeCell ref="CG6:CH8"/>
    <mergeCell ref="AF6:AF8"/>
    <mergeCell ref="AG6:BH7"/>
    <mergeCell ref="BI6:BJ8"/>
    <mergeCell ref="BK6:BY6"/>
    <mergeCell ref="BZ6:BZ8"/>
    <mergeCell ref="CA6:CA8"/>
    <mergeCell ref="BT7:BT9"/>
    <mergeCell ref="BU7:BW7"/>
    <mergeCell ref="BX7:BX9"/>
    <mergeCell ref="BY7:BY9"/>
    <mergeCell ref="N6:Q6"/>
    <mergeCell ref="R6:U6"/>
    <mergeCell ref="V6:W6"/>
    <mergeCell ref="X6:AA6"/>
    <mergeCell ref="AB6:AC8"/>
    <mergeCell ref="AD6:AE8"/>
    <mergeCell ref="P7:Q7"/>
    <mergeCell ref="R7:R8"/>
    <mergeCell ref="S7:S8"/>
    <mergeCell ref="T7:T8"/>
    <mergeCell ref="A1:B1"/>
    <mergeCell ref="A6:A9"/>
    <mergeCell ref="B6:B9"/>
    <mergeCell ref="C6:E6"/>
    <mergeCell ref="F6:I6"/>
    <mergeCell ref="J6:M6"/>
  </mergeCells>
  <conditionalFormatting sqref="DO3 FQ19:FR38 DN19:DO38 CD19:CD38 BI19:BJ38 GL19:GL38 EI19:EI38">
    <cfRule type="expression" dxfId="72" priority="71">
      <formula>BI3&lt;-2</formula>
    </cfRule>
  </conditionalFormatting>
  <conditionalFormatting sqref="CO3 CW3 DA3 DE3 DI3 DM3 CS3 BD19:BD38 AZ19:AZ38 AV19:AV38 AR19:AR38 FP19:FP38 FL19:FL38 FH19:FH38 FD19:FD38 EZ19:EZ38 EV19:EV38 DE19:DE38 DI19:DI38 DA19:DA38 CW19:CW38 CS19:CS38 ER19:ER38 DM19:DM38 CO19:CO38 AJ19:AJ38 BH19:BH38 AN19:AN38">
    <cfRule type="expression" dxfId="71" priority="72">
      <formula>AND(AJ3&lt;=1.2,AJ3&gt;=0.8)</formula>
    </cfRule>
    <cfRule type="expression" dxfId="70" priority="73">
      <formula>IF(AND(AG3=0,AH3=0),FALSE,OR(AJ3&lt;0.8,AJ3&gt;1.2,AND(AG3=0,AH3&gt;0)))</formula>
    </cfRule>
  </conditionalFormatting>
  <conditionalFormatting sqref="DN3">
    <cfRule type="expression" dxfId="69" priority="70">
      <formula>DN3&lt;-2</formula>
    </cfRule>
  </conditionalFormatting>
  <conditionalFormatting sqref="EI18 GL18 BI18:BJ18 CD18 DN18:DO18 FQ18:FR18">
    <cfRule type="expression" dxfId="68" priority="67">
      <formula>BI18&lt;-2</formula>
    </cfRule>
  </conditionalFormatting>
  <conditionalFormatting sqref="AN18 BH18 AJ18 CO18 DM18 ER18 CS18 CW18 DA18 DI18 DE18 EV18 EZ18 FD18 FH18 FL18 FP18 AR18 AV18 AZ18 BD18">
    <cfRule type="expression" dxfId="67" priority="68">
      <formula>AND(AJ18&lt;=1.2,AJ18&gt;=0.8)</formula>
    </cfRule>
    <cfRule type="expression" dxfId="66" priority="69">
      <formula>IF(AND(AG18=0,AH18=0),FALSE,OR(AJ18&lt;0.8,AJ18&gt;1.2,AND(AG18=0,AH18&gt;0)))</formula>
    </cfRule>
  </conditionalFormatting>
  <conditionalFormatting sqref="CD15 DN15:DO15 EI15 FQ15:FR15 GL15 BI15:BJ15 CD43 DN43:DO43 EI43 FQ43:FR43 GL43 BI43:BJ43">
    <cfRule type="expression" dxfId="65" priority="63">
      <formula>BI15&lt;-2</formula>
    </cfRule>
  </conditionalFormatting>
  <conditionalFormatting sqref="AJ46:AJ51 AN46:AN51 AR46:AR51 AV46:AV51 AZ46:AZ51 BD46:BD51 BH46:BH51 BH89:BH92 AZ89:AZ92 AV89:AV92 AR89:AR92 AN89:AN92 AN57:AN59 AR57:AR59 AV57:AV59 AZ57:AZ59 BD57:BD59 BH57:BH59 AJ89:AJ92 BD89:BD92 CO57:CO59 CS57:CS59 CW57:CW59 DA57:DA59 DE57:DE59 DI57:DI59 DM56:DM59 AJ57:AJ59 AJ61:AJ68 DM61:DM68 DI61:DI68 DE61:DE68 DA61:DA68 CW61:CW68 CS61:CS68 CO61:CO68 BH61:BH68 BD61:BD68 AZ61:AZ68 AV61:AV68 AR61:AR68 AN61:AN68 AN70:AN79 AR70:AR79 AV70:AV79 AZ70:AZ79 BD70:BD79 BH70:BH72 CO70:CO84 CS70:CS84 CW70:CW84 DA70:DA84 DE70:DE84 DI70:DI84 DM70:DM84 AJ70:AJ83 AJ15 AN15 AR15 AV15 AZ15 BD15 BH15 CO15 CS15 CW15 DA15 DE15 DI15 DM15 ER15 EV15 EZ15 FD15 FH15 FL15 FP15 FP43 FL43 FH43 FD43 EZ43 EV43 ER43 DM43 DI43 DE43 DA43 CW43 CS43 CO43 BH43 BD43 AZ43 AV43 AR43 AN43 AJ43 BH75 BH79 CS89:CS92 CO89:CO92 CW89:CW92 DA89:DA92 DE89:DE92 DI89:DI92">
    <cfRule type="expression" dxfId="64" priority="64">
      <formula>AND(AJ15&lt;=1.2,AJ15&gt;=0.8)</formula>
    </cfRule>
    <cfRule type="expression" dxfId="63" priority="65">
      <formula>IF(AND(AG15=0,AH15=0),FALSE,OR(AJ15&lt;0.8,AJ15&gt;1.2,AND(AG15=0,AH15&gt;0)))</formula>
    </cfRule>
  </conditionalFormatting>
  <conditionalFormatting sqref="AN80:AN83">
    <cfRule type="expression" dxfId="62" priority="61">
      <formula>AND(AN80&lt;=1.2,AN80&gt;=0.8)</formula>
    </cfRule>
    <cfRule type="expression" dxfId="61" priority="62">
      <formula>IF(AND(AK80=0,AL80=0),FALSE,OR(AN80&lt;0.8,AN80&gt;1.2,AND(AK80=0,AL80&gt;0)))</formula>
    </cfRule>
  </conditionalFormatting>
  <conditionalFormatting sqref="AR80:AR82">
    <cfRule type="expression" dxfId="60" priority="59">
      <formula>AND(AR80&lt;=1.2,AR80&gt;=0.8)</formula>
    </cfRule>
    <cfRule type="expression" dxfId="59" priority="60">
      <formula>IF(AND(AO80=0,AP80=0),FALSE,OR(AR80&lt;0.8,AR80&gt;1.2,AND(AO80=0,AP80&gt;0)))</formula>
    </cfRule>
  </conditionalFormatting>
  <conditionalFormatting sqref="AN84">
    <cfRule type="expression" dxfId="58" priority="57">
      <formula>AND(AN84&lt;=1.2,AN84&gt;=0.8)</formula>
    </cfRule>
    <cfRule type="expression" dxfId="57" priority="58">
      <formula>IF(AND(AK84=0,AL84=0),FALSE,OR(AN84&lt;0.8,AN84&gt;1.2,AND(AK84=0,AL84&gt;0)))</formula>
    </cfRule>
  </conditionalFormatting>
  <conditionalFormatting sqref="AR83:AR84">
    <cfRule type="expression" dxfId="56" priority="55">
      <formula>AND(AR83&lt;=1.2,AR83&gt;=0.8)</formula>
    </cfRule>
    <cfRule type="expression" dxfId="55" priority="56">
      <formula>IF(AND(AO83=0,AP83=0),FALSE,OR(AR83&lt;0.8,AR83&gt;1.2,AND(AO83=0,AP83&gt;0)))</formula>
    </cfRule>
  </conditionalFormatting>
  <conditionalFormatting sqref="AV80:AV84">
    <cfRule type="expression" dxfId="54" priority="53">
      <formula>AND(AV80&lt;=1.2,AV80&gt;=0.8)</formula>
    </cfRule>
    <cfRule type="expression" dxfId="53" priority="54">
      <formula>IF(AND(AS80=0,AT80=0),FALSE,OR(AV80&lt;0.8,AV80&gt;1.2,AND(AS80=0,AT80&gt;0)))</formula>
    </cfRule>
  </conditionalFormatting>
  <conditionalFormatting sqref="AZ80:AZ84">
    <cfRule type="expression" dxfId="52" priority="51">
      <formula>AND(AZ80&lt;=1.2,AZ80&gt;=0.8)</formula>
    </cfRule>
    <cfRule type="expression" dxfId="51" priority="52">
      <formula>IF(AND(AW80=0,AX80=0),FALSE,OR(AZ80&lt;0.8,AZ80&gt;1.2,AND(AW80=0,AX80&gt;0)))</formula>
    </cfRule>
  </conditionalFormatting>
  <conditionalFormatting sqref="BD80:BD84">
    <cfRule type="expression" dxfId="50" priority="49">
      <formula>AND(BD80&lt;=1.2,BD80&gt;=0.8)</formula>
    </cfRule>
    <cfRule type="expression" dxfId="49" priority="50">
      <formula>IF(AND(BA80=0,BB80=0),FALSE,OR(BD80&lt;0.8,BD80&gt;1.2,AND(BA80=0,BB80&gt;0)))</formula>
    </cfRule>
  </conditionalFormatting>
  <conditionalFormatting sqref="BH80:BH84">
    <cfRule type="expression" dxfId="48" priority="47">
      <formula>AND(BH80&lt;=1.2,BH80&gt;=0.8)</formula>
    </cfRule>
    <cfRule type="expression" dxfId="47" priority="48">
      <formula>IF(AND(BE80=0,BF80=0),FALSE,OR(BH80&lt;0.8,BH80&gt;1.2,AND(BE80=0,BF80&gt;0)))</formula>
    </cfRule>
  </conditionalFormatting>
  <conditionalFormatting sqref="DM89:DM92">
    <cfRule type="expression" dxfId="46" priority="45">
      <formula>AND(DM89&lt;=1.2,DM89&gt;=0.8)</formula>
    </cfRule>
    <cfRule type="expression" dxfId="45" priority="46">
      <formula>IF(AND(DJ89=0,DK89=0),FALSE,OR(DM89&lt;0.8,DM89&gt;1.2,AND(DJ89=0,DK89&gt;0)))</formula>
    </cfRule>
  </conditionalFormatting>
  <conditionalFormatting sqref="DI56">
    <cfRule type="expression" dxfId="44" priority="43">
      <formula>AND(DI56&lt;=1.2,DI56&gt;=0.8)</formula>
    </cfRule>
    <cfRule type="expression" dxfId="43" priority="44">
      <formula>IF(AND(DF56=0,DG56=0),FALSE,OR(DI56&lt;0.8,DI56&gt;1.2,AND(DF56=0,DG56&gt;0)))</formula>
    </cfRule>
  </conditionalFormatting>
  <conditionalFormatting sqref="DE56">
    <cfRule type="expression" dxfId="42" priority="41">
      <formula>AND(DE56&lt;=1.2,DE56&gt;=0.8)</formula>
    </cfRule>
    <cfRule type="expression" dxfId="41" priority="42">
      <formula>IF(AND(DB56=0,DC56=0),FALSE,OR(DE56&lt;0.8,DE56&gt;1.2,AND(DB56=0,DC56&gt;0)))</formula>
    </cfRule>
  </conditionalFormatting>
  <conditionalFormatting sqref="DA56">
    <cfRule type="expression" dxfId="40" priority="39">
      <formula>AND(DA56&lt;=1.2,DA56&gt;=0.8)</formula>
    </cfRule>
    <cfRule type="expression" dxfId="39" priority="40">
      <formula>IF(AND(CX56=0,CY56=0),FALSE,OR(DA56&lt;0.8,DA56&gt;1.2,AND(CX56=0,CY56&gt;0)))</formula>
    </cfRule>
  </conditionalFormatting>
  <conditionalFormatting sqref="CW56">
    <cfRule type="expression" dxfId="38" priority="37">
      <formula>AND(CW56&lt;=1.2,CW56&gt;=0.8)</formula>
    </cfRule>
    <cfRule type="expression" dxfId="37" priority="38">
      <formula>IF(AND(CT56=0,CU56=0),FALSE,OR(CW56&lt;0.8,CW56&gt;1.2,AND(CT56=0,CU56&gt;0)))</formula>
    </cfRule>
  </conditionalFormatting>
  <conditionalFormatting sqref="CS56">
    <cfRule type="expression" dxfId="36" priority="35">
      <formula>AND(CS56&lt;=1.2,CS56&gt;=0.8)</formula>
    </cfRule>
    <cfRule type="expression" dxfId="35" priority="36">
      <formula>IF(AND(CP56=0,CQ56=0),FALSE,OR(CS56&lt;0.8,CS56&gt;1.2,AND(CP56=0,CQ56&gt;0)))</formula>
    </cfRule>
  </conditionalFormatting>
  <conditionalFormatting sqref="CO56">
    <cfRule type="expression" dxfId="34" priority="33">
      <formula>AND(CO56&lt;=1.2,CO56&gt;=0.8)</formula>
    </cfRule>
    <cfRule type="expression" dxfId="33" priority="34">
      <formula>IF(AND(CL56=0,CM56=0),FALSE,OR(CO56&lt;0.8,CO56&gt;1.2,AND(CL56=0,CM56&gt;0)))</formula>
    </cfRule>
  </conditionalFormatting>
  <conditionalFormatting sqref="BH56">
    <cfRule type="expression" dxfId="32" priority="31">
      <formula>AND(BH56&lt;=1.2,BH56&gt;=0.8)</formula>
    </cfRule>
    <cfRule type="expression" dxfId="31" priority="32">
      <formula>IF(AND(BE56=0,BF56=0),FALSE,OR(BH56&lt;0.8,BH56&gt;1.2,AND(BE56=0,BF56&gt;0)))</formula>
    </cfRule>
  </conditionalFormatting>
  <conditionalFormatting sqref="BD56">
    <cfRule type="expression" dxfId="30" priority="29">
      <formula>AND(BD56&lt;=1.2,BD56&gt;=0.8)</formula>
    </cfRule>
    <cfRule type="expression" dxfId="29" priority="30">
      <formula>IF(AND(BA56=0,BB56=0),FALSE,OR(BD56&lt;0.8,BD56&gt;1.2,AND(BA56=0,BB56&gt;0)))</formula>
    </cfRule>
  </conditionalFormatting>
  <conditionalFormatting sqref="AZ56">
    <cfRule type="expression" dxfId="28" priority="27">
      <formula>AND(AZ56&lt;=1.2,AZ56&gt;=0.8)</formula>
    </cfRule>
    <cfRule type="expression" dxfId="27" priority="28">
      <formula>IF(AND(AW56=0,AX56=0),FALSE,OR(AZ56&lt;0.8,AZ56&gt;1.2,AND(AW56=0,AX56&gt;0)))</formula>
    </cfRule>
  </conditionalFormatting>
  <conditionalFormatting sqref="AV56">
    <cfRule type="expression" dxfId="26" priority="25">
      <formula>AND(AV56&lt;=1.2,AV56&gt;=0.8)</formula>
    </cfRule>
    <cfRule type="expression" dxfId="25" priority="26">
      <formula>IF(AND(AS56=0,AT56=0),FALSE,OR(AV56&lt;0.8,AV56&gt;1.2,AND(AS56=0,AT56&gt;0)))</formula>
    </cfRule>
  </conditionalFormatting>
  <conditionalFormatting sqref="AR56">
    <cfRule type="expression" dxfId="24" priority="23">
      <formula>AND(AR56&lt;=1.2,AR56&gt;=0.8)</formula>
    </cfRule>
    <cfRule type="expression" dxfId="23" priority="24">
      <formula>IF(AND(AO56=0,AP56=0),FALSE,OR(AR56&lt;0.8,AR56&gt;1.2,AND(AO56=0,AP56&gt;0)))</formula>
    </cfRule>
  </conditionalFormatting>
  <conditionalFormatting sqref="AN56">
    <cfRule type="expression" dxfId="22" priority="21">
      <formula>AND(AN56&lt;=1.2,AN56&gt;=0.8)</formula>
    </cfRule>
    <cfRule type="expression" dxfId="21" priority="22">
      <formula>IF(AND(AK56=0,AL56=0),FALSE,OR(AN56&lt;0.8,AN56&gt;1.2,AND(AK56=0,AL56&gt;0)))</formula>
    </cfRule>
  </conditionalFormatting>
  <conditionalFormatting sqref="AJ56">
    <cfRule type="expression" dxfId="20" priority="19">
      <formula>AND(AJ56&lt;=1.2,AJ56&gt;=0.8)</formula>
    </cfRule>
    <cfRule type="expression" dxfId="19" priority="20">
      <formula>IF(AND(AG56=0,AH56=0),FALSE,OR(AJ56&lt;0.8,AJ56&gt;1.2,AND(AG56=0,AH56&gt;0)))</formula>
    </cfRule>
  </conditionalFormatting>
  <conditionalFormatting sqref="AN60 AR60 AV60 AZ60 BD60 BH60 AJ60">
    <cfRule type="expression" dxfId="18" priority="17">
      <formula>AND(AJ60&lt;=1.2,AJ60&gt;=0.8)</formula>
    </cfRule>
    <cfRule type="expression" dxfId="17" priority="18">
      <formula>IF(AND(AG60=0,AH60=0),FALSE,OR(AJ60&lt;0.8,AJ60&gt;1.2,AND(AG60=0,AH60&gt;0)))</formula>
    </cfRule>
  </conditionalFormatting>
  <conditionalFormatting sqref="CS60 CW60 DA60 DE60 DI60 DM60 CO60">
    <cfRule type="expression" dxfId="16" priority="15">
      <formula>AND(CO60&lt;=1.2,CO60&gt;=0.8)</formula>
    </cfRule>
    <cfRule type="expression" dxfId="15" priority="16">
      <formula>IF(AND(CL60=0,CM60=0),FALSE,OR(CO60&lt;0.8,CO60&gt;1.2,AND(CL60=0,CM60&gt;0)))</formula>
    </cfRule>
  </conditionalFormatting>
  <conditionalFormatting sqref="AJ69 DM69 DI69 DE69 DA69 CW69 CS69 CO69 BH69 BD69 AZ69 AV69 AR69 AN69">
    <cfRule type="expression" dxfId="14" priority="13">
      <formula>AND(AJ69&lt;=1.2,AJ69&gt;=0.8)</formula>
    </cfRule>
    <cfRule type="expression" dxfId="13" priority="14">
      <formula>IF(AND(AG69=0,AH69=0),FALSE,OR(AJ69&lt;0.8,AJ69&gt;1.2,AND(AG69=0,AH69&gt;0)))</formula>
    </cfRule>
  </conditionalFormatting>
  <conditionalFormatting sqref="BH73:BH74">
    <cfRule type="expression" dxfId="12" priority="11">
      <formula>AND(BH73&lt;=1.2,BH73&gt;=0.8)</formula>
    </cfRule>
    <cfRule type="expression" dxfId="11" priority="12">
      <formula>IF(AND(BE73=0,BF73=0),FALSE,OR(BH73&lt;0.8,BH73&gt;1.2,AND(BE73=0,BF73&gt;0)))</formula>
    </cfRule>
  </conditionalFormatting>
  <conditionalFormatting sqref="BH76:BH77">
    <cfRule type="expression" dxfId="10" priority="9">
      <formula>AND(BH76&lt;=1.2,BH76&gt;=0.8)</formula>
    </cfRule>
    <cfRule type="expression" dxfId="9" priority="10">
      <formula>IF(AND(BE76=0,BF76=0),FALSE,OR(BH76&lt;0.8,BH76&gt;1.2,AND(BE76=0,BF76&gt;0)))</formula>
    </cfRule>
  </conditionalFormatting>
  <conditionalFormatting sqref="A41:A42 A13:A14 A11 A16:A17 A44">
    <cfRule type="duplicateValues" dxfId="8" priority="66"/>
  </conditionalFormatting>
  <conditionalFormatting sqref="FQ39:FR39 DN39:DO39 CD39 BI39:BJ39 GL39 EI39">
    <cfRule type="expression" dxfId="7" priority="6">
      <formula>BI39&lt;-2</formula>
    </cfRule>
  </conditionalFormatting>
  <conditionalFormatting sqref="BD39 AZ39 AV39 AR39 FP39 FL39 FH39 FD39 EZ39 EV39 DE39 DI39 DA39 CW39 CS39 ER39 DM39 CO39 AJ39 BH39 AN39">
    <cfRule type="expression" dxfId="6" priority="7">
      <formula>AND(AJ39&lt;=1.2,AJ39&gt;=0.8)</formula>
    </cfRule>
    <cfRule type="expression" dxfId="5" priority="8">
      <formula>IF(AND(AG39=0,AH39=0),FALSE,OR(AJ39&lt;0.8,AJ39&gt;1.2,AND(AG39=0,AH39&gt;0)))</formula>
    </cfRule>
  </conditionalFormatting>
  <conditionalFormatting sqref="A15">
    <cfRule type="duplicateValues" dxfId="4" priority="5"/>
  </conditionalFormatting>
  <conditionalFormatting sqref="A18 A21:A23">
    <cfRule type="duplicateValues" dxfId="3" priority="3"/>
  </conditionalFormatting>
  <conditionalFormatting sqref="A39">
    <cfRule type="duplicateValues" dxfId="2" priority="2"/>
  </conditionalFormatting>
  <conditionalFormatting sqref="A24:A38 A19:A20">
    <cfRule type="duplicateValues" dxfId="1" priority="4"/>
  </conditionalFormatting>
  <conditionalFormatting sqref="A43">
    <cfRule type="duplicateValues" dxfId="0" priority="1"/>
  </conditionalFormatting>
  <dataValidations count="19">
    <dataValidation type="list" allowBlank="1" showInputMessage="1" showErrorMessage="1" sqref="BX89:BY92">
      <formula1>$B$77:$B$92</formula1>
    </dataValidation>
    <dataValidation type="list" allowBlank="1" showInputMessage="1" showErrorMessage="1" sqref="KN15 KN18:KN40 KN43">
      <formula1>$B$91:$B$92</formula1>
    </dataValidation>
    <dataValidation type="list" allowBlank="1" showInputMessage="1" showErrorMessage="1" sqref="B73:B74">
      <formula1>$B$76:$B$92</formula1>
    </dataValidation>
    <dataValidation type="list" allowBlank="1" showInputMessage="1" showErrorMessage="1" sqref="B2">
      <formula1>Tip</formula1>
    </dataValidation>
    <dataValidation type="list" allowBlank="1" showErrorMessage="1" sqref="AE15 CJ15 CJ43 AE43 CJ18:CJ40 AE18:AE40">
      <formula1>Ist</formula1>
    </dataValidation>
    <dataValidation type="list" allowBlank="1" showInputMessage="1" showErrorMessage="1" sqref="B5">
      <formula1>Val</formula1>
    </dataValidation>
    <dataValidation type="list" allowBlank="1" showInputMessage="1" showErrorMessage="1" sqref="B3">
      <formula1>year</formula1>
    </dataValidation>
    <dataValidation allowBlank="1" showInputMessage="1" showErrorMessage="1" prompt="задается в формате AA.BB.CCCC_x000a__x000a_AА – номер ДЗО _x000a_BB - номер филиала. _x000a_СССС - уникальный номер проекта, реализуемого на станции." sqref="A6:A9"/>
    <dataValidation type="list" allowBlank="1" showInputMessage="1" showErrorMessage="1" prompt="ЭЭ - Энергосбережение и повыш энерг эффек-ти _x000a_УРН - Уст устройств регул-я напряжения и компенсации реактивной мощн. _x000a_СПРА - Создание систем противоаварийной и режимной автоматики _x000a_СТС - Создание систем телемеханики и связи _x000a_ПРО - Прочие проекты " sqref="C15 C43 C18:C40">
      <formula1>ME</formula1>
    </dataValidation>
    <dataValidation type="list" allowBlank="1" showInputMessage="1" showErrorMessage="1" sqref="CI89:CJ92 AD89:AE92 CI15 AD15 CI43 AD43 AD18:AD40 CI18:CI40">
      <formula1>Ist</formula1>
    </dataValidation>
    <dataValidation type="list" allowBlank="1" showErrorMessage="1" sqref="CI3:CJ3">
      <formula1>#REF!</formula1>
    </dataValidation>
    <dataValidation type="list" allowBlank="1" showErrorMessage="1" sqref="D15 D18:D40">
      <formula1>CP</formula1>
    </dataValidation>
    <dataValidation type="custom" allowBlank="1" showInputMessage="1" showErrorMessage="1" sqref="A89 A15 A43 A18:A40">
      <formula1>OR(COUNTIF(A15,"**.**.****")=LEN(A15)/10,A15="-")</formula1>
    </dataValidation>
    <dataValidation allowBlank="1" showInputMessage="1" showErrorMessage="1" promptTitle="Источинки финансирования" prompt="АТП/АПП - амортизация текущего/прошедшего периода_x000a_ПТП/ППП - прибыль текущего/прошедшего периода_x000a_ЭА - эмиссия акций_x000a_ПС - прочие собственные_x000a_ЦФ - целевое финансирование_x000a_БК - банковские кредиты_x000a_ЗМ - займы_x000a_ПРПР - прочие привлечен_x000a_КИ - комбинированный источник" sqref="CJ10"/>
    <dataValidation allowBlank="1" showInputMessage="1" showErrorMessage="1" promptTitle="Код проекта" sqref="A10"/>
    <dataValidation allowBlank="1" showInputMessage="1" showErrorMessage="1" promptTitle="Источники финансирования" prompt="АТП/АПП - амортизация текущего/прошедшего периода_x000a_ПТП/ППП - прибыль текущего/прошедшего периода_x000a_ЭА - эмиссия акций_x000a_ПС - прочие собственные_x000a_ЦФ - целевое финансирование_x000a_БК - банковские кредиты_x000a_ЗМ - займы_x000a_ПРПР - прочие привлечен_x000a_КИ - комбинированный источник" sqref="CI10 AD10:AE10"/>
    <dataValidation allowBlank="1" showInputMessage="1" showErrorMessage="1" promptTitle="Классификатор Минэнерго" prompt="ЭЭ - Энергосбережение и повыш энерг эффек-ти _x000a_УРН - Уст устройств регул-я напряжения и компенсации реактивной мощн. _x000a_СПРА - Создание систем противоаварийной и режимной автоматики _x000a_СТС - Создание систем телемеханики и связи _x000a_ПРО - Прочие проекты " sqref="C10"/>
    <dataValidation allowBlank="1" showInputMessage="1" showErrorMessage="1" promptTitle="Классификатор Целевые программы" prompt="ЦЭП - Целевая экологическая программа Группы «Интер РАО» _x000a_ПЭПЭ - Программа энергосбережения и повышения энергоэффективности_x000a_ЕБРР - План социального и экологического развития ОАО «Интер РАО» утвержденный в рамках взаимодействия с ЕБРР" sqref="D10"/>
    <dataValidation type="whole" allowBlank="1" showInputMessage="1" showErrorMessage="1" sqref="Q43 Q15 Q18:Q40">
      <formula1>11950</formula1>
      <formula2>42100</formula2>
    </dataValidation>
  </dataValidations>
  <pageMargins left="0.23622047244094491" right="0.23622047244094491" top="0.19685039370078741" bottom="0.19685039370078741" header="0.31496062992125984" footer="0.31496062992125984"/>
  <pageSetup paperSize="9" scale="10" fitToHeight="0"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autoLine="0" autoPict="0" macro="[0]!Macros1">
                <anchor>
                  <from>
                    <xdr:col>0</xdr:col>
                    <xdr:colOff>0</xdr:colOff>
                    <xdr:row>0</xdr:row>
                    <xdr:rowOff>9525</xdr:rowOff>
                  </from>
                  <to>
                    <xdr:col>1</xdr:col>
                    <xdr:colOff>3448050</xdr:colOff>
                    <xdr:row>0</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ErrorMessage="1">
          <x14:formula1>
            <xm:f>'C:\Users\spireg\AppData\Local\Microsoft\Windows\Temporary Internet Files\Content.Outlook\C2J78DGJ\[Формат_ОЭК_ИПР_2020-2024 версия 2 с ЕИАС (2).xlsb]spisok'!#REF!</xm:f>
          </x14:formula1>
          <xm:sqref>D43</xm:sqref>
        </x14:dataValidation>
        <x14:dataValidation type="list" allowBlank="1" showInputMessage="1" showErrorMessage="1">
          <x14:formula1>
            <xm:f>'O:\Works\Инвестпрограмма\Согласованные материалы ИПР2020-2024\[1)__ИПР_2020-2024_группа_ПСК__(01.10.2019).xlsb]spisok'!#REF!</xm:f>
          </x14:formula1>
          <xm:sqref>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ОЭК 2020-2024</vt:lpstr>
      <vt:lpstr>'ОЭК 2020-2024'!project</vt:lpstr>
      <vt:lpstr>'ОЭК 2020-2024'!project2</vt:lpstr>
      <vt:lpstr>'ОЭК 2020-2024'!project3</vt:lpstr>
    </vt:vector>
  </TitlesOfParts>
  <Company>ООО Омская энергосбытовая компания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Шацких Татьяна Васильевна</dc:creator>
  <cp:lastModifiedBy>Шацких Татьяна Васильевна</cp:lastModifiedBy>
  <dcterms:created xsi:type="dcterms:W3CDTF">2022-03-15T11:08:55Z</dcterms:created>
  <dcterms:modified xsi:type="dcterms:W3CDTF">2022-03-15T11:24:40Z</dcterms:modified>
</cp:coreProperties>
</file>